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H&amp;SMEFD\89- Payment Mechanism\"/>
    </mc:Choice>
  </mc:AlternateContent>
  <bookViews>
    <workbookView xWindow="0" yWindow="0" windowWidth="20490" windowHeight="7620"/>
  </bookViews>
  <sheets>
    <sheet name="installment calculation" sheetId="1" r:id="rId1"/>
  </sheets>
  <definedNames>
    <definedName name="_xlnm.Print_Area" localSheetId="0">'installment calculation'!$A$1:$J$258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B19" i="1" s="1"/>
  <c r="B20" i="1" s="1"/>
  <c r="B21" i="1" l="1"/>
  <c r="C20" i="1"/>
  <c r="B22" i="1" l="1"/>
  <c r="C21" i="1"/>
  <c r="C22" i="1" s="1"/>
  <c r="B23" i="1" l="1"/>
  <c r="C23" i="1" s="1"/>
  <c r="B24" i="1" l="1"/>
  <c r="C24" i="1"/>
  <c r="B25" i="1" l="1"/>
  <c r="B26" i="1" l="1"/>
  <c r="C25" i="1"/>
  <c r="C26" i="1" s="1"/>
  <c r="B27" i="1" l="1"/>
  <c r="B28" i="1" l="1"/>
  <c r="C27" i="1"/>
  <c r="C28" i="1" s="1"/>
  <c r="B29" i="1" l="1"/>
  <c r="B30" i="1" l="1"/>
  <c r="C29" i="1"/>
  <c r="C30" i="1" s="1"/>
  <c r="B31" i="1" l="1"/>
  <c r="B32" i="1" l="1"/>
  <c r="C31" i="1"/>
  <c r="C32" i="1" s="1"/>
  <c r="B33" i="1" l="1"/>
  <c r="B34" i="1" l="1"/>
  <c r="C33" i="1"/>
  <c r="C34" i="1" s="1"/>
  <c r="B35" i="1" l="1"/>
  <c r="B36" i="1" l="1"/>
  <c r="C35" i="1"/>
  <c r="C36" i="1" s="1"/>
  <c r="B37" i="1" l="1"/>
  <c r="B38" i="1" l="1"/>
  <c r="C37" i="1"/>
  <c r="C38" i="1" s="1"/>
  <c r="B39" i="1" l="1"/>
  <c r="B40" i="1" l="1"/>
  <c r="C39" i="1"/>
  <c r="C40" i="1" s="1"/>
  <c r="B41" i="1" l="1"/>
  <c r="C41" i="1" s="1"/>
  <c r="B42" i="1" l="1"/>
  <c r="B43" i="1" l="1"/>
  <c r="C42" i="1"/>
  <c r="C43" i="1" s="1"/>
  <c r="B44" i="1" l="1"/>
  <c r="C44" i="1" s="1"/>
  <c r="B45" i="1" l="1"/>
  <c r="C45" i="1" s="1"/>
  <c r="B46" i="1" l="1"/>
  <c r="B47" i="1" l="1"/>
  <c r="C46" i="1"/>
  <c r="C47" i="1" s="1"/>
  <c r="B48" i="1" l="1"/>
  <c r="B49" i="1" l="1"/>
  <c r="C48" i="1"/>
  <c r="C49" i="1" s="1"/>
  <c r="B50" i="1" l="1"/>
  <c r="C50" i="1" s="1"/>
  <c r="B51" i="1" l="1"/>
  <c r="B52" i="1" l="1"/>
  <c r="C51" i="1"/>
  <c r="C52" i="1" s="1"/>
  <c r="B53" i="1" l="1"/>
  <c r="B54" i="1" l="1"/>
  <c r="C53" i="1"/>
  <c r="C54" i="1" s="1"/>
  <c r="B55" i="1" l="1"/>
  <c r="B56" i="1" l="1"/>
  <c r="C55" i="1"/>
  <c r="C56" i="1" s="1"/>
  <c r="B57" i="1" l="1"/>
  <c r="B58" i="1" l="1"/>
  <c r="C57" i="1"/>
  <c r="C58" i="1" s="1"/>
  <c r="B59" i="1" l="1"/>
  <c r="B60" i="1" l="1"/>
  <c r="C59" i="1"/>
  <c r="C60" i="1" s="1"/>
  <c r="B61" i="1" l="1"/>
  <c r="B62" i="1" l="1"/>
  <c r="C61" i="1"/>
  <c r="C62" i="1" s="1"/>
  <c r="B63" i="1" l="1"/>
  <c r="B64" i="1" l="1"/>
  <c r="C63" i="1"/>
  <c r="B65" i="1" l="1"/>
  <c r="C64" i="1"/>
  <c r="C65" i="1" s="1"/>
  <c r="B66" i="1" l="1"/>
  <c r="B67" i="1" l="1"/>
  <c r="C66" i="1"/>
  <c r="C67" i="1" s="1"/>
  <c r="B68" i="1" l="1"/>
  <c r="B69" i="1" l="1"/>
  <c r="C68" i="1"/>
  <c r="C69" i="1" s="1"/>
  <c r="B70" i="1" l="1"/>
  <c r="B71" i="1" l="1"/>
  <c r="C70" i="1"/>
  <c r="B72" i="1" l="1"/>
  <c r="C71" i="1"/>
  <c r="C72" i="1" s="1"/>
  <c r="B73" i="1" l="1"/>
  <c r="B74" i="1" l="1"/>
  <c r="C73" i="1"/>
  <c r="C74" i="1" s="1"/>
  <c r="B75" i="1" l="1"/>
  <c r="B76" i="1" l="1"/>
  <c r="C75" i="1"/>
  <c r="C76" i="1" s="1"/>
  <c r="B77" i="1" l="1"/>
  <c r="B78" i="1" l="1"/>
  <c r="C77" i="1"/>
  <c r="C78" i="1" s="1"/>
  <c r="B79" i="1" l="1"/>
  <c r="B80" i="1" l="1"/>
  <c r="C79" i="1"/>
  <c r="B81" i="1" l="1"/>
  <c r="C80" i="1"/>
  <c r="B82" i="1" l="1"/>
  <c r="C81" i="1"/>
  <c r="B83" i="1" l="1"/>
  <c r="C82" i="1"/>
  <c r="B84" i="1" l="1"/>
  <c r="C83" i="1"/>
  <c r="B85" i="1" l="1"/>
  <c r="C84" i="1"/>
  <c r="B86" i="1" l="1"/>
  <c r="C85" i="1"/>
  <c r="B87" i="1" l="1"/>
  <c r="C86" i="1"/>
  <c r="B88" i="1" l="1"/>
  <c r="C87" i="1"/>
  <c r="B89" i="1" l="1"/>
  <c r="C88" i="1"/>
  <c r="B90" i="1" l="1"/>
  <c r="C89" i="1"/>
  <c r="B91" i="1" l="1"/>
  <c r="C90" i="1"/>
  <c r="B92" i="1" l="1"/>
  <c r="C91" i="1"/>
  <c r="B93" i="1" l="1"/>
  <c r="C92" i="1"/>
  <c r="B94" i="1" l="1"/>
  <c r="C93" i="1"/>
  <c r="B95" i="1" l="1"/>
  <c r="C94" i="1"/>
  <c r="B96" i="1" l="1"/>
  <c r="C95" i="1"/>
  <c r="B97" i="1" l="1"/>
  <c r="C96" i="1"/>
  <c r="B98" i="1" l="1"/>
  <c r="C97" i="1"/>
  <c r="B99" i="1" l="1"/>
  <c r="C98" i="1"/>
  <c r="B100" i="1" l="1"/>
  <c r="C99" i="1"/>
  <c r="B101" i="1" l="1"/>
  <c r="C100" i="1"/>
  <c r="B102" i="1" l="1"/>
  <c r="C101" i="1"/>
  <c r="B103" i="1" l="1"/>
  <c r="C102" i="1"/>
  <c r="B104" i="1" l="1"/>
  <c r="C103" i="1"/>
  <c r="B105" i="1" l="1"/>
  <c r="C104" i="1"/>
  <c r="B106" i="1" l="1"/>
  <c r="C105" i="1"/>
  <c r="B107" i="1" l="1"/>
  <c r="C106" i="1"/>
  <c r="B108" i="1" l="1"/>
  <c r="C107" i="1"/>
  <c r="B109" i="1" l="1"/>
  <c r="C108" i="1"/>
  <c r="B110" i="1" l="1"/>
  <c r="C109" i="1"/>
  <c r="B111" i="1" l="1"/>
  <c r="C110" i="1"/>
  <c r="B112" i="1" l="1"/>
  <c r="C111" i="1"/>
  <c r="B113" i="1" l="1"/>
  <c r="C112" i="1"/>
  <c r="B114" i="1" l="1"/>
  <c r="C113" i="1"/>
  <c r="B115" i="1" l="1"/>
  <c r="C114" i="1"/>
  <c r="B116" i="1" l="1"/>
  <c r="C115" i="1"/>
  <c r="B117" i="1" l="1"/>
  <c r="C116" i="1"/>
  <c r="B118" i="1" l="1"/>
  <c r="C117" i="1"/>
  <c r="B119" i="1" l="1"/>
  <c r="C118" i="1"/>
  <c r="B120" i="1" l="1"/>
  <c r="C119" i="1"/>
  <c r="B121" i="1" l="1"/>
  <c r="C120" i="1"/>
  <c r="B122" i="1" l="1"/>
  <c r="C121" i="1"/>
  <c r="B123" i="1" l="1"/>
  <c r="C122" i="1"/>
  <c r="B124" i="1" l="1"/>
  <c r="C123" i="1"/>
  <c r="B125" i="1" l="1"/>
  <c r="C124" i="1"/>
  <c r="B126" i="1" l="1"/>
  <c r="C125" i="1"/>
  <c r="B127" i="1" l="1"/>
  <c r="C126" i="1"/>
  <c r="B128" i="1" l="1"/>
  <c r="C127" i="1"/>
  <c r="B129" i="1" l="1"/>
  <c r="C128" i="1"/>
  <c r="B130" i="1" l="1"/>
  <c r="C129" i="1"/>
  <c r="B131" i="1" l="1"/>
  <c r="C130" i="1"/>
  <c r="B132" i="1" l="1"/>
  <c r="C131" i="1"/>
  <c r="B133" i="1" l="1"/>
  <c r="C132" i="1"/>
  <c r="B134" i="1" l="1"/>
  <c r="C133" i="1"/>
  <c r="B135" i="1" l="1"/>
  <c r="C134" i="1"/>
  <c r="B136" i="1" l="1"/>
  <c r="C135" i="1"/>
  <c r="B137" i="1" l="1"/>
  <c r="C136" i="1"/>
  <c r="B138" i="1" l="1"/>
  <c r="C137" i="1"/>
  <c r="B139" i="1" l="1"/>
  <c r="C138" i="1"/>
  <c r="B140" i="1" l="1"/>
  <c r="C139" i="1"/>
  <c r="E139" i="1"/>
  <c r="B141" i="1" l="1"/>
  <c r="E140" i="1"/>
  <c r="C140" i="1"/>
  <c r="B142" i="1" l="1"/>
  <c r="E141" i="1"/>
  <c r="C141" i="1"/>
  <c r="B143" i="1" l="1"/>
  <c r="C142" i="1"/>
  <c r="E142" i="1"/>
  <c r="B144" i="1" l="1"/>
  <c r="C143" i="1"/>
  <c r="E143" i="1"/>
  <c r="B145" i="1" l="1"/>
  <c r="E144" i="1"/>
  <c r="C144" i="1"/>
  <c r="B146" i="1" l="1"/>
  <c r="C145" i="1"/>
  <c r="E145" i="1"/>
  <c r="B147" i="1" l="1"/>
  <c r="C146" i="1"/>
  <c r="E146" i="1"/>
  <c r="B148" i="1" l="1"/>
  <c r="C147" i="1"/>
  <c r="E147" i="1"/>
  <c r="B149" i="1" l="1"/>
  <c r="E148" i="1"/>
  <c r="C148" i="1"/>
  <c r="B150" i="1" l="1"/>
  <c r="E149" i="1"/>
  <c r="C149" i="1"/>
  <c r="B151" i="1" l="1"/>
  <c r="C150" i="1"/>
  <c r="E150" i="1"/>
  <c r="B152" i="1" l="1"/>
  <c r="C151" i="1"/>
  <c r="E151" i="1"/>
  <c r="B153" i="1" l="1"/>
  <c r="E152" i="1"/>
  <c r="C152" i="1"/>
  <c r="B154" i="1" l="1"/>
  <c r="E153" i="1"/>
  <c r="C153" i="1"/>
  <c r="B155" i="1" l="1"/>
  <c r="C154" i="1"/>
  <c r="E154" i="1"/>
  <c r="B156" i="1" l="1"/>
  <c r="C155" i="1"/>
  <c r="E155" i="1"/>
  <c r="B157" i="1" l="1"/>
  <c r="E156" i="1"/>
  <c r="C156" i="1"/>
  <c r="B158" i="1" l="1"/>
  <c r="C157" i="1"/>
  <c r="E157" i="1"/>
  <c r="B159" i="1" l="1"/>
  <c r="C158" i="1"/>
  <c r="E158" i="1"/>
  <c r="B160" i="1" l="1"/>
  <c r="C159" i="1"/>
  <c r="E159" i="1"/>
  <c r="B161" i="1" l="1"/>
  <c r="E160" i="1"/>
  <c r="C160" i="1"/>
  <c r="B162" i="1" l="1"/>
  <c r="C161" i="1"/>
  <c r="E161" i="1"/>
  <c r="B163" i="1" l="1"/>
  <c r="C162" i="1"/>
  <c r="E162" i="1"/>
  <c r="B164" i="1" l="1"/>
  <c r="C163" i="1"/>
  <c r="E163" i="1"/>
  <c r="B165" i="1" l="1"/>
  <c r="E164" i="1"/>
  <c r="C164" i="1"/>
  <c r="B166" i="1" l="1"/>
  <c r="E165" i="1"/>
  <c r="C165" i="1"/>
  <c r="B167" i="1" l="1"/>
  <c r="C166" i="1"/>
  <c r="E166" i="1"/>
  <c r="B168" i="1" l="1"/>
  <c r="C167" i="1"/>
  <c r="E167" i="1"/>
  <c r="B169" i="1" l="1"/>
  <c r="E168" i="1"/>
  <c r="C168" i="1"/>
  <c r="B170" i="1" l="1"/>
  <c r="E169" i="1"/>
  <c r="C169" i="1"/>
  <c r="B171" i="1" l="1"/>
  <c r="C170" i="1"/>
  <c r="E170" i="1"/>
  <c r="B172" i="1" l="1"/>
  <c r="C171" i="1"/>
  <c r="E171" i="1"/>
  <c r="B173" i="1" l="1"/>
  <c r="E172" i="1"/>
  <c r="C172" i="1"/>
  <c r="B174" i="1" l="1"/>
  <c r="E173" i="1"/>
  <c r="C173" i="1"/>
  <c r="B175" i="1" l="1"/>
  <c r="C174" i="1"/>
  <c r="E174" i="1"/>
  <c r="B176" i="1" l="1"/>
  <c r="C175" i="1"/>
  <c r="E175" i="1"/>
  <c r="B177" i="1" l="1"/>
  <c r="C176" i="1"/>
  <c r="E176" i="1"/>
  <c r="B178" i="1" l="1"/>
  <c r="C177" i="1"/>
  <c r="E177" i="1"/>
  <c r="B179" i="1" l="1"/>
  <c r="C178" i="1"/>
  <c r="E178" i="1"/>
  <c r="B180" i="1" l="1"/>
  <c r="C179" i="1"/>
  <c r="E179" i="1"/>
  <c r="B181" i="1" l="1"/>
  <c r="C180" i="1"/>
  <c r="E180" i="1"/>
  <c r="B182" i="1" l="1"/>
  <c r="C181" i="1"/>
  <c r="E181" i="1"/>
  <c r="B183" i="1" l="1"/>
  <c r="C182" i="1"/>
  <c r="E182" i="1"/>
  <c r="B184" i="1" l="1"/>
  <c r="C183" i="1"/>
  <c r="E183" i="1"/>
  <c r="B185" i="1" l="1"/>
  <c r="C184" i="1"/>
  <c r="E184" i="1"/>
  <c r="B186" i="1" l="1"/>
  <c r="C185" i="1"/>
  <c r="E185" i="1"/>
  <c r="B187" i="1" l="1"/>
  <c r="C186" i="1"/>
  <c r="E186" i="1"/>
  <c r="B188" i="1" l="1"/>
  <c r="C187" i="1"/>
  <c r="E187" i="1"/>
  <c r="B189" i="1" l="1"/>
  <c r="C188" i="1"/>
  <c r="E188" i="1"/>
  <c r="B190" i="1" l="1"/>
  <c r="C189" i="1"/>
  <c r="E189" i="1"/>
  <c r="B191" i="1" l="1"/>
  <c r="C190" i="1"/>
  <c r="E190" i="1"/>
  <c r="B192" i="1" l="1"/>
  <c r="C191" i="1"/>
  <c r="E191" i="1"/>
  <c r="B193" i="1" l="1"/>
  <c r="C192" i="1"/>
  <c r="E192" i="1"/>
  <c r="B194" i="1" l="1"/>
  <c r="C193" i="1"/>
  <c r="E193" i="1"/>
  <c r="B195" i="1" l="1"/>
  <c r="C194" i="1"/>
  <c r="E194" i="1"/>
  <c r="B196" i="1" l="1"/>
  <c r="C195" i="1"/>
  <c r="E195" i="1"/>
  <c r="B197" i="1" l="1"/>
  <c r="C196" i="1"/>
  <c r="E196" i="1"/>
  <c r="B198" i="1" l="1"/>
  <c r="E197" i="1"/>
  <c r="C197" i="1"/>
  <c r="B199" i="1" l="1"/>
  <c r="C198" i="1"/>
  <c r="E198" i="1"/>
  <c r="B200" i="1" l="1"/>
  <c r="C199" i="1"/>
  <c r="E199" i="1"/>
  <c r="B201" i="1" l="1"/>
  <c r="C200" i="1"/>
  <c r="E200" i="1"/>
  <c r="B202" i="1" l="1"/>
  <c r="C201" i="1"/>
  <c r="E201" i="1"/>
  <c r="B203" i="1" l="1"/>
  <c r="C202" i="1"/>
  <c r="E202" i="1"/>
  <c r="B204" i="1" l="1"/>
  <c r="C203" i="1"/>
  <c r="E203" i="1"/>
  <c r="B205" i="1" l="1"/>
  <c r="C204" i="1"/>
  <c r="E204" i="1"/>
  <c r="B206" i="1" l="1"/>
  <c r="E205" i="1"/>
  <c r="C205" i="1"/>
  <c r="B207" i="1" l="1"/>
  <c r="C206" i="1"/>
  <c r="E206" i="1"/>
  <c r="B208" i="1" l="1"/>
  <c r="C207" i="1"/>
  <c r="E207" i="1"/>
  <c r="B209" i="1" l="1"/>
  <c r="C208" i="1"/>
  <c r="E208" i="1"/>
  <c r="B210" i="1" l="1"/>
  <c r="C209" i="1"/>
  <c r="E209" i="1"/>
  <c r="B211" i="1" l="1"/>
  <c r="C210" i="1"/>
  <c r="E210" i="1"/>
  <c r="B212" i="1" l="1"/>
  <c r="C211" i="1"/>
  <c r="E211" i="1"/>
  <c r="B213" i="1" l="1"/>
  <c r="C212" i="1"/>
  <c r="E212" i="1"/>
  <c r="B214" i="1" l="1"/>
  <c r="C213" i="1"/>
  <c r="E213" i="1"/>
  <c r="B215" i="1" l="1"/>
  <c r="C214" i="1"/>
  <c r="E214" i="1"/>
  <c r="B216" i="1" l="1"/>
  <c r="C215" i="1"/>
  <c r="E215" i="1"/>
  <c r="B217" i="1" l="1"/>
  <c r="C216" i="1"/>
  <c r="E216" i="1"/>
  <c r="B218" i="1" l="1"/>
  <c r="C217" i="1"/>
  <c r="E217" i="1"/>
  <c r="B219" i="1" l="1"/>
  <c r="C218" i="1"/>
  <c r="E218" i="1"/>
  <c r="B220" i="1" l="1"/>
  <c r="C219" i="1"/>
  <c r="E219" i="1"/>
  <c r="B221" i="1" l="1"/>
  <c r="C220" i="1"/>
  <c r="E220" i="1"/>
  <c r="B222" i="1" l="1"/>
  <c r="C221" i="1"/>
  <c r="E221" i="1"/>
  <c r="B223" i="1" l="1"/>
  <c r="C222" i="1"/>
  <c r="E222" i="1"/>
  <c r="B224" i="1" l="1"/>
  <c r="C223" i="1"/>
  <c r="E223" i="1"/>
  <c r="B225" i="1" l="1"/>
  <c r="C224" i="1"/>
  <c r="E224" i="1"/>
  <c r="B226" i="1" l="1"/>
  <c r="C225" i="1"/>
  <c r="E225" i="1"/>
  <c r="B227" i="1" l="1"/>
  <c r="C226" i="1"/>
  <c r="E226" i="1"/>
  <c r="B228" i="1" l="1"/>
  <c r="C227" i="1"/>
  <c r="E227" i="1"/>
  <c r="B229" i="1" l="1"/>
  <c r="C228" i="1"/>
  <c r="E228" i="1"/>
  <c r="B230" i="1" l="1"/>
  <c r="E229" i="1"/>
  <c r="C229" i="1"/>
  <c r="B231" i="1" l="1"/>
  <c r="C230" i="1"/>
  <c r="E230" i="1"/>
  <c r="B232" i="1" l="1"/>
  <c r="C231" i="1"/>
  <c r="E231" i="1"/>
  <c r="B233" i="1" l="1"/>
  <c r="C232" i="1"/>
  <c r="E232" i="1"/>
  <c r="B234" i="1" l="1"/>
  <c r="C233" i="1"/>
  <c r="E233" i="1"/>
  <c r="B235" i="1" l="1"/>
  <c r="C234" i="1"/>
  <c r="E234" i="1"/>
  <c r="B236" i="1" l="1"/>
  <c r="C235" i="1"/>
  <c r="E235" i="1"/>
  <c r="B237" i="1" l="1"/>
  <c r="C236" i="1"/>
  <c r="E236" i="1"/>
  <c r="B238" i="1" l="1"/>
  <c r="E237" i="1"/>
  <c r="C237" i="1"/>
  <c r="B239" i="1" l="1"/>
  <c r="C238" i="1"/>
  <c r="E238" i="1"/>
  <c r="B240" i="1" l="1"/>
  <c r="C239" i="1"/>
  <c r="E239" i="1"/>
  <c r="B241" i="1" l="1"/>
  <c r="C240" i="1"/>
  <c r="E240" i="1"/>
  <c r="B242" i="1" l="1"/>
  <c r="C241" i="1"/>
  <c r="E241" i="1"/>
  <c r="B243" i="1" l="1"/>
  <c r="C242" i="1"/>
  <c r="E242" i="1"/>
  <c r="B244" i="1" l="1"/>
  <c r="C243" i="1"/>
  <c r="E243" i="1"/>
  <c r="B245" i="1" l="1"/>
  <c r="C244" i="1"/>
  <c r="E244" i="1"/>
  <c r="B246" i="1" l="1"/>
  <c r="C245" i="1"/>
  <c r="E245" i="1"/>
  <c r="B247" i="1" l="1"/>
  <c r="C246" i="1"/>
  <c r="E246" i="1"/>
  <c r="B248" i="1" l="1"/>
  <c r="C247" i="1"/>
  <c r="E247" i="1"/>
  <c r="B249" i="1" l="1"/>
  <c r="C248" i="1"/>
  <c r="E248" i="1"/>
  <c r="B250" i="1" l="1"/>
  <c r="C249" i="1"/>
  <c r="E249" i="1"/>
  <c r="B251" i="1" l="1"/>
  <c r="C250" i="1"/>
  <c r="E250" i="1"/>
  <c r="B252" i="1" l="1"/>
  <c r="C251" i="1"/>
  <c r="E251" i="1"/>
  <c r="B253" i="1" l="1"/>
  <c r="C252" i="1"/>
  <c r="E252" i="1"/>
  <c r="B254" i="1" l="1"/>
  <c r="C253" i="1"/>
  <c r="E253" i="1"/>
  <c r="B255" i="1" l="1"/>
  <c r="C254" i="1"/>
  <c r="E254" i="1"/>
  <c r="B256" i="1" l="1"/>
  <c r="C255" i="1"/>
  <c r="E255" i="1"/>
  <c r="B257" i="1" l="1"/>
  <c r="C256" i="1"/>
  <c r="E256" i="1"/>
  <c r="B258" i="1" l="1"/>
  <c r="C257" i="1"/>
  <c r="E257" i="1"/>
  <c r="C258" i="1" l="1"/>
  <c r="E258" i="1"/>
  <c r="O7" i="1" l="1"/>
  <c r="J15" i="1"/>
  <c r="J14" i="1"/>
  <c r="J8" i="1"/>
  <c r="F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F10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J9" i="1"/>
  <c r="H18" i="1" l="1"/>
  <c r="J16" i="1"/>
  <c r="F11" i="1" s="1"/>
  <c r="I152" i="1" l="1"/>
  <c r="I160" i="1"/>
  <c r="I164" i="1"/>
  <c r="I168" i="1"/>
  <c r="I180" i="1"/>
  <c r="I184" i="1"/>
  <c r="I192" i="1"/>
  <c r="I196" i="1"/>
  <c r="I200" i="1"/>
  <c r="I208" i="1"/>
  <c r="I212" i="1"/>
  <c r="I216" i="1"/>
  <c r="I228" i="1"/>
  <c r="I232" i="1"/>
  <c r="I236" i="1"/>
  <c r="I240" i="1"/>
  <c r="I244" i="1"/>
  <c r="I248" i="1"/>
  <c r="I256" i="1"/>
  <c r="I153" i="1"/>
  <c r="I165" i="1"/>
  <c r="I177" i="1"/>
  <c r="I185" i="1"/>
  <c r="I193" i="1"/>
  <c r="I201" i="1"/>
  <c r="I209" i="1"/>
  <c r="I217" i="1"/>
  <c r="I225" i="1"/>
  <c r="I241" i="1"/>
  <c r="I253" i="1"/>
  <c r="I159" i="1"/>
  <c r="I171" i="1"/>
  <c r="I183" i="1"/>
  <c r="I207" i="1"/>
  <c r="I219" i="1"/>
  <c r="I231" i="1"/>
  <c r="I255" i="1"/>
  <c r="I141" i="1"/>
  <c r="I145" i="1"/>
  <c r="I157" i="1"/>
  <c r="I169" i="1"/>
  <c r="I181" i="1"/>
  <c r="I189" i="1"/>
  <c r="I197" i="1"/>
  <c r="I205" i="1"/>
  <c r="I221" i="1"/>
  <c r="I229" i="1"/>
  <c r="I237" i="1"/>
  <c r="I257" i="1"/>
  <c r="I151" i="1"/>
  <c r="I163" i="1"/>
  <c r="I175" i="1"/>
  <c r="I187" i="1"/>
  <c r="I199" i="1"/>
  <c r="I211" i="1"/>
  <c r="I223" i="1"/>
  <c r="I235" i="1"/>
  <c r="I247" i="1"/>
  <c r="I142" i="1"/>
  <c r="I150" i="1"/>
  <c r="I154" i="1"/>
  <c r="I158" i="1"/>
  <c r="I162" i="1"/>
  <c r="I166" i="1"/>
  <c r="I170" i="1"/>
  <c r="I174" i="1"/>
  <c r="I182" i="1"/>
  <c r="I190" i="1"/>
  <c r="I194" i="1"/>
  <c r="I202" i="1"/>
  <c r="I206" i="1"/>
  <c r="I214" i="1"/>
  <c r="I218" i="1"/>
  <c r="I222" i="1"/>
  <c r="I226" i="1"/>
  <c r="I230" i="1"/>
  <c r="I234" i="1"/>
  <c r="I238" i="1"/>
  <c r="I246" i="1"/>
  <c r="I250" i="1"/>
  <c r="I254" i="1"/>
  <c r="I258" i="1"/>
  <c r="I139" i="1"/>
  <c r="I143" i="1"/>
  <c r="I155" i="1"/>
  <c r="I179" i="1"/>
  <c r="I191" i="1"/>
  <c r="I203" i="1"/>
  <c r="I215" i="1"/>
  <c r="I227" i="1"/>
  <c r="I239" i="1"/>
  <c r="I251" i="1"/>
  <c r="I213" i="1"/>
  <c r="I245" i="1"/>
  <c r="I186" i="1"/>
  <c r="I249" i="1"/>
  <c r="I243" i="1"/>
  <c r="I233" i="1"/>
  <c r="I161" i="1"/>
  <c r="I210" i="1"/>
  <c r="I178" i="1"/>
  <c r="I146" i="1"/>
  <c r="I242" i="1"/>
  <c r="I198" i="1"/>
  <c r="I173" i="1"/>
  <c r="I149" i="1"/>
  <c r="I252" i="1"/>
  <c r="I224" i="1"/>
  <c r="I220" i="1"/>
  <c r="I204" i="1"/>
  <c r="I188" i="1"/>
  <c r="I176" i="1"/>
  <c r="I172" i="1"/>
  <c r="I156" i="1"/>
  <c r="I148" i="1"/>
  <c r="I144" i="1"/>
  <c r="I140" i="1"/>
  <c r="I195" i="1"/>
  <c r="I167" i="1"/>
  <c r="I147" i="1"/>
  <c r="I24" i="1" l="1"/>
  <c r="I28" i="1"/>
  <c r="I32" i="1"/>
  <c r="I44" i="1"/>
  <c r="I48" i="1"/>
  <c r="I56" i="1"/>
  <c r="I60" i="1"/>
  <c r="I64" i="1"/>
  <c r="I76" i="1"/>
  <c r="I22" i="1"/>
  <c r="I54" i="1"/>
  <c r="I62" i="1"/>
  <c r="I70" i="1"/>
  <c r="I27" i="1"/>
  <c r="I35" i="1"/>
  <c r="I43" i="1"/>
  <c r="I59" i="1"/>
  <c r="I67" i="1"/>
  <c r="I75" i="1"/>
  <c r="I21" i="1"/>
  <c r="I25" i="1"/>
  <c r="I29" i="1"/>
  <c r="I33" i="1"/>
  <c r="I41" i="1"/>
  <c r="I45" i="1"/>
  <c r="I49" i="1"/>
  <c r="I57" i="1"/>
  <c r="I61" i="1"/>
  <c r="I65" i="1"/>
  <c r="I73" i="1"/>
  <c r="I77" i="1"/>
  <c r="I26" i="1"/>
  <c r="I38" i="1"/>
  <c r="I42" i="1"/>
  <c r="I46" i="1"/>
  <c r="I58" i="1"/>
  <c r="I66" i="1"/>
  <c r="I74" i="1"/>
  <c r="I31" i="1"/>
  <c r="I39" i="1"/>
  <c r="I47" i="1"/>
  <c r="I63" i="1"/>
  <c r="I71" i="1"/>
  <c r="E19" i="1"/>
  <c r="I23" i="1"/>
  <c r="I51" i="1"/>
  <c r="I55" i="1"/>
  <c r="I36" i="1"/>
  <c r="I40" i="1"/>
  <c r="I52" i="1"/>
  <c r="I68" i="1"/>
  <c r="I72" i="1"/>
  <c r="I37" i="1"/>
  <c r="I53" i="1"/>
  <c r="I69" i="1"/>
  <c r="I50" i="1"/>
  <c r="I30" i="1"/>
  <c r="I20" i="1"/>
  <c r="I34" i="1"/>
  <c r="I78" i="1"/>
  <c r="D14" i="1" l="1"/>
  <c r="D19" i="1"/>
  <c r="I80" i="1"/>
  <c r="I84" i="1"/>
  <c r="I88" i="1"/>
  <c r="I92" i="1"/>
  <c r="I96" i="1"/>
  <c r="I104" i="1"/>
  <c r="I108" i="1"/>
  <c r="I112" i="1"/>
  <c r="I116" i="1"/>
  <c r="I120" i="1"/>
  <c r="I124" i="1"/>
  <c r="I128" i="1"/>
  <c r="I132" i="1"/>
  <c r="I136" i="1"/>
  <c r="I87" i="1"/>
  <c r="I99" i="1"/>
  <c r="I115" i="1"/>
  <c r="I12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83" i="1"/>
  <c r="I123" i="1"/>
  <c r="I135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79" i="1"/>
  <c r="I95" i="1"/>
  <c r="I107" i="1"/>
  <c r="I119" i="1"/>
  <c r="I131" i="1"/>
  <c r="I91" i="1"/>
  <c r="I103" i="1"/>
  <c r="I111" i="1"/>
  <c r="I100" i="1"/>
  <c r="F19" i="1"/>
  <c r="I19" i="1"/>
  <c r="J19" i="1" s="1"/>
  <c r="G19" i="1" l="1"/>
  <c r="H19" i="1" s="1"/>
  <c r="D20" i="1" s="1"/>
  <c r="J20" i="1" l="1"/>
  <c r="F20" i="1"/>
  <c r="G20" i="1" l="1"/>
  <c r="H20" i="1" s="1"/>
  <c r="J21" i="1" l="1"/>
  <c r="D21" i="1"/>
  <c r="F21" i="1"/>
  <c r="G21" i="1" l="1"/>
  <c r="H21" i="1" l="1"/>
  <c r="J22" i="1" l="1"/>
  <c r="D22" i="1"/>
  <c r="F22" i="1"/>
  <c r="G22" i="1" l="1"/>
  <c r="H22" i="1" s="1"/>
  <c r="J23" i="1" l="1"/>
  <c r="D23" i="1"/>
  <c r="F23" i="1"/>
  <c r="G23" i="1" l="1"/>
  <c r="H23" i="1" s="1"/>
  <c r="J24" i="1" l="1"/>
  <c r="D24" i="1"/>
  <c r="F24" i="1"/>
  <c r="G24" i="1" l="1"/>
  <c r="H24" i="1" l="1"/>
  <c r="J25" i="1" l="1"/>
  <c r="D25" i="1"/>
  <c r="F25" i="1"/>
  <c r="G25" i="1" l="1"/>
  <c r="H25" i="1" s="1"/>
  <c r="D26" i="1" s="1"/>
  <c r="J26" i="1" l="1"/>
  <c r="F26" i="1"/>
  <c r="G26" i="1" l="1"/>
  <c r="H26" i="1" s="1"/>
  <c r="J27" i="1" l="1"/>
  <c r="D27" i="1"/>
  <c r="F27" i="1"/>
  <c r="G27" i="1" l="1"/>
  <c r="H27" i="1" s="1"/>
  <c r="J28" i="1" l="1"/>
  <c r="D28" i="1"/>
  <c r="F28" i="1"/>
  <c r="G28" i="1" l="1"/>
  <c r="H28" i="1" s="1"/>
  <c r="J29" i="1" l="1"/>
  <c r="D29" i="1"/>
  <c r="F29" i="1"/>
  <c r="G29" i="1" l="1"/>
  <c r="H29" i="1" s="1"/>
  <c r="J30" i="1" l="1"/>
  <c r="D30" i="1"/>
  <c r="F30" i="1"/>
  <c r="G30" i="1" l="1"/>
  <c r="H30" i="1" s="1"/>
  <c r="J31" i="1" l="1"/>
  <c r="D31" i="1"/>
  <c r="F31" i="1"/>
  <c r="G31" i="1" l="1"/>
  <c r="H31" i="1" s="1"/>
  <c r="J32" i="1" l="1"/>
  <c r="D32" i="1"/>
  <c r="G32" i="1" s="1"/>
  <c r="H32" i="1" s="1"/>
  <c r="F32" i="1"/>
  <c r="J33" i="1" l="1"/>
  <c r="D33" i="1"/>
  <c r="F33" i="1"/>
  <c r="G33" i="1" l="1"/>
  <c r="H33" i="1" s="1"/>
  <c r="D34" i="1" s="1"/>
  <c r="J34" i="1" l="1"/>
  <c r="F34" i="1"/>
  <c r="G34" i="1" s="1"/>
  <c r="H34" i="1" s="1"/>
  <c r="D35" i="1" s="1"/>
  <c r="J35" i="1" l="1"/>
  <c r="F35" i="1"/>
  <c r="G35" i="1" l="1"/>
  <c r="H35" i="1" s="1"/>
  <c r="J36" i="1" l="1"/>
  <c r="D36" i="1"/>
  <c r="F36" i="1"/>
  <c r="G36" i="1" l="1"/>
  <c r="H36" i="1" s="1"/>
  <c r="J37" i="1" l="1"/>
  <c r="D37" i="1"/>
  <c r="F37" i="1"/>
  <c r="G37" i="1" l="1"/>
  <c r="H37" i="1" s="1"/>
  <c r="J38" i="1" l="1"/>
  <c r="D38" i="1"/>
  <c r="F38" i="1"/>
  <c r="G38" i="1" l="1"/>
  <c r="H38" i="1" s="1"/>
  <c r="J39" i="1" l="1"/>
  <c r="D39" i="1"/>
  <c r="F39" i="1"/>
  <c r="G39" i="1" l="1"/>
  <c r="H39" i="1" s="1"/>
  <c r="J40" i="1" l="1"/>
  <c r="D40" i="1"/>
  <c r="G40" i="1" s="1"/>
  <c r="H40" i="1" s="1"/>
  <c r="F40" i="1"/>
  <c r="J41" i="1" l="1"/>
  <c r="D41" i="1"/>
  <c r="F41" i="1"/>
  <c r="G41" i="1" l="1"/>
  <c r="H41" i="1" s="1"/>
  <c r="F42" i="1"/>
  <c r="J42" i="1" l="1"/>
  <c r="D42" i="1"/>
  <c r="G42" i="1" s="1"/>
  <c r="H42" i="1" s="1"/>
  <c r="J43" i="1" l="1"/>
  <c r="D43" i="1"/>
  <c r="F43" i="1"/>
  <c r="G43" i="1" l="1"/>
  <c r="H43" i="1" s="1"/>
  <c r="J44" i="1" l="1"/>
  <c r="D44" i="1"/>
  <c r="F44" i="1"/>
  <c r="G44" i="1" l="1"/>
  <c r="H44" i="1" s="1"/>
  <c r="J45" i="1" l="1"/>
  <c r="D45" i="1"/>
  <c r="F45" i="1"/>
  <c r="G45" i="1" l="1"/>
  <c r="H45" i="1" s="1"/>
  <c r="J46" i="1" l="1"/>
  <c r="D46" i="1"/>
  <c r="F46" i="1"/>
  <c r="G46" i="1" l="1"/>
  <c r="H46" i="1" s="1"/>
  <c r="J47" i="1" l="1"/>
  <c r="D47" i="1"/>
  <c r="F47" i="1"/>
  <c r="G47" i="1" l="1"/>
  <c r="H47" i="1" s="1"/>
  <c r="J48" i="1" l="1"/>
  <c r="D48" i="1"/>
  <c r="F48" i="1"/>
  <c r="G48" i="1" l="1"/>
  <c r="H48" i="1" s="1"/>
  <c r="J49" i="1" l="1"/>
  <c r="D49" i="1"/>
  <c r="F49" i="1"/>
  <c r="G49" i="1" l="1"/>
  <c r="H49" i="1" s="1"/>
  <c r="J50" i="1" l="1"/>
  <c r="D50" i="1"/>
  <c r="F50" i="1"/>
  <c r="G50" i="1" l="1"/>
  <c r="H50" i="1" s="1"/>
  <c r="J51" i="1" l="1"/>
  <c r="D51" i="1"/>
  <c r="F51" i="1"/>
  <c r="G51" i="1" l="1"/>
  <c r="H51" i="1" s="1"/>
  <c r="J52" i="1" l="1"/>
  <c r="D52" i="1"/>
  <c r="F52" i="1"/>
  <c r="G52" i="1" l="1"/>
  <c r="H52" i="1" s="1"/>
  <c r="J53" i="1" l="1"/>
  <c r="D53" i="1"/>
  <c r="F53" i="1"/>
  <c r="G53" i="1" l="1"/>
  <c r="H53" i="1" s="1"/>
  <c r="J54" i="1" l="1"/>
  <c r="D54" i="1"/>
  <c r="F54" i="1"/>
  <c r="G54" i="1" l="1"/>
  <c r="H54" i="1" s="1"/>
  <c r="J55" i="1" l="1"/>
  <c r="D55" i="1"/>
  <c r="F55" i="1"/>
  <c r="G55" i="1" l="1"/>
  <c r="H55" i="1" s="1"/>
  <c r="J56" i="1" l="1"/>
  <c r="D56" i="1"/>
  <c r="F56" i="1"/>
  <c r="G56" i="1" l="1"/>
  <c r="H56" i="1" s="1"/>
  <c r="J57" i="1" l="1"/>
  <c r="D57" i="1"/>
  <c r="F57" i="1"/>
  <c r="G57" i="1" l="1"/>
  <c r="H57" i="1" s="1"/>
  <c r="J58" i="1" l="1"/>
  <c r="D58" i="1"/>
  <c r="F58" i="1"/>
  <c r="G58" i="1" l="1"/>
  <c r="H58" i="1" s="1"/>
  <c r="D59" i="1" s="1"/>
  <c r="J59" i="1" l="1"/>
  <c r="F59" i="1"/>
  <c r="G59" i="1"/>
  <c r="H59" i="1" s="1"/>
  <c r="J60" i="1" l="1"/>
  <c r="D60" i="1"/>
  <c r="F60" i="1"/>
  <c r="G60" i="1" l="1"/>
  <c r="H60" i="1" s="1"/>
  <c r="J61" i="1" l="1"/>
  <c r="D61" i="1"/>
  <c r="F61" i="1"/>
  <c r="G61" i="1" l="1"/>
  <c r="H61" i="1" s="1"/>
  <c r="J62" i="1" l="1"/>
  <c r="D62" i="1"/>
  <c r="F62" i="1"/>
  <c r="G62" i="1" l="1"/>
  <c r="H62" i="1" s="1"/>
  <c r="J63" i="1" l="1"/>
  <c r="D63" i="1"/>
  <c r="F63" i="1"/>
  <c r="G63" i="1" l="1"/>
  <c r="H63" i="1" s="1"/>
  <c r="J64" i="1" l="1"/>
  <c r="D64" i="1"/>
  <c r="F64" i="1"/>
  <c r="G64" i="1" l="1"/>
  <c r="H64" i="1" s="1"/>
  <c r="J65" i="1" l="1"/>
  <c r="D65" i="1"/>
  <c r="F65" i="1"/>
  <c r="G65" i="1" l="1"/>
  <c r="H65" i="1" s="1"/>
  <c r="J66" i="1" l="1"/>
  <c r="D66" i="1"/>
  <c r="F66" i="1"/>
  <c r="G66" i="1" l="1"/>
  <c r="H66" i="1" s="1"/>
  <c r="J67" i="1" l="1"/>
  <c r="D67" i="1"/>
  <c r="F67" i="1"/>
  <c r="G67" i="1" l="1"/>
  <c r="H67" i="1" s="1"/>
  <c r="J68" i="1" l="1"/>
  <c r="D68" i="1"/>
  <c r="F68" i="1"/>
  <c r="G68" i="1" l="1"/>
  <c r="H68" i="1" s="1"/>
  <c r="J69" i="1" l="1"/>
  <c r="D69" i="1"/>
  <c r="G69" i="1" s="1"/>
  <c r="H69" i="1" s="1"/>
  <c r="F69" i="1"/>
  <c r="J70" i="1" l="1"/>
  <c r="D70" i="1"/>
  <c r="F70" i="1"/>
  <c r="G70" i="1" l="1"/>
  <c r="H70" i="1" s="1"/>
  <c r="J71" i="1" l="1"/>
  <c r="D71" i="1"/>
  <c r="F71" i="1"/>
  <c r="G71" i="1" l="1"/>
  <c r="H71" i="1" s="1"/>
  <c r="J72" i="1" l="1"/>
  <c r="D72" i="1"/>
  <c r="F72" i="1"/>
  <c r="G72" i="1" l="1"/>
  <c r="H72" i="1" s="1"/>
  <c r="J73" i="1" l="1"/>
  <c r="D73" i="1"/>
  <c r="F73" i="1"/>
  <c r="G73" i="1" l="1"/>
  <c r="H73" i="1" s="1"/>
  <c r="J74" i="1" l="1"/>
  <c r="D74" i="1"/>
  <c r="G74" i="1" s="1"/>
  <c r="H74" i="1" s="1"/>
  <c r="F74" i="1"/>
  <c r="J75" i="1" l="1"/>
  <c r="D75" i="1"/>
  <c r="F75" i="1"/>
  <c r="G75" i="1" l="1"/>
  <c r="H75" i="1" l="1"/>
  <c r="J76" i="1" l="1"/>
  <c r="D76" i="1"/>
  <c r="F76" i="1"/>
  <c r="G76" i="1" l="1"/>
  <c r="H76" i="1" s="1"/>
  <c r="J77" i="1" l="1"/>
  <c r="D77" i="1"/>
  <c r="F77" i="1"/>
  <c r="G77" i="1" l="1"/>
  <c r="H77" i="1" s="1"/>
  <c r="J78" i="1" l="1"/>
  <c r="D78" i="1"/>
  <c r="F78" i="1"/>
  <c r="G78" i="1" l="1"/>
  <c r="H78" i="1" s="1"/>
  <c r="D79" i="1" s="1"/>
  <c r="J79" i="1" l="1"/>
  <c r="D15" i="1"/>
  <c r="F79" i="1"/>
  <c r="G79" i="1" s="1"/>
  <c r="H79" i="1" s="1"/>
  <c r="J80" i="1" l="1"/>
  <c r="D80" i="1"/>
  <c r="F80" i="1"/>
  <c r="G80" i="1" l="1"/>
  <c r="H80" i="1" s="1"/>
  <c r="J81" i="1" l="1"/>
  <c r="D81" i="1"/>
  <c r="F81" i="1"/>
  <c r="G81" i="1" l="1"/>
  <c r="H81" i="1" s="1"/>
  <c r="J82" i="1" l="1"/>
  <c r="D82" i="1"/>
  <c r="F82" i="1"/>
  <c r="G82" i="1" l="1"/>
  <c r="H82" i="1" s="1"/>
  <c r="J83" i="1" l="1"/>
  <c r="D83" i="1"/>
  <c r="F83" i="1"/>
  <c r="G83" i="1" l="1"/>
  <c r="H83" i="1" s="1"/>
  <c r="J84" i="1" l="1"/>
  <c r="D84" i="1"/>
  <c r="F84" i="1"/>
  <c r="G84" i="1" l="1"/>
  <c r="H84" i="1" s="1"/>
  <c r="J85" i="1" l="1"/>
  <c r="D85" i="1"/>
  <c r="F85" i="1"/>
  <c r="G85" i="1" l="1"/>
  <c r="H85" i="1" s="1"/>
  <c r="J86" i="1" l="1"/>
  <c r="D86" i="1"/>
  <c r="F86" i="1"/>
  <c r="G86" i="1" l="1"/>
  <c r="H86" i="1" s="1"/>
  <c r="J87" i="1" l="1"/>
  <c r="D87" i="1"/>
  <c r="G87" i="1" s="1"/>
  <c r="H87" i="1" s="1"/>
  <c r="F87" i="1"/>
  <c r="J88" i="1" l="1"/>
  <c r="D88" i="1"/>
  <c r="F88" i="1"/>
  <c r="G88" i="1" l="1"/>
  <c r="H88" i="1" l="1"/>
  <c r="J89" i="1" l="1"/>
  <c r="D89" i="1"/>
  <c r="F89" i="1"/>
  <c r="G89" i="1" l="1"/>
  <c r="H89" i="1" s="1"/>
  <c r="J90" i="1" l="1"/>
  <c r="D90" i="1"/>
  <c r="F90" i="1"/>
  <c r="G90" i="1" l="1"/>
  <c r="H90" i="1" s="1"/>
  <c r="J91" i="1" l="1"/>
  <c r="D91" i="1"/>
  <c r="F91" i="1"/>
  <c r="G91" i="1" l="1"/>
  <c r="H91" i="1" s="1"/>
  <c r="J92" i="1" l="1"/>
  <c r="D92" i="1"/>
  <c r="F92" i="1"/>
  <c r="G92" i="1" l="1"/>
  <c r="H92" i="1" s="1"/>
  <c r="J93" i="1" l="1"/>
  <c r="D93" i="1"/>
  <c r="F93" i="1"/>
  <c r="G93" i="1" l="1"/>
  <c r="H93" i="1" s="1"/>
  <c r="J94" i="1" l="1"/>
  <c r="D94" i="1"/>
  <c r="F94" i="1"/>
  <c r="G94" i="1" l="1"/>
  <c r="H94" i="1" s="1"/>
  <c r="J95" i="1" l="1"/>
  <c r="D95" i="1"/>
  <c r="G95" i="1" s="1"/>
  <c r="H95" i="1" s="1"/>
  <c r="F95" i="1"/>
  <c r="J96" i="1" l="1"/>
  <c r="D96" i="1"/>
  <c r="F96" i="1"/>
  <c r="G96" i="1" l="1"/>
  <c r="H96" i="1" s="1"/>
  <c r="J97" i="1" l="1"/>
  <c r="D97" i="1"/>
  <c r="F97" i="1"/>
  <c r="G97" i="1" l="1"/>
  <c r="H97" i="1" s="1"/>
  <c r="J98" i="1" l="1"/>
  <c r="D98" i="1"/>
  <c r="G98" i="1" s="1"/>
  <c r="H98" i="1" s="1"/>
  <c r="F98" i="1"/>
  <c r="J99" i="1" l="1"/>
  <c r="D99" i="1"/>
  <c r="F99" i="1"/>
  <c r="G99" i="1" l="1"/>
  <c r="H99" i="1" s="1"/>
  <c r="J100" i="1" l="1"/>
  <c r="D100" i="1"/>
  <c r="F100" i="1"/>
  <c r="G100" i="1" l="1"/>
  <c r="H100" i="1" s="1"/>
  <c r="J101" i="1" l="1"/>
  <c r="D101" i="1"/>
  <c r="F101" i="1"/>
  <c r="G101" i="1" l="1"/>
  <c r="H101" i="1" s="1"/>
  <c r="J102" i="1" l="1"/>
  <c r="D102" i="1"/>
  <c r="F102" i="1"/>
  <c r="G102" i="1" l="1"/>
  <c r="H102" i="1" s="1"/>
  <c r="J103" i="1" l="1"/>
  <c r="D103" i="1"/>
  <c r="F103" i="1"/>
  <c r="G103" i="1" l="1"/>
  <c r="H103" i="1" s="1"/>
  <c r="J104" i="1" l="1"/>
  <c r="D104" i="1"/>
  <c r="F104" i="1"/>
  <c r="G104" i="1" l="1"/>
  <c r="H104" i="1" s="1"/>
  <c r="J105" i="1" l="1"/>
  <c r="D105" i="1"/>
  <c r="F105" i="1"/>
  <c r="G105" i="1" l="1"/>
  <c r="H105" i="1" s="1"/>
  <c r="J106" i="1" l="1"/>
  <c r="D106" i="1"/>
  <c r="F106" i="1"/>
  <c r="G106" i="1" l="1"/>
  <c r="H106" i="1" s="1"/>
  <c r="J107" i="1" l="1"/>
  <c r="D107" i="1"/>
  <c r="F107" i="1"/>
  <c r="G107" i="1" l="1"/>
  <c r="H107" i="1" s="1"/>
  <c r="J108" i="1" l="1"/>
  <c r="D108" i="1"/>
  <c r="F108" i="1"/>
  <c r="G108" i="1" l="1"/>
  <c r="H108" i="1" s="1"/>
  <c r="J109" i="1" l="1"/>
  <c r="D109" i="1"/>
  <c r="F109" i="1"/>
  <c r="G109" i="1" l="1"/>
  <c r="H109" i="1" s="1"/>
  <c r="J110" i="1" l="1"/>
  <c r="D110" i="1"/>
  <c r="F110" i="1"/>
  <c r="G110" i="1" l="1"/>
  <c r="H110" i="1" s="1"/>
  <c r="J111" i="1" l="1"/>
  <c r="D111" i="1"/>
  <c r="F111" i="1"/>
  <c r="G111" i="1" l="1"/>
  <c r="H111" i="1" s="1"/>
  <c r="J112" i="1" l="1"/>
  <c r="D112" i="1"/>
  <c r="F112" i="1"/>
  <c r="G112" i="1" l="1"/>
  <c r="H112" i="1" s="1"/>
  <c r="J113" i="1" l="1"/>
  <c r="D113" i="1"/>
  <c r="F113" i="1"/>
  <c r="G113" i="1" l="1"/>
  <c r="H113" i="1" s="1"/>
  <c r="J114" i="1" l="1"/>
  <c r="D114" i="1"/>
  <c r="F114" i="1"/>
  <c r="G114" i="1" l="1"/>
  <c r="H114" i="1" s="1"/>
  <c r="J115" i="1" l="1"/>
  <c r="D115" i="1"/>
  <c r="F115" i="1"/>
  <c r="G115" i="1" l="1"/>
  <c r="H115" i="1" s="1"/>
  <c r="J116" i="1" l="1"/>
  <c r="D116" i="1"/>
  <c r="F116" i="1"/>
  <c r="G116" i="1" l="1"/>
  <c r="H116" i="1" s="1"/>
  <c r="J117" i="1" l="1"/>
  <c r="D117" i="1"/>
  <c r="F117" i="1"/>
  <c r="G117" i="1" l="1"/>
  <c r="H117" i="1" s="1"/>
  <c r="J118" i="1" l="1"/>
  <c r="D118" i="1"/>
  <c r="F118" i="1"/>
  <c r="G118" i="1" l="1"/>
  <c r="H118" i="1" s="1"/>
  <c r="J119" i="1" l="1"/>
  <c r="D119" i="1"/>
  <c r="F119" i="1"/>
  <c r="G119" i="1" l="1"/>
  <c r="H119" i="1" s="1"/>
  <c r="J120" i="1" l="1"/>
  <c r="D120" i="1"/>
  <c r="F120" i="1"/>
  <c r="G120" i="1" l="1"/>
  <c r="H120" i="1" s="1"/>
  <c r="J121" i="1" l="1"/>
  <c r="D121" i="1"/>
  <c r="F121" i="1"/>
  <c r="G121" i="1" l="1"/>
  <c r="H121" i="1" s="1"/>
  <c r="J122" i="1" l="1"/>
  <c r="D122" i="1"/>
  <c r="F122" i="1"/>
  <c r="G122" i="1" l="1"/>
  <c r="H122" i="1" s="1"/>
  <c r="J123" i="1" l="1"/>
  <c r="D123" i="1"/>
  <c r="F123" i="1"/>
  <c r="G123" i="1" l="1"/>
  <c r="H123" i="1" s="1"/>
  <c r="J124" i="1" l="1"/>
  <c r="D124" i="1"/>
  <c r="F124" i="1"/>
  <c r="G124" i="1" l="1"/>
  <c r="H124" i="1" s="1"/>
  <c r="J125" i="1" l="1"/>
  <c r="D125" i="1"/>
  <c r="F125" i="1"/>
  <c r="G125" i="1" l="1"/>
  <c r="H125" i="1" s="1"/>
  <c r="J126" i="1" l="1"/>
  <c r="D126" i="1"/>
  <c r="F126" i="1"/>
  <c r="G126" i="1" l="1"/>
  <c r="H126" i="1" s="1"/>
  <c r="J127" i="1" l="1"/>
  <c r="D127" i="1"/>
  <c r="F127" i="1"/>
  <c r="G127" i="1" l="1"/>
  <c r="H127" i="1" s="1"/>
  <c r="J128" i="1" l="1"/>
  <c r="D128" i="1"/>
  <c r="F128" i="1"/>
  <c r="G128" i="1" l="1"/>
  <c r="H128" i="1" s="1"/>
  <c r="J129" i="1" l="1"/>
  <c r="D129" i="1"/>
  <c r="F129" i="1"/>
  <c r="G129" i="1" l="1"/>
  <c r="H129" i="1" s="1"/>
  <c r="J130" i="1" l="1"/>
  <c r="D130" i="1"/>
  <c r="F130" i="1"/>
  <c r="G130" i="1" l="1"/>
  <c r="H130" i="1" s="1"/>
  <c r="J131" i="1" l="1"/>
  <c r="D131" i="1"/>
  <c r="F131" i="1"/>
  <c r="G131" i="1" l="1"/>
  <c r="H131" i="1" s="1"/>
  <c r="J132" i="1" l="1"/>
  <c r="D132" i="1"/>
  <c r="F132" i="1"/>
  <c r="G132" i="1" l="1"/>
  <c r="H132" i="1" s="1"/>
  <c r="J133" i="1" l="1"/>
  <c r="D133" i="1"/>
  <c r="F133" i="1"/>
  <c r="G133" i="1" l="1"/>
  <c r="H133" i="1" s="1"/>
  <c r="J134" i="1" l="1"/>
  <c r="D134" i="1"/>
  <c r="F134" i="1"/>
  <c r="G134" i="1" l="1"/>
  <c r="H134" i="1" s="1"/>
  <c r="J135" i="1" l="1"/>
  <c r="D135" i="1"/>
  <c r="F135" i="1"/>
  <c r="G135" i="1" l="1"/>
  <c r="H135" i="1" s="1"/>
  <c r="J136" i="1" l="1"/>
  <c r="D136" i="1"/>
  <c r="F136" i="1"/>
  <c r="G136" i="1" l="1"/>
  <c r="H136" i="1" s="1"/>
  <c r="J137" i="1" l="1"/>
  <c r="D137" i="1"/>
  <c r="F137" i="1"/>
  <c r="G137" i="1" l="1"/>
  <c r="H137" i="1" s="1"/>
  <c r="J138" i="1" l="1"/>
  <c r="D138" i="1"/>
  <c r="F138" i="1"/>
  <c r="G138" i="1" l="1"/>
  <c r="H138" i="1" s="1"/>
  <c r="D139" i="1" s="1"/>
  <c r="J139" i="1" l="1"/>
  <c r="D16" i="1"/>
  <c r="F139" i="1"/>
  <c r="G139" i="1" l="1"/>
  <c r="H139" i="1" s="1"/>
  <c r="J140" i="1" l="1"/>
  <c r="D140" i="1"/>
  <c r="F140" i="1"/>
  <c r="G140" i="1" l="1"/>
  <c r="H140" i="1" s="1"/>
  <c r="J141" i="1" l="1"/>
  <c r="D141" i="1"/>
  <c r="F141" i="1"/>
  <c r="G141" i="1" l="1"/>
  <c r="H141" i="1" s="1"/>
  <c r="J142" i="1" l="1"/>
  <c r="D142" i="1"/>
  <c r="F142" i="1"/>
  <c r="G142" i="1" l="1"/>
  <c r="H142" i="1" s="1"/>
  <c r="J143" i="1" l="1"/>
  <c r="D143" i="1"/>
  <c r="F143" i="1"/>
  <c r="G143" i="1" l="1"/>
  <c r="H143" i="1" s="1"/>
  <c r="J144" i="1" l="1"/>
  <c r="D144" i="1"/>
  <c r="F144" i="1"/>
  <c r="G144" i="1" l="1"/>
  <c r="H144" i="1" s="1"/>
  <c r="J145" i="1" l="1"/>
  <c r="D145" i="1"/>
  <c r="F145" i="1"/>
  <c r="G145" i="1" l="1"/>
  <c r="H145" i="1" s="1"/>
  <c r="J146" i="1" l="1"/>
  <c r="D146" i="1"/>
  <c r="F146" i="1"/>
  <c r="G146" i="1" l="1"/>
  <c r="H146" i="1" s="1"/>
  <c r="J147" i="1" l="1"/>
  <c r="D147" i="1"/>
  <c r="F147" i="1"/>
  <c r="G147" i="1" l="1"/>
  <c r="H147" i="1" s="1"/>
  <c r="J148" i="1" l="1"/>
  <c r="D148" i="1"/>
  <c r="F148" i="1"/>
  <c r="G148" i="1" l="1"/>
  <c r="H148" i="1" s="1"/>
  <c r="J149" i="1" l="1"/>
  <c r="D149" i="1"/>
  <c r="F149" i="1"/>
  <c r="G149" i="1" l="1"/>
  <c r="H149" i="1" s="1"/>
  <c r="J150" i="1" l="1"/>
  <c r="D150" i="1"/>
  <c r="F150" i="1"/>
  <c r="G150" i="1" l="1"/>
  <c r="H150" i="1" s="1"/>
  <c r="J151" i="1" l="1"/>
  <c r="D151" i="1"/>
  <c r="F151" i="1"/>
  <c r="G151" i="1" l="1"/>
  <c r="H151" i="1" s="1"/>
  <c r="J152" i="1" l="1"/>
  <c r="D152" i="1"/>
  <c r="F152" i="1"/>
  <c r="G152" i="1" l="1"/>
  <c r="H152" i="1" s="1"/>
  <c r="J153" i="1" l="1"/>
  <c r="D153" i="1"/>
  <c r="F153" i="1"/>
  <c r="G153" i="1" l="1"/>
  <c r="H153" i="1" s="1"/>
  <c r="J154" i="1" l="1"/>
  <c r="D154" i="1"/>
  <c r="F154" i="1"/>
  <c r="G154" i="1" l="1"/>
  <c r="H154" i="1" s="1"/>
  <c r="J155" i="1" l="1"/>
  <c r="D155" i="1"/>
  <c r="F155" i="1"/>
  <c r="G155" i="1" l="1"/>
  <c r="H155" i="1" s="1"/>
  <c r="J156" i="1" l="1"/>
  <c r="D156" i="1"/>
  <c r="F156" i="1"/>
  <c r="G156" i="1" l="1"/>
  <c r="H156" i="1" s="1"/>
  <c r="J157" i="1" l="1"/>
  <c r="D157" i="1"/>
  <c r="F157" i="1"/>
  <c r="G157" i="1" l="1"/>
  <c r="H157" i="1" s="1"/>
  <c r="J158" i="1" l="1"/>
  <c r="D158" i="1"/>
  <c r="F158" i="1"/>
  <c r="G158" i="1" l="1"/>
  <c r="H158" i="1" s="1"/>
  <c r="J159" i="1" l="1"/>
  <c r="D159" i="1"/>
  <c r="F159" i="1"/>
  <c r="G159" i="1" l="1"/>
  <c r="H159" i="1" s="1"/>
  <c r="J160" i="1" l="1"/>
  <c r="D160" i="1"/>
  <c r="F160" i="1"/>
  <c r="G160" i="1" l="1"/>
  <c r="H160" i="1" s="1"/>
  <c r="J161" i="1" l="1"/>
  <c r="D161" i="1"/>
  <c r="F161" i="1"/>
  <c r="G161" i="1" l="1"/>
  <c r="H161" i="1" s="1"/>
  <c r="J162" i="1" l="1"/>
  <c r="D162" i="1"/>
  <c r="F162" i="1"/>
  <c r="G162" i="1" l="1"/>
  <c r="H162" i="1" s="1"/>
  <c r="J163" i="1" l="1"/>
  <c r="D163" i="1"/>
  <c r="F163" i="1"/>
  <c r="G163" i="1" l="1"/>
  <c r="H163" i="1" s="1"/>
  <c r="J164" i="1" l="1"/>
  <c r="D164" i="1"/>
  <c r="F164" i="1"/>
  <c r="G164" i="1" l="1"/>
  <c r="H164" i="1" s="1"/>
  <c r="J165" i="1" l="1"/>
  <c r="D165" i="1"/>
  <c r="F165" i="1"/>
  <c r="G165" i="1" l="1"/>
  <c r="H165" i="1" s="1"/>
  <c r="J166" i="1" s="1"/>
  <c r="D166" i="1" l="1"/>
  <c r="G166" i="1" s="1"/>
  <c r="H166" i="1" s="1"/>
  <c r="F166" i="1"/>
  <c r="J167" i="1" l="1"/>
  <c r="D167" i="1"/>
  <c r="F167" i="1"/>
  <c r="G167" i="1" l="1"/>
  <c r="H167" i="1" s="1"/>
  <c r="J168" i="1" l="1"/>
  <c r="D168" i="1"/>
  <c r="F168" i="1"/>
  <c r="G168" i="1" l="1"/>
  <c r="H168" i="1" s="1"/>
  <c r="J169" i="1" l="1"/>
  <c r="D169" i="1"/>
  <c r="F169" i="1"/>
  <c r="G169" i="1" l="1"/>
  <c r="H169" i="1" s="1"/>
  <c r="J170" i="1" l="1"/>
  <c r="D170" i="1"/>
  <c r="F170" i="1"/>
  <c r="G170" i="1" l="1"/>
  <c r="H170" i="1" s="1"/>
  <c r="J171" i="1" l="1"/>
  <c r="D171" i="1"/>
  <c r="F171" i="1"/>
  <c r="G171" i="1" l="1"/>
  <c r="H171" i="1" s="1"/>
  <c r="J172" i="1" l="1"/>
  <c r="D172" i="1"/>
  <c r="F172" i="1"/>
  <c r="G172" i="1" l="1"/>
  <c r="H172" i="1" s="1"/>
  <c r="J173" i="1" l="1"/>
  <c r="D173" i="1"/>
  <c r="F173" i="1"/>
  <c r="G173" i="1" l="1"/>
  <c r="H173" i="1" s="1"/>
  <c r="J174" i="1" l="1"/>
  <c r="D174" i="1"/>
  <c r="F174" i="1"/>
  <c r="G174" i="1" l="1"/>
  <c r="H174" i="1" s="1"/>
  <c r="J175" i="1" l="1"/>
  <c r="D175" i="1"/>
  <c r="F175" i="1"/>
  <c r="G175" i="1" l="1"/>
  <c r="H175" i="1" s="1"/>
  <c r="J176" i="1" l="1"/>
  <c r="D176" i="1"/>
  <c r="F176" i="1"/>
  <c r="G176" i="1" l="1"/>
  <c r="H176" i="1" s="1"/>
  <c r="F177" i="1" l="1"/>
  <c r="D177" i="1"/>
  <c r="G177" i="1" s="1"/>
  <c r="H177" i="1" s="1"/>
  <c r="D178" i="1" s="1"/>
  <c r="J177" i="1"/>
  <c r="J178" i="1" l="1"/>
  <c r="F178" i="1"/>
  <c r="G178" i="1" l="1"/>
  <c r="H178" i="1" s="1"/>
  <c r="J179" i="1" l="1"/>
  <c r="D179" i="1"/>
  <c r="G179" i="1" s="1"/>
  <c r="H179" i="1" s="1"/>
  <c r="F179" i="1"/>
  <c r="J180" i="1" l="1"/>
  <c r="D180" i="1"/>
  <c r="F180" i="1"/>
  <c r="G180" i="1" l="1"/>
  <c r="H180" i="1" s="1"/>
  <c r="J181" i="1" l="1"/>
  <c r="D181" i="1"/>
  <c r="F181" i="1"/>
  <c r="G181" i="1" l="1"/>
  <c r="H181" i="1" s="1"/>
  <c r="J182" i="1" l="1"/>
  <c r="D182" i="1"/>
  <c r="F182" i="1"/>
  <c r="G182" i="1" l="1"/>
  <c r="H182" i="1" s="1"/>
  <c r="J183" i="1" l="1"/>
  <c r="D183" i="1"/>
  <c r="G183" i="1" s="1"/>
  <c r="H183" i="1" s="1"/>
  <c r="F183" i="1"/>
  <c r="J184" i="1" l="1"/>
  <c r="D184" i="1"/>
  <c r="F184" i="1"/>
  <c r="G184" i="1" l="1"/>
  <c r="H184" i="1" s="1"/>
  <c r="J185" i="1" l="1"/>
  <c r="D185" i="1"/>
  <c r="F185" i="1"/>
  <c r="G185" i="1" l="1"/>
  <c r="H185" i="1" s="1"/>
  <c r="J186" i="1" s="1"/>
  <c r="F186" i="1"/>
  <c r="D186" i="1" l="1"/>
  <c r="G186" i="1" s="1"/>
  <c r="H186" i="1" s="1"/>
  <c r="J187" i="1" l="1"/>
  <c r="D187" i="1"/>
  <c r="F187" i="1"/>
  <c r="G187" i="1" l="1"/>
  <c r="H187" i="1" s="1"/>
  <c r="J188" i="1" l="1"/>
  <c r="D188" i="1"/>
  <c r="F188" i="1"/>
  <c r="G188" i="1" l="1"/>
  <c r="H188" i="1" s="1"/>
  <c r="J189" i="1" l="1"/>
  <c r="D189" i="1"/>
  <c r="F189" i="1"/>
  <c r="G189" i="1" l="1"/>
  <c r="H189" i="1" s="1"/>
  <c r="J190" i="1" l="1"/>
  <c r="D190" i="1"/>
  <c r="F190" i="1"/>
  <c r="G190" i="1" l="1"/>
  <c r="H190" i="1" s="1"/>
  <c r="J191" i="1" l="1"/>
  <c r="D191" i="1"/>
  <c r="F191" i="1"/>
  <c r="G191" i="1" l="1"/>
  <c r="H191" i="1" s="1"/>
  <c r="J192" i="1" l="1"/>
  <c r="D192" i="1"/>
  <c r="F192" i="1"/>
  <c r="G192" i="1" l="1"/>
  <c r="H192" i="1" s="1"/>
  <c r="J193" i="1" l="1"/>
  <c r="D193" i="1"/>
  <c r="G193" i="1" s="1"/>
  <c r="H193" i="1" s="1"/>
  <c r="F193" i="1"/>
  <c r="J194" i="1" l="1"/>
  <c r="D194" i="1"/>
  <c r="F194" i="1"/>
  <c r="G194" i="1" l="1"/>
  <c r="H194" i="1" s="1"/>
  <c r="J195" i="1" l="1"/>
  <c r="D195" i="1"/>
  <c r="G195" i="1" s="1"/>
  <c r="H195" i="1" s="1"/>
  <c r="F195" i="1"/>
  <c r="J196" i="1" l="1"/>
  <c r="D196" i="1"/>
  <c r="F196" i="1"/>
  <c r="G196" i="1" l="1"/>
  <c r="H196" i="1" s="1"/>
  <c r="J197" i="1" l="1"/>
  <c r="D197" i="1"/>
  <c r="F197" i="1"/>
  <c r="G197" i="1" l="1"/>
  <c r="H197" i="1"/>
  <c r="J198" i="1" l="1"/>
  <c r="D198" i="1"/>
  <c r="F198" i="1"/>
  <c r="G198" i="1" l="1"/>
  <c r="H198" i="1" l="1"/>
  <c r="J199" i="1" l="1"/>
  <c r="D199" i="1"/>
  <c r="F199" i="1"/>
  <c r="G199" i="1" l="1"/>
  <c r="H199" i="1" s="1"/>
  <c r="J200" i="1" l="1"/>
  <c r="D200" i="1"/>
  <c r="F200" i="1"/>
  <c r="G200" i="1" l="1"/>
  <c r="H200" i="1" s="1"/>
  <c r="J201" i="1" l="1"/>
  <c r="D201" i="1"/>
  <c r="F201" i="1"/>
  <c r="G201" i="1" l="1"/>
  <c r="H201" i="1" s="1"/>
  <c r="J202" i="1" l="1"/>
  <c r="D202" i="1"/>
  <c r="F202" i="1"/>
  <c r="G202" i="1" l="1"/>
  <c r="H202" i="1" s="1"/>
  <c r="J203" i="1" l="1"/>
  <c r="D203" i="1"/>
  <c r="F203" i="1"/>
  <c r="G203" i="1" l="1"/>
  <c r="H203" i="1" s="1"/>
  <c r="J204" i="1" l="1"/>
  <c r="D204" i="1"/>
  <c r="F204" i="1"/>
  <c r="G204" i="1" l="1"/>
  <c r="H204" i="1" s="1"/>
  <c r="D205" i="1" s="1"/>
  <c r="J205" i="1" l="1"/>
  <c r="F205" i="1"/>
  <c r="G205" i="1"/>
  <c r="H205" i="1" s="1"/>
  <c r="J206" i="1" l="1"/>
  <c r="D206" i="1"/>
  <c r="F206" i="1"/>
  <c r="G206" i="1" l="1"/>
  <c r="H206" i="1" s="1"/>
  <c r="D207" i="1" s="1"/>
  <c r="J207" i="1" l="1"/>
  <c r="F207" i="1"/>
  <c r="G207" i="1" l="1"/>
  <c r="H207" i="1" s="1"/>
  <c r="D208" i="1" s="1"/>
  <c r="J208" i="1" l="1"/>
  <c r="F208" i="1"/>
  <c r="G208" i="1" l="1"/>
  <c r="H208" i="1" s="1"/>
  <c r="D209" i="1" s="1"/>
  <c r="J209" i="1" l="1"/>
  <c r="F209" i="1"/>
  <c r="G209" i="1" l="1"/>
  <c r="H209" i="1" s="1"/>
  <c r="J210" i="1" l="1"/>
  <c r="D210" i="1"/>
  <c r="F210" i="1"/>
  <c r="G210" i="1" l="1"/>
  <c r="H210" i="1" s="1"/>
  <c r="D211" i="1" s="1"/>
  <c r="J211" i="1" l="1"/>
  <c r="F211" i="1"/>
  <c r="G211" i="1" l="1"/>
  <c r="H211" i="1" s="1"/>
  <c r="D212" i="1" s="1"/>
  <c r="J212" i="1" l="1"/>
  <c r="F212" i="1"/>
  <c r="G212" i="1" l="1"/>
  <c r="H212" i="1" s="1"/>
  <c r="D213" i="1" s="1"/>
  <c r="J213" i="1" l="1"/>
  <c r="F213" i="1"/>
  <c r="G213" i="1" s="1"/>
  <c r="H213" i="1" s="1"/>
  <c r="D214" i="1" s="1"/>
  <c r="J214" i="1" l="1"/>
  <c r="F214" i="1"/>
  <c r="G214" i="1"/>
  <c r="H214" i="1" s="1"/>
  <c r="J215" i="1" l="1"/>
  <c r="D215" i="1"/>
  <c r="F215" i="1"/>
  <c r="G215" i="1" l="1"/>
  <c r="H215" i="1" s="1"/>
  <c r="J216" i="1" l="1"/>
  <c r="D216" i="1"/>
  <c r="F216" i="1"/>
  <c r="G216" i="1" l="1"/>
  <c r="H216" i="1" s="1"/>
  <c r="J217" i="1" l="1"/>
  <c r="D217" i="1"/>
  <c r="F217" i="1"/>
  <c r="G217" i="1" l="1"/>
  <c r="H217" i="1" s="1"/>
  <c r="J218" i="1" l="1"/>
  <c r="D218" i="1"/>
  <c r="F218" i="1"/>
  <c r="G218" i="1" l="1"/>
  <c r="H218" i="1" s="1"/>
  <c r="J219" i="1" l="1"/>
  <c r="D219" i="1"/>
  <c r="F219" i="1"/>
  <c r="G219" i="1" l="1"/>
  <c r="H219" i="1" s="1"/>
  <c r="J220" i="1" l="1"/>
  <c r="D220" i="1"/>
  <c r="F220" i="1"/>
  <c r="G220" i="1" l="1"/>
  <c r="H220" i="1" s="1"/>
  <c r="J221" i="1" l="1"/>
  <c r="D221" i="1"/>
  <c r="F221" i="1"/>
  <c r="G221" i="1" l="1"/>
  <c r="H221" i="1" s="1"/>
  <c r="J222" i="1" l="1"/>
  <c r="D222" i="1"/>
  <c r="F222" i="1"/>
  <c r="G222" i="1" l="1"/>
  <c r="H222" i="1" s="1"/>
  <c r="J223" i="1" l="1"/>
  <c r="D223" i="1"/>
  <c r="F223" i="1"/>
  <c r="G223" i="1" l="1"/>
  <c r="H223" i="1" s="1"/>
  <c r="J224" i="1" s="1"/>
  <c r="F224" i="1" l="1"/>
  <c r="D224" i="1"/>
  <c r="G224" i="1" s="1"/>
  <c r="H224" i="1" s="1"/>
  <c r="J225" i="1" l="1"/>
  <c r="D225" i="1"/>
  <c r="F225" i="1"/>
  <c r="G225" i="1" l="1"/>
  <c r="H225" i="1" s="1"/>
  <c r="J226" i="1" l="1"/>
  <c r="D226" i="1"/>
  <c r="F226" i="1"/>
  <c r="G226" i="1" l="1"/>
  <c r="H226" i="1" s="1"/>
  <c r="J227" i="1" l="1"/>
  <c r="D227" i="1"/>
  <c r="F227" i="1"/>
  <c r="G227" i="1" l="1"/>
  <c r="H227" i="1" s="1"/>
  <c r="J228" i="1" l="1"/>
  <c r="D228" i="1"/>
  <c r="F228" i="1"/>
  <c r="G228" i="1" l="1"/>
  <c r="H228" i="1" s="1"/>
  <c r="J229" i="1" l="1"/>
  <c r="D229" i="1"/>
  <c r="F229" i="1"/>
  <c r="G229" i="1" l="1"/>
  <c r="H229" i="1" s="1"/>
  <c r="J230" i="1" l="1"/>
  <c r="D230" i="1"/>
  <c r="F230" i="1"/>
  <c r="G230" i="1" l="1"/>
  <c r="H230" i="1" s="1"/>
  <c r="J231" i="1" l="1"/>
  <c r="D231" i="1"/>
  <c r="F231" i="1"/>
  <c r="G231" i="1" l="1"/>
  <c r="H231" i="1" s="1"/>
  <c r="J232" i="1" l="1"/>
  <c r="D232" i="1"/>
  <c r="F232" i="1"/>
  <c r="G232" i="1" l="1"/>
  <c r="H232" i="1" s="1"/>
  <c r="J233" i="1" l="1"/>
  <c r="D233" i="1"/>
  <c r="F233" i="1"/>
  <c r="G233" i="1" l="1"/>
  <c r="H233" i="1" s="1"/>
  <c r="J234" i="1" l="1"/>
  <c r="D234" i="1"/>
  <c r="F234" i="1"/>
  <c r="G234" i="1" l="1"/>
  <c r="H234" i="1" s="1"/>
  <c r="D235" i="1" s="1"/>
  <c r="J235" i="1" l="1"/>
  <c r="F235" i="1"/>
  <c r="G235" i="1" l="1"/>
  <c r="H235" i="1" s="1"/>
  <c r="J236" i="1" l="1"/>
  <c r="D236" i="1"/>
  <c r="F236" i="1"/>
  <c r="G236" i="1" l="1"/>
  <c r="H236" i="1" s="1"/>
  <c r="J237" i="1" l="1"/>
  <c r="D237" i="1"/>
  <c r="F237" i="1"/>
  <c r="G237" i="1" l="1"/>
  <c r="H237" i="1" s="1"/>
  <c r="J238" i="1" l="1"/>
  <c r="D238" i="1"/>
  <c r="F238" i="1"/>
  <c r="G238" i="1" l="1"/>
  <c r="H238" i="1" s="1"/>
  <c r="J239" i="1" l="1"/>
  <c r="D239" i="1"/>
  <c r="F239" i="1"/>
  <c r="G239" i="1" l="1"/>
  <c r="H239" i="1" s="1"/>
  <c r="J240" i="1" l="1"/>
  <c r="D240" i="1"/>
  <c r="F240" i="1"/>
  <c r="G240" i="1" l="1"/>
  <c r="H240" i="1" s="1"/>
  <c r="J241" i="1" l="1"/>
  <c r="D241" i="1"/>
  <c r="F241" i="1"/>
  <c r="G241" i="1" l="1"/>
  <c r="H241" i="1" s="1"/>
  <c r="J242" i="1" l="1"/>
  <c r="D242" i="1"/>
  <c r="F242" i="1"/>
  <c r="G242" i="1" l="1"/>
  <c r="H242" i="1" s="1"/>
  <c r="J243" i="1" l="1"/>
  <c r="D243" i="1"/>
  <c r="F243" i="1"/>
  <c r="G243" i="1" l="1"/>
  <c r="H243" i="1" s="1"/>
  <c r="J244" i="1" l="1"/>
  <c r="D244" i="1"/>
  <c r="F244" i="1"/>
  <c r="G244" i="1" l="1"/>
  <c r="H244" i="1" s="1"/>
  <c r="J245" i="1" l="1"/>
  <c r="D245" i="1"/>
  <c r="F245" i="1"/>
  <c r="G245" i="1" l="1"/>
  <c r="H245" i="1" s="1"/>
  <c r="J246" i="1" l="1"/>
  <c r="D246" i="1"/>
  <c r="F246" i="1"/>
  <c r="G246" i="1" l="1"/>
  <c r="H246" i="1" s="1"/>
  <c r="J247" i="1" l="1"/>
  <c r="D247" i="1"/>
  <c r="F247" i="1"/>
  <c r="G247" i="1" l="1"/>
  <c r="H247" i="1" s="1"/>
  <c r="J248" i="1" l="1"/>
  <c r="D248" i="1"/>
  <c r="F248" i="1"/>
  <c r="G248" i="1" l="1"/>
  <c r="H248" i="1" s="1"/>
  <c r="J249" i="1" l="1"/>
  <c r="D249" i="1"/>
  <c r="F249" i="1"/>
  <c r="G249" i="1" l="1"/>
  <c r="H249" i="1" s="1"/>
  <c r="J250" i="1" l="1"/>
  <c r="D250" i="1"/>
  <c r="F250" i="1"/>
  <c r="G250" i="1" l="1"/>
  <c r="H250" i="1" s="1"/>
  <c r="J251" i="1" l="1"/>
  <c r="D251" i="1"/>
  <c r="F251" i="1"/>
  <c r="G251" i="1" l="1"/>
  <c r="H251" i="1" s="1"/>
  <c r="J252" i="1" s="1"/>
  <c r="F252" i="1" l="1"/>
  <c r="D252" i="1"/>
  <c r="G252" i="1" s="1"/>
  <c r="H252" i="1" s="1"/>
  <c r="J253" i="1" l="1"/>
  <c r="D253" i="1"/>
  <c r="F253" i="1"/>
  <c r="G253" i="1" l="1"/>
  <c r="H253" i="1" s="1"/>
  <c r="J254" i="1" l="1"/>
  <c r="D254" i="1"/>
  <c r="F254" i="1"/>
  <c r="G254" i="1" l="1"/>
  <c r="H254" i="1" s="1"/>
  <c r="J255" i="1" l="1"/>
  <c r="D255" i="1"/>
  <c r="F255" i="1"/>
  <c r="G255" i="1" l="1"/>
  <c r="H255" i="1" s="1"/>
  <c r="J256" i="1" l="1"/>
  <c r="D256" i="1"/>
  <c r="F256" i="1"/>
  <c r="G256" i="1" l="1"/>
  <c r="H256" i="1" s="1"/>
  <c r="J257" i="1" l="1"/>
  <c r="D257" i="1"/>
  <c r="F257" i="1"/>
  <c r="G257" i="1" l="1"/>
  <c r="H257" i="1" s="1"/>
  <c r="J258" i="1" l="1"/>
  <c r="D258" i="1"/>
  <c r="F258" i="1"/>
  <c r="G258" i="1" l="1"/>
  <c r="H258" i="1" s="1"/>
</calcChain>
</file>

<file path=xl/sharedStrings.xml><?xml version="1.0" encoding="utf-8"?>
<sst xmlns="http://schemas.openxmlformats.org/spreadsheetml/2006/main" count="32" uniqueCount="31">
  <si>
    <t>Bank Spread (assumed)</t>
  </si>
  <si>
    <t>Sr. No.</t>
  </si>
  <si>
    <t xml:space="preserve">Month </t>
  </si>
  <si>
    <t>EMI</t>
  </si>
  <si>
    <t>Mark-up Payment</t>
  </si>
  <si>
    <t>Principal Payment</t>
  </si>
  <si>
    <t>Oustanding Principal</t>
  </si>
  <si>
    <t>Markup Subsidy Rate</t>
  </si>
  <si>
    <t>Mark-up Subsidy</t>
  </si>
  <si>
    <t>Markup Rate</t>
  </si>
  <si>
    <t>Rate Charged to Customer</t>
  </si>
  <si>
    <t>Installment Calculation under Markup Subsidy Scheme for Housing Finance</t>
  </si>
  <si>
    <t>First 5 Years</t>
  </si>
  <si>
    <t>Next 5 Years</t>
  </si>
  <si>
    <t>Remaining 10 Years</t>
  </si>
  <si>
    <t>Annexure A</t>
  </si>
  <si>
    <t>Equal Monthly Installment</t>
  </si>
  <si>
    <t>Amount of Loan</t>
  </si>
  <si>
    <t>Period (No. of Years)</t>
  </si>
  <si>
    <t>Total Months</t>
  </si>
  <si>
    <t>Annual Bank Markup for Subsidy calculations</t>
  </si>
  <si>
    <t>Subsidized Markup Rate during First 5 Years</t>
  </si>
  <si>
    <t>Subsidized Markup Rate during next 5 Years</t>
  </si>
  <si>
    <t>End User Mark-up Rate after 10 Years</t>
  </si>
  <si>
    <t>One Year KIBOR as on April 2, 2021 (assumed)</t>
  </si>
  <si>
    <t>Assumptions for calculations</t>
  </si>
  <si>
    <t>Tier of Scheme</t>
  </si>
  <si>
    <t>T1</t>
  </si>
  <si>
    <t>T0</t>
  </si>
  <si>
    <t>T2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</si>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</sst>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0.0%"/>
    <numFmt numFmtId="166" formatCode="[$PKR]\ #,##0_);\([$PKR]\ #,##0\)"/>
    <numFmt numFmtId="167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1" xfId="0" applyFill="1" applyBorder="1"/>
    <xf numFmtId="165" fontId="0" fillId="2" borderId="2" xfId="0" applyNumberFormat="1" applyFill="1" applyBorder="1"/>
    <xf numFmtId="0" fontId="0" fillId="2" borderId="3" xfId="0" applyFill="1" applyBorder="1" applyAlignment="1">
      <alignment vertical="center"/>
    </xf>
    <xf numFmtId="165" fontId="0" fillId="2" borderId="4" xfId="0" applyNumberFormat="1" applyFill="1" applyBorder="1"/>
    <xf numFmtId="164" fontId="2" fillId="2" borderId="0" xfId="1" applyFont="1" applyFill="1"/>
    <xf numFmtId="0" fontId="0" fillId="2" borderId="0" xfId="0" applyFill="1" applyAlignment="1">
      <alignment vertical="center"/>
    </xf>
    <xf numFmtId="10" fontId="2" fillId="2" borderId="0" xfId="2" applyNumberFormat="1" applyFont="1" applyFill="1" applyAlignment="1">
      <alignment horizontal="center" vertical="center"/>
    </xf>
    <xf numFmtId="0" fontId="0" fillId="2" borderId="5" xfId="0" applyFill="1" applyBorder="1"/>
    <xf numFmtId="165" fontId="0" fillId="2" borderId="6" xfId="0" applyNumberFormat="1" applyFill="1" applyBorder="1"/>
    <xf numFmtId="10" fontId="0" fillId="2" borderId="0" xfId="0" applyNumberFormat="1" applyFill="1"/>
    <xf numFmtId="0" fontId="2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5" fontId="0" fillId="2" borderId="8" xfId="0" applyNumberFormat="1" applyFill="1" applyBorder="1"/>
    <xf numFmtId="164" fontId="0" fillId="2" borderId="8" xfId="1" applyFont="1" applyFill="1" applyBorder="1"/>
    <xf numFmtId="9" fontId="0" fillId="2" borderId="8" xfId="2" applyFont="1" applyFill="1" applyBorder="1"/>
    <xf numFmtId="164" fontId="0" fillId="2" borderId="8" xfId="0" applyNumberFormat="1" applyFill="1" applyBorder="1"/>
    <xf numFmtId="10" fontId="0" fillId="2" borderId="8" xfId="2" applyNumberFormat="1" applyFont="1" applyFill="1" applyBorder="1"/>
    <xf numFmtId="164" fontId="0" fillId="2" borderId="9" xfId="1" applyFont="1" applyFill="1" applyBorder="1"/>
    <xf numFmtId="164" fontId="0" fillId="2" borderId="9" xfId="0" applyNumberFormat="1" applyFill="1" applyBorder="1"/>
    <xf numFmtId="165" fontId="0" fillId="2" borderId="0" xfId="2" applyNumberFormat="1" applyFont="1" applyFill="1"/>
    <xf numFmtId="9" fontId="2" fillId="2" borderId="0" xfId="2" applyFont="1" applyFill="1" applyAlignment="1">
      <alignment horizontal="center" vertical="center"/>
    </xf>
    <xf numFmtId="164" fontId="2" fillId="2" borderId="0" xfId="1" applyFont="1" applyFill="1" applyAlignment="1"/>
    <xf numFmtId="0" fontId="3" fillId="2" borderId="0" xfId="0" applyFont="1" applyFill="1" applyBorder="1" applyAlignment="1">
      <alignment horizontal="center"/>
    </xf>
    <xf numFmtId="0" fontId="0" fillId="2" borderId="0" xfId="0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center" vertical="center"/>
    </xf>
    <xf numFmtId="166" fontId="0" fillId="2" borderId="8" xfId="1" applyNumberFormat="1" applyFont="1" applyFill="1" applyBorder="1" applyAlignment="1">
      <alignment horizontal="center" vertical="center" wrapText="1"/>
    </xf>
    <xf numFmtId="166" fontId="0" fillId="2" borderId="14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/>
    </xf>
    <xf numFmtId="10" fontId="0" fillId="2" borderId="8" xfId="2" applyNumberFormat="1" applyFont="1" applyFill="1" applyBorder="1" applyAlignment="1">
      <alignment horizontal="center"/>
    </xf>
    <xf numFmtId="9" fontId="0" fillId="2" borderId="0" xfId="0" applyNumberFormat="1" applyFill="1"/>
    <xf numFmtId="167" fontId="0" fillId="2" borderId="0" xfId="1" applyNumberFormat="1" applyFont="1" applyFill="1"/>
    <xf numFmtId="167" fontId="0" fillId="2" borderId="0" xfId="1" applyNumberFormat="1" applyFont="1" applyFill="1" applyAlignment="1">
      <alignment vertical="center"/>
    </xf>
    <xf numFmtId="0" fontId="0" fillId="2" borderId="13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wrapText="1"/>
    </xf>
    <xf numFmtId="0" fontId="2" fillId="2" borderId="0" xfId="0" applyFont="1" applyFill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 wrapText="1"/>
    </xf>
  </cellXfs>
  <cellStyles count="4">
    <cellStyle name="Comma" xfId="1" builtinId="3"/>
    <cellStyle name="Comma [0]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8"/>
  <sheetViews>
    <sheetView tabSelected="1" view="pageBreakPreview" topLeftCell="A4" zoomScaleNormal="100" zoomScaleSheetLayoutView="100" workbookViewId="0">
      <selection activeCell="F15" sqref="F15"/>
    </sheetView>
  </sheetViews>
  <sheetFormatPr defaultRowHeight="15" x14ac:dyDescent="0.25"/>
  <cols>
    <col min="1" max="1" width="9.140625" style="1"/>
    <col min="2" max="2" width="9" style="1" customWidth="1"/>
    <col min="3" max="3" width="14.85546875" style="1" customWidth="1"/>
    <col min="4" max="4" width="15.140625" style="1" customWidth="1"/>
    <col min="5" max="5" width="16.140625" style="1" customWidth="1"/>
    <col min="6" max="6" width="14.5703125" style="1" customWidth="1"/>
    <col min="7" max="7" width="17.140625" style="1" customWidth="1"/>
    <col min="8" max="8" width="21" style="1" customWidth="1"/>
    <col min="9" max="9" width="16.85546875" style="1" customWidth="1"/>
    <col min="10" max="10" width="20.5703125" style="1" bestFit="1" customWidth="1"/>
    <col min="11" max="11" width="0" style="1" hidden="1" customWidth="1"/>
    <col min="12" max="12" width="3" style="1" hidden="1" customWidth="1"/>
    <col min="13" max="14" width="3.5703125" style="1" hidden="1" customWidth="1"/>
    <col min="15" max="15" width="11.5703125" style="33" hidden="1" customWidth="1"/>
    <col min="16" max="16384" width="9.140625" style="1"/>
  </cols>
  <sheetData>
    <row r="1" spans="2:15" x14ac:dyDescent="0.25">
      <c r="B1" s="39" t="s">
        <v>15</v>
      </c>
      <c r="C1" s="39"/>
      <c r="D1" s="39"/>
      <c r="E1" s="39"/>
      <c r="F1" s="39"/>
      <c r="G1" s="39"/>
      <c r="H1" s="39"/>
      <c r="I1" s="39"/>
      <c r="J1" s="39"/>
    </row>
    <row r="2" spans="2:15" ht="15.75" thickBot="1" x14ac:dyDescent="0.3">
      <c r="B2" s="39"/>
      <c r="C2" s="39"/>
      <c r="D2" s="39"/>
      <c r="E2" s="39"/>
      <c r="F2" s="39"/>
      <c r="G2" s="39"/>
      <c r="H2" s="39"/>
      <c r="I2" s="39"/>
      <c r="J2" s="39"/>
    </row>
    <row r="3" spans="2:15" ht="16.5" thickBot="1" x14ac:dyDescent="0.3">
      <c r="B3" s="42" t="s">
        <v>11</v>
      </c>
      <c r="C3" s="43"/>
      <c r="D3" s="43"/>
      <c r="E3" s="43"/>
      <c r="F3" s="43"/>
      <c r="G3" s="43"/>
      <c r="H3" s="43"/>
      <c r="I3" s="43"/>
      <c r="J3" s="44"/>
    </row>
    <row r="4" spans="2:15" ht="15.75" x14ac:dyDescent="0.25">
      <c r="B4" s="46" t="s">
        <v>25</v>
      </c>
      <c r="C4" s="46"/>
      <c r="D4" s="46"/>
      <c r="E4" s="24"/>
      <c r="F4" s="24"/>
      <c r="G4" s="24"/>
      <c r="H4" s="24"/>
      <c r="I4" s="24"/>
      <c r="J4" s="24"/>
    </row>
    <row r="5" spans="2:15" ht="15.75" x14ac:dyDescent="0.25">
      <c r="B5" s="47" t="s">
        <v>17</v>
      </c>
      <c r="C5" s="47"/>
      <c r="D5" s="47"/>
      <c r="E5" s="47"/>
      <c r="F5" s="30">
        <v>3000000</v>
      </c>
      <c r="I5" s="24"/>
      <c r="J5" s="24"/>
    </row>
    <row r="6" spans="2:15" ht="15.75" x14ac:dyDescent="0.25">
      <c r="B6" s="47" t="s">
        <v>26</v>
      </c>
      <c r="C6" s="47"/>
      <c r="D6" s="47"/>
      <c r="E6" s="47"/>
      <c r="F6" s="30" t="s">
        <v>27</v>
      </c>
      <c r="I6" s="24"/>
      <c r="J6" s="24"/>
    </row>
    <row r="7" spans="2:15" x14ac:dyDescent="0.25">
      <c r="B7" s="47" t="s">
        <v>18</v>
      </c>
      <c r="C7" s="47"/>
      <c r="D7" s="47"/>
      <c r="E7" s="47"/>
      <c r="F7" s="27">
        <v>20</v>
      </c>
      <c r="H7" s="48" t="s">
        <v>24</v>
      </c>
      <c r="I7" s="48"/>
      <c r="J7" s="8">
        <v>8.2500000000000004E-2</v>
      </c>
      <c r="O7" s="33">
        <f>+VLOOKUP(F6,L8:O11,4,FALSE)</f>
        <v>2700001</v>
      </c>
    </row>
    <row r="8" spans="2:15" x14ac:dyDescent="0.25">
      <c r="B8" s="47" t="s">
        <v>19</v>
      </c>
      <c r="C8" s="47"/>
      <c r="D8" s="47"/>
      <c r="E8" s="47"/>
      <c r="F8" s="26">
        <f>F7*12</f>
        <v>240</v>
      </c>
      <c r="H8" s="48" t="s">
        <v>0</v>
      </c>
      <c r="I8" s="48"/>
      <c r="J8" s="8">
        <f>+IF(F6="T0",7%,IF(F6="T1",2.5%,IF(OR(F6="T2",F6="T3"),4%)))</f>
        <v>2.5000000000000001E-2</v>
      </c>
      <c r="L8" s="1" t="s">
        <v>28</v>
      </c>
      <c r="M8" s="32">
        <v>0.05</v>
      </c>
      <c r="N8" s="32">
        <v>7.0000000000000007E-2</v>
      </c>
      <c r="O8" s="33">
        <v>2000001</v>
      </c>
    </row>
    <row r="9" spans="2:15" x14ac:dyDescent="0.25">
      <c r="B9" s="47" t="s">
        <v>21</v>
      </c>
      <c r="C9" s="47"/>
      <c r="D9" s="47"/>
      <c r="E9" s="47"/>
      <c r="F9" s="8">
        <f>J14</f>
        <v>0.03</v>
      </c>
      <c r="H9" s="48" t="s">
        <v>20</v>
      </c>
      <c r="I9" s="48"/>
      <c r="J9" s="8">
        <f>+J7+J8</f>
        <v>0.10750000000000001</v>
      </c>
      <c r="L9" s="1" t="s">
        <v>27</v>
      </c>
      <c r="M9" s="32">
        <v>0.03</v>
      </c>
      <c r="N9" s="32">
        <v>0.05</v>
      </c>
      <c r="O9" s="33">
        <v>2700001</v>
      </c>
    </row>
    <row r="10" spans="2:15" ht="15.75" customHeight="1" x14ac:dyDescent="0.25">
      <c r="B10" s="47" t="s">
        <v>22</v>
      </c>
      <c r="C10" s="47"/>
      <c r="D10" s="47"/>
      <c r="E10" s="47"/>
      <c r="F10" s="8">
        <f>J15</f>
        <v>0.05</v>
      </c>
      <c r="G10" s="25"/>
      <c r="H10" s="8"/>
      <c r="I10" s="24"/>
      <c r="J10" s="24"/>
      <c r="L10" s="1" t="s">
        <v>29</v>
      </c>
      <c r="M10" s="32">
        <v>0.05</v>
      </c>
      <c r="N10" s="32">
        <v>7.0000000000000007E-2</v>
      </c>
      <c r="O10" s="33">
        <v>6000001</v>
      </c>
    </row>
    <row r="11" spans="2:15" ht="15.75" x14ac:dyDescent="0.25">
      <c r="B11" s="47" t="s">
        <v>23</v>
      </c>
      <c r="C11" s="47"/>
      <c r="D11" s="47"/>
      <c r="E11" s="47"/>
      <c r="F11" s="8">
        <f>J16</f>
        <v>0.10750000000000001</v>
      </c>
      <c r="I11" s="24"/>
      <c r="J11" s="24"/>
      <c r="L11" s="1" t="s">
        <v>30</v>
      </c>
      <c r="M11" s="32">
        <v>7.0000000000000007E-2</v>
      </c>
      <c r="N11" s="32">
        <v>0.09</v>
      </c>
      <c r="O11" s="33">
        <v>10000001</v>
      </c>
    </row>
    <row r="12" spans="2:15" ht="9" customHeight="1" thickBot="1" x14ac:dyDescent="0.3">
      <c r="F12" s="38"/>
      <c r="G12" s="38"/>
    </row>
    <row r="13" spans="2:15" ht="15.75" thickBot="1" x14ac:dyDescent="0.3">
      <c r="B13" s="45" t="s">
        <v>16</v>
      </c>
      <c r="C13" s="45"/>
      <c r="D13" s="45"/>
      <c r="F13" s="38"/>
      <c r="G13" s="38"/>
      <c r="I13" s="40" t="s">
        <v>10</v>
      </c>
      <c r="J13" s="41"/>
    </row>
    <row r="14" spans="2:15" x14ac:dyDescent="0.25">
      <c r="B14" s="36" t="s">
        <v>12</v>
      </c>
      <c r="C14" s="36"/>
      <c r="D14" s="28">
        <f>-PMT($E19/12,COUNT($B19:$B$258),$H18,,0)</f>
        <v>16637.927935617361</v>
      </c>
      <c r="E14" s="23"/>
      <c r="I14" s="2">
        <v>0</v>
      </c>
      <c r="J14" s="3">
        <f>+VLOOKUP(F6,L8:O11,2,FALSE)</f>
        <v>0.03</v>
      </c>
    </row>
    <row r="15" spans="2:15" x14ac:dyDescent="0.25">
      <c r="B15" s="37" t="s">
        <v>13</v>
      </c>
      <c r="C15" s="37"/>
      <c r="D15" s="28">
        <f>-PMT($E79/12,COUNT($B79:$B$258),$H78,,0)</f>
        <v>19051.974427396741</v>
      </c>
      <c r="E15" s="6"/>
      <c r="G15" s="7"/>
      <c r="H15" s="8"/>
      <c r="I15" s="4">
        <v>61</v>
      </c>
      <c r="J15" s="5">
        <f>+VLOOKUP(F6,L8:O11,3,FALSE)</f>
        <v>0.05</v>
      </c>
    </row>
    <row r="16" spans="2:15" s="7" customFormat="1" ht="15.75" thickBot="1" x14ac:dyDescent="0.3">
      <c r="B16" s="35" t="s">
        <v>14</v>
      </c>
      <c r="C16" s="35"/>
      <c r="D16" s="29">
        <f>-PMT($E139/12,COUNT($B139:$B$258),$H138,,0)</f>
        <v>24489.779249958407</v>
      </c>
      <c r="E16" s="6"/>
      <c r="F16" s="22"/>
      <c r="G16" s="11"/>
      <c r="H16" s="1"/>
      <c r="I16" s="9">
        <v>121</v>
      </c>
      <c r="J16" s="10">
        <f>+J8+J7</f>
        <v>0.10750000000000001</v>
      </c>
      <c r="O16" s="34"/>
    </row>
    <row r="17" spans="2:12" ht="30" customHeight="1" thickBot="1" x14ac:dyDescent="0.3">
      <c r="B17" s="12" t="s">
        <v>1</v>
      </c>
      <c r="C17" s="12" t="s">
        <v>2</v>
      </c>
      <c r="D17" s="12" t="s">
        <v>3</v>
      </c>
      <c r="E17" s="12" t="s">
        <v>9</v>
      </c>
      <c r="F17" s="12" t="s">
        <v>4</v>
      </c>
      <c r="G17" s="12" t="s">
        <v>5</v>
      </c>
      <c r="H17" s="12" t="s">
        <v>6</v>
      </c>
      <c r="I17" s="12" t="s">
        <v>7</v>
      </c>
      <c r="J17" s="12" t="s">
        <v>8</v>
      </c>
    </row>
    <row r="18" spans="2:12" x14ac:dyDescent="0.25">
      <c r="B18" s="13">
        <v>0</v>
      </c>
      <c r="C18" s="14"/>
      <c r="D18" s="15"/>
      <c r="E18" s="16"/>
      <c r="F18" s="17"/>
      <c r="G18" s="17"/>
      <c r="H18" s="17">
        <f>$F$5</f>
        <v>3000000</v>
      </c>
      <c r="I18" s="18"/>
      <c r="J18" s="17"/>
    </row>
    <row r="19" spans="2:12" x14ac:dyDescent="0.25">
      <c r="B19" s="13">
        <f>+IFERROR(IF(B18+1&gt;$F$8,"",B18+1),"")</f>
        <v>1</v>
      </c>
      <c r="C19" s="14">
        <v>44346</v>
      </c>
      <c r="D19" s="19">
        <f>IF(ISERROR(-PMT($E19/12,COUNT($B17:$B$256),$H18,,0)),"", -PMT($E19/12,COUNT($B17:$B$256),$H18,,0))</f>
        <v>16688.761502264832</v>
      </c>
      <c r="E19" s="31">
        <f>VLOOKUP(B19,$I$14:$J$16,2,TRUE)</f>
        <v>0.03</v>
      </c>
      <c r="F19" s="17">
        <f t="shared" ref="F19:F82" si="0">$H18*$E19/12</f>
        <v>7500</v>
      </c>
      <c r="G19" s="17">
        <f t="shared" ref="G19:G82" si="1">+$D19-$F19</f>
        <v>9188.7615022648315</v>
      </c>
      <c r="H19" s="17">
        <f>$H18-$G19</f>
        <v>2990811.238497735</v>
      </c>
      <c r="I19" s="18">
        <f t="shared" ref="I19:I82" si="2">$J$7+$J$8-E19</f>
        <v>7.7500000000000013E-2</v>
      </c>
      <c r="J19" s="17">
        <f>+$H18*$I19/12</f>
        <v>19375.000000000004</v>
      </c>
    </row>
    <row r="20" spans="2:12" x14ac:dyDescent="0.25">
      <c r="B20" s="13">
        <f t="shared" ref="B20:B83" si="3">+IFERROR(IF(B19+1&gt;$F$8,"",B19+1),"")</f>
        <v>2</v>
      </c>
      <c r="C20" s="14">
        <f>+IF(B20="","",EOMONTH(C19,1))</f>
        <v>44377</v>
      </c>
      <c r="D20" s="19">
        <f>IF(ISERROR(-PMT($E20/12,COUNT($B18:$B$256),$H19,,0)),"", -PMT($E20/12,COUNT($B18:$B$256),$H19,,0))</f>
        <v>16637.645152527333</v>
      </c>
      <c r="E20" s="31">
        <f t="shared" ref="E20:E83" si="4">VLOOKUP(B20,$I$14:$J$16,2,TRUE)</f>
        <v>0.03</v>
      </c>
      <c r="F20" s="17">
        <f t="shared" si="0"/>
        <v>7477.0280962443367</v>
      </c>
      <c r="G20" s="20">
        <f t="shared" si="1"/>
        <v>9160.6170562829975</v>
      </c>
      <c r="H20" s="17">
        <f t="shared" ref="H20:H83" si="5">$H19-$G20</f>
        <v>2981650.6214414518</v>
      </c>
      <c r="I20" s="18">
        <f t="shared" si="2"/>
        <v>7.7500000000000013E-2</v>
      </c>
      <c r="J20" s="17">
        <f t="shared" ref="J20:J83" si="6">+$H19*$I20/12</f>
        <v>19315.655915297877</v>
      </c>
      <c r="L20" s="21"/>
    </row>
    <row r="21" spans="2:12" x14ac:dyDescent="0.25">
      <c r="B21" s="13">
        <f t="shared" si="3"/>
        <v>3</v>
      </c>
      <c r="C21" s="14">
        <f t="shared" ref="C21:C84" si="7">+IF(B21="","",EOMONTH(C20,1))</f>
        <v>44408</v>
      </c>
      <c r="D21" s="19">
        <f>IF(ISERROR(-PMT($E21/12,COUNT($B19:$B$256),$H20,,0)),"", -PMT($E21/12,COUNT($B19:$B$256),$H20,,0))</f>
        <v>16637.645152527326</v>
      </c>
      <c r="E21" s="31">
        <f t="shared" si="4"/>
        <v>0.03</v>
      </c>
      <c r="F21" s="17">
        <f t="shared" si="0"/>
        <v>7454.1265536036299</v>
      </c>
      <c r="G21" s="20">
        <f t="shared" si="1"/>
        <v>9183.5185989236961</v>
      </c>
      <c r="H21" s="17">
        <f t="shared" si="5"/>
        <v>2972467.1028425279</v>
      </c>
      <c r="I21" s="18">
        <f t="shared" si="2"/>
        <v>7.7500000000000013E-2</v>
      </c>
      <c r="J21" s="17">
        <f t="shared" si="6"/>
        <v>19256.493596809381</v>
      </c>
    </row>
    <row r="22" spans="2:12" x14ac:dyDescent="0.25">
      <c r="B22" s="13">
        <f t="shared" si="3"/>
        <v>4</v>
      </c>
      <c r="C22" s="14">
        <f t="shared" si="7"/>
        <v>44439</v>
      </c>
      <c r="D22" s="19">
        <f>IF(ISERROR(-PMT($E22/12,COUNT($B20:$B$256),$H21,,0)),"", -PMT($E22/12,COUNT($B20:$B$256),$H21,,0))</f>
        <v>16637.645152527326</v>
      </c>
      <c r="E22" s="31">
        <f t="shared" si="4"/>
        <v>0.03</v>
      </c>
      <c r="F22" s="17">
        <f t="shared" si="0"/>
        <v>7431.1677571063192</v>
      </c>
      <c r="G22" s="20">
        <f t="shared" si="1"/>
        <v>9206.4773954210068</v>
      </c>
      <c r="H22" s="17">
        <f t="shared" si="5"/>
        <v>2963260.625447107</v>
      </c>
      <c r="I22" s="18">
        <f t="shared" si="2"/>
        <v>7.7500000000000013E-2</v>
      </c>
      <c r="J22" s="17">
        <f t="shared" si="6"/>
        <v>19197.183372524662</v>
      </c>
    </row>
    <row r="23" spans="2:12" x14ac:dyDescent="0.25">
      <c r="B23" s="13">
        <f t="shared" si="3"/>
        <v>5</v>
      </c>
      <c r="C23" s="14">
        <f t="shared" si="7"/>
        <v>44469</v>
      </c>
      <c r="D23" s="19">
        <f>IF(ISERROR(-PMT($E23/12,COUNT($B21:$B$256),$H22,,0)),"", -PMT($E23/12,COUNT($B21:$B$256),$H22,,0))</f>
        <v>16637.64515252733</v>
      </c>
      <c r="E23" s="31">
        <f t="shared" si="4"/>
        <v>0.03</v>
      </c>
      <c r="F23" s="17">
        <f t="shared" si="0"/>
        <v>7408.1515636177674</v>
      </c>
      <c r="G23" s="20">
        <f t="shared" si="1"/>
        <v>9229.4935889095614</v>
      </c>
      <c r="H23" s="17">
        <f t="shared" si="5"/>
        <v>2954031.1318581975</v>
      </c>
      <c r="I23" s="18">
        <f t="shared" si="2"/>
        <v>7.7500000000000013E-2</v>
      </c>
      <c r="J23" s="17">
        <f t="shared" si="6"/>
        <v>19137.724872679235</v>
      </c>
    </row>
    <row r="24" spans="2:12" x14ac:dyDescent="0.25">
      <c r="B24" s="13">
        <f t="shared" si="3"/>
        <v>6</v>
      </c>
      <c r="C24" s="14">
        <f t="shared" si="7"/>
        <v>44500</v>
      </c>
      <c r="D24" s="19">
        <f>IF(ISERROR(-PMT($E24/12,COUNT($B22:$B$256),$H23,,0)),"", -PMT($E24/12,COUNT($B22:$B$256),$H23,,0))</f>
        <v>16637.645152527326</v>
      </c>
      <c r="E24" s="31">
        <f t="shared" si="4"/>
        <v>0.03</v>
      </c>
      <c r="F24" s="17">
        <f t="shared" si="0"/>
        <v>7385.0778296454928</v>
      </c>
      <c r="G24" s="20">
        <f t="shared" si="1"/>
        <v>9252.5673228818341</v>
      </c>
      <c r="H24" s="17">
        <f t="shared" si="5"/>
        <v>2944778.5645353156</v>
      </c>
      <c r="I24" s="18">
        <f t="shared" si="2"/>
        <v>7.7500000000000013E-2</v>
      </c>
      <c r="J24" s="17">
        <f t="shared" si="6"/>
        <v>19078.117726584194</v>
      </c>
    </row>
    <row r="25" spans="2:12" x14ac:dyDescent="0.25">
      <c r="B25" s="13">
        <f t="shared" si="3"/>
        <v>7</v>
      </c>
      <c r="C25" s="14">
        <f t="shared" si="7"/>
        <v>44530</v>
      </c>
      <c r="D25" s="19">
        <f>IF(ISERROR(-PMT($E25/12,COUNT($B23:$B$256),$H24,,0)),"", -PMT($E25/12,COUNT($B23:$B$256),$H24,,0))</f>
        <v>16637.645152527326</v>
      </c>
      <c r="E25" s="31">
        <f t="shared" si="4"/>
        <v>0.03</v>
      </c>
      <c r="F25" s="17">
        <f t="shared" si="0"/>
        <v>7361.9464113382892</v>
      </c>
      <c r="G25" s="20">
        <f t="shared" si="1"/>
        <v>9275.6987411890368</v>
      </c>
      <c r="H25" s="17">
        <f t="shared" si="5"/>
        <v>2935502.8657941264</v>
      </c>
      <c r="I25" s="18">
        <f t="shared" si="2"/>
        <v>7.7500000000000013E-2</v>
      </c>
      <c r="J25" s="17">
        <f t="shared" si="6"/>
        <v>19018.361562623915</v>
      </c>
    </row>
    <row r="26" spans="2:12" x14ac:dyDescent="0.25">
      <c r="B26" s="13">
        <f t="shared" si="3"/>
        <v>8</v>
      </c>
      <c r="C26" s="14">
        <f t="shared" si="7"/>
        <v>44561</v>
      </c>
      <c r="D26" s="19">
        <f>IF(ISERROR(-PMT($E26/12,COUNT($B24:$B$256),$H25,,0)),"", -PMT($E26/12,COUNT($B24:$B$256),$H25,,0))</f>
        <v>16637.645152527333</v>
      </c>
      <c r="E26" s="31">
        <f t="shared" si="4"/>
        <v>0.03</v>
      </c>
      <c r="F26" s="17">
        <f t="shared" si="0"/>
        <v>7338.757164485316</v>
      </c>
      <c r="G26" s="20">
        <f t="shared" si="1"/>
        <v>9298.8879880420172</v>
      </c>
      <c r="H26" s="17">
        <f t="shared" si="5"/>
        <v>2926203.9778060843</v>
      </c>
      <c r="I26" s="18">
        <f t="shared" si="2"/>
        <v>7.7500000000000013E-2</v>
      </c>
      <c r="J26" s="17">
        <f t="shared" si="6"/>
        <v>18958.456008253735</v>
      </c>
    </row>
    <row r="27" spans="2:12" x14ac:dyDescent="0.25">
      <c r="B27" s="13">
        <f t="shared" si="3"/>
        <v>9</v>
      </c>
      <c r="C27" s="14">
        <f t="shared" si="7"/>
        <v>44592</v>
      </c>
      <c r="D27" s="19">
        <f>IF(ISERROR(-PMT($E27/12,COUNT($B25:$B$256),$H26,,0)),"", -PMT($E27/12,COUNT($B25:$B$256),$H26,,0))</f>
        <v>16637.645152527326</v>
      </c>
      <c r="E27" s="31">
        <f t="shared" si="4"/>
        <v>0.03</v>
      </c>
      <c r="F27" s="17">
        <f t="shared" si="0"/>
        <v>7315.5099445152109</v>
      </c>
      <c r="G27" s="20">
        <f t="shared" si="1"/>
        <v>9322.1352080121142</v>
      </c>
      <c r="H27" s="17">
        <f t="shared" si="5"/>
        <v>2916881.8425980723</v>
      </c>
      <c r="I27" s="18">
        <f t="shared" si="2"/>
        <v>7.7500000000000013E-2</v>
      </c>
      <c r="J27" s="17">
        <f t="shared" si="6"/>
        <v>18898.40068999763</v>
      </c>
    </row>
    <row r="28" spans="2:12" x14ac:dyDescent="0.25">
      <c r="B28" s="13">
        <f t="shared" si="3"/>
        <v>10</v>
      </c>
      <c r="C28" s="14">
        <f t="shared" si="7"/>
        <v>44620</v>
      </c>
      <c r="D28" s="19">
        <f>IF(ISERROR(-PMT($E28/12,COUNT($B26:$B$256),$H27,,0)),"", -PMT($E28/12,COUNT($B26:$B$256),$H27,,0))</f>
        <v>16637.645152527326</v>
      </c>
      <c r="E28" s="31">
        <f t="shared" si="4"/>
        <v>0.03</v>
      </c>
      <c r="F28" s="17">
        <f t="shared" si="0"/>
        <v>7292.2046064951801</v>
      </c>
      <c r="G28" s="20">
        <f t="shared" si="1"/>
        <v>9345.4405460321468</v>
      </c>
      <c r="H28" s="17">
        <f t="shared" si="5"/>
        <v>2907536.4020520402</v>
      </c>
      <c r="I28" s="18">
        <f t="shared" si="2"/>
        <v>7.7500000000000013E-2</v>
      </c>
      <c r="J28" s="17">
        <f t="shared" si="6"/>
        <v>18838.195233445887</v>
      </c>
    </row>
    <row r="29" spans="2:12" x14ac:dyDescent="0.25">
      <c r="B29" s="13">
        <f t="shared" si="3"/>
        <v>11</v>
      </c>
      <c r="C29" s="14">
        <f t="shared" si="7"/>
        <v>44651</v>
      </c>
      <c r="D29" s="19">
        <f>IF(ISERROR(-PMT($E29/12,COUNT($B27:$B$256),$H28,,0)),"", -PMT($E29/12,COUNT($B27:$B$256),$H28,,0))</f>
        <v>16637.64515252733</v>
      </c>
      <c r="E29" s="31">
        <f t="shared" si="4"/>
        <v>0.03</v>
      </c>
      <c r="F29" s="17">
        <f t="shared" si="0"/>
        <v>7268.8410051300998</v>
      </c>
      <c r="G29" s="20">
        <f t="shared" si="1"/>
        <v>9368.8041473972298</v>
      </c>
      <c r="H29" s="17">
        <f t="shared" si="5"/>
        <v>2898167.597904643</v>
      </c>
      <c r="I29" s="18">
        <f t="shared" si="2"/>
        <v>7.7500000000000013E-2</v>
      </c>
      <c r="J29" s="17">
        <f t="shared" si="6"/>
        <v>18777.839263252765</v>
      </c>
    </row>
    <row r="30" spans="2:12" x14ac:dyDescent="0.25">
      <c r="B30" s="13">
        <f t="shared" si="3"/>
        <v>12</v>
      </c>
      <c r="C30" s="14">
        <f t="shared" si="7"/>
        <v>44681</v>
      </c>
      <c r="D30" s="19">
        <f>IF(ISERROR(-PMT($E30/12,COUNT($B28:$B$256),$H29,,0)),"", -PMT($E30/12,COUNT($B28:$B$256),$H29,,0))</f>
        <v>16637.645152527326</v>
      </c>
      <c r="E30" s="31">
        <f t="shared" si="4"/>
        <v>0.03</v>
      </c>
      <c r="F30" s="17">
        <f t="shared" si="0"/>
        <v>7245.4189947616069</v>
      </c>
      <c r="G30" s="20">
        <f t="shared" si="1"/>
        <v>9392.2261577657191</v>
      </c>
      <c r="H30" s="17">
        <f t="shared" si="5"/>
        <v>2888775.3717468772</v>
      </c>
      <c r="I30" s="18">
        <f t="shared" si="2"/>
        <v>7.7500000000000013E-2</v>
      </c>
      <c r="J30" s="17">
        <f t="shared" si="6"/>
        <v>18717.332403134158</v>
      </c>
    </row>
    <row r="31" spans="2:12" x14ac:dyDescent="0.25">
      <c r="B31" s="13">
        <f t="shared" si="3"/>
        <v>13</v>
      </c>
      <c r="C31" s="14">
        <f t="shared" si="7"/>
        <v>44712</v>
      </c>
      <c r="D31" s="19">
        <f>IF(ISERROR(-PMT($E31/12,COUNT($B29:$B$256),$H30,,0)),"", -PMT($E31/12,COUNT($B29:$B$256),$H30,,0))</f>
        <v>16637.645152527326</v>
      </c>
      <c r="E31" s="31">
        <f t="shared" si="4"/>
        <v>0.03</v>
      </c>
      <c r="F31" s="17">
        <f t="shared" si="0"/>
        <v>7221.9384293671928</v>
      </c>
      <c r="G31" s="20">
        <f t="shared" si="1"/>
        <v>9415.7067231601322</v>
      </c>
      <c r="H31" s="17">
        <f t="shared" si="5"/>
        <v>2879359.6650237171</v>
      </c>
      <c r="I31" s="18">
        <f t="shared" si="2"/>
        <v>7.7500000000000013E-2</v>
      </c>
      <c r="J31" s="17">
        <f t="shared" si="6"/>
        <v>18656.674275865251</v>
      </c>
    </row>
    <row r="32" spans="2:12" x14ac:dyDescent="0.25">
      <c r="B32" s="13">
        <f t="shared" si="3"/>
        <v>14</v>
      </c>
      <c r="C32" s="14">
        <f t="shared" si="7"/>
        <v>44742</v>
      </c>
      <c r="D32" s="19">
        <f>IF(ISERROR(-PMT($E32/12,COUNT($B30:$B$256),$H31,,0)),"", -PMT($E32/12,COUNT($B30:$B$256),$H31,,0))</f>
        <v>16637.645152527326</v>
      </c>
      <c r="E32" s="31">
        <f t="shared" si="4"/>
        <v>0.03</v>
      </c>
      <c r="F32" s="17">
        <f t="shared" si="0"/>
        <v>7198.3991625592926</v>
      </c>
      <c r="G32" s="20">
        <f t="shared" si="1"/>
        <v>9439.2459899680325</v>
      </c>
      <c r="H32" s="17">
        <f t="shared" si="5"/>
        <v>2869920.419033749</v>
      </c>
      <c r="I32" s="18">
        <f t="shared" si="2"/>
        <v>7.7500000000000013E-2</v>
      </c>
      <c r="J32" s="17">
        <f t="shared" si="6"/>
        <v>18595.864503278175</v>
      </c>
    </row>
    <row r="33" spans="2:10" x14ac:dyDescent="0.25">
      <c r="B33" s="13">
        <f t="shared" si="3"/>
        <v>15</v>
      </c>
      <c r="C33" s="14">
        <f t="shared" si="7"/>
        <v>44773</v>
      </c>
      <c r="D33" s="19">
        <f>IF(ISERROR(-PMT($E33/12,COUNT($B31:$B$256),$H32,,0)),"", -PMT($E33/12,COUNT($B31:$B$256),$H32,,0))</f>
        <v>16637.64515252733</v>
      </c>
      <c r="E33" s="31">
        <f t="shared" si="4"/>
        <v>0.03</v>
      </c>
      <c r="F33" s="17">
        <f t="shared" si="0"/>
        <v>7174.8010475843721</v>
      </c>
      <c r="G33" s="20">
        <f t="shared" si="1"/>
        <v>9462.8441049429566</v>
      </c>
      <c r="H33" s="17">
        <f t="shared" si="5"/>
        <v>2860457.5749288062</v>
      </c>
      <c r="I33" s="18">
        <f t="shared" si="2"/>
        <v>7.7500000000000013E-2</v>
      </c>
      <c r="J33" s="17">
        <f t="shared" si="6"/>
        <v>18534.902706259632</v>
      </c>
    </row>
    <row r="34" spans="2:10" x14ac:dyDescent="0.25">
      <c r="B34" s="13">
        <f t="shared" si="3"/>
        <v>16</v>
      </c>
      <c r="C34" s="14">
        <f t="shared" si="7"/>
        <v>44804</v>
      </c>
      <c r="D34" s="19">
        <f>IF(ISERROR(-PMT($E34/12,COUNT($B32:$B$256),$H33,,0)),"", -PMT($E34/12,COUNT($B32:$B$256),$H33,,0))</f>
        <v>16637.645152527326</v>
      </c>
      <c r="E34" s="31">
        <f t="shared" si="4"/>
        <v>0.03</v>
      </c>
      <c r="F34" s="17">
        <f t="shared" si="0"/>
        <v>7151.1439373220155</v>
      </c>
      <c r="G34" s="20">
        <f t="shared" si="1"/>
        <v>9486.5012152053096</v>
      </c>
      <c r="H34" s="17">
        <f t="shared" si="5"/>
        <v>2850971.0737136006</v>
      </c>
      <c r="I34" s="18">
        <f t="shared" si="2"/>
        <v>7.7500000000000013E-2</v>
      </c>
      <c r="J34" s="17">
        <f t="shared" si="6"/>
        <v>18473.788504748543</v>
      </c>
    </row>
    <row r="35" spans="2:10" x14ac:dyDescent="0.25">
      <c r="B35" s="13">
        <f t="shared" si="3"/>
        <v>17</v>
      </c>
      <c r="C35" s="14">
        <f t="shared" si="7"/>
        <v>44834</v>
      </c>
      <c r="D35" s="19">
        <f>IF(ISERROR(-PMT($E35/12,COUNT($B33:$B$256),$H34,,0)),"", -PMT($E35/12,COUNT($B33:$B$256),$H34,,0))</f>
        <v>16637.645152527326</v>
      </c>
      <c r="E35" s="31">
        <f t="shared" si="4"/>
        <v>0.03</v>
      </c>
      <c r="F35" s="17">
        <f t="shared" si="0"/>
        <v>7127.4276842840009</v>
      </c>
      <c r="G35" s="20">
        <f t="shared" si="1"/>
        <v>9510.2174682433251</v>
      </c>
      <c r="H35" s="17">
        <f t="shared" si="5"/>
        <v>2841460.8562453575</v>
      </c>
      <c r="I35" s="18">
        <f t="shared" si="2"/>
        <v>7.7500000000000013E-2</v>
      </c>
      <c r="J35" s="17">
        <f t="shared" si="6"/>
        <v>18412.521517733676</v>
      </c>
    </row>
    <row r="36" spans="2:10" x14ac:dyDescent="0.25">
      <c r="B36" s="13">
        <f t="shared" si="3"/>
        <v>18</v>
      </c>
      <c r="C36" s="14">
        <f t="shared" si="7"/>
        <v>44865</v>
      </c>
      <c r="D36" s="19">
        <f>IF(ISERROR(-PMT($E36/12,COUNT($B34:$B$256),$H35,,0)),"", -PMT($E36/12,COUNT($B34:$B$256),$H35,,0))</f>
        <v>16637.645152527326</v>
      </c>
      <c r="E36" s="31">
        <f t="shared" si="4"/>
        <v>0.03</v>
      </c>
      <c r="F36" s="17">
        <f t="shared" si="0"/>
        <v>7103.6521406133934</v>
      </c>
      <c r="G36" s="20">
        <f t="shared" si="1"/>
        <v>9533.9930119139317</v>
      </c>
      <c r="H36" s="17">
        <f t="shared" si="5"/>
        <v>2831926.8632334438</v>
      </c>
      <c r="I36" s="18">
        <f t="shared" si="2"/>
        <v>7.7500000000000013E-2</v>
      </c>
      <c r="J36" s="17">
        <f t="shared" si="6"/>
        <v>18351.10136325127</v>
      </c>
    </row>
    <row r="37" spans="2:10" x14ac:dyDescent="0.25">
      <c r="B37" s="13">
        <f t="shared" si="3"/>
        <v>19</v>
      </c>
      <c r="C37" s="14">
        <f t="shared" si="7"/>
        <v>44895</v>
      </c>
      <c r="D37" s="19">
        <f>IF(ISERROR(-PMT($E37/12,COUNT($B35:$B$256),$H36,,0)),"", -PMT($E37/12,COUNT($B35:$B$256),$H36,,0))</f>
        <v>16637.64515252733</v>
      </c>
      <c r="E37" s="31">
        <f t="shared" si="4"/>
        <v>0.03</v>
      </c>
      <c r="F37" s="17">
        <f t="shared" si="0"/>
        <v>7079.8171580836097</v>
      </c>
      <c r="G37" s="20">
        <f t="shared" si="1"/>
        <v>9557.8279944437199</v>
      </c>
      <c r="H37" s="17">
        <f t="shared" si="5"/>
        <v>2822369.0352389999</v>
      </c>
      <c r="I37" s="18">
        <f t="shared" si="2"/>
        <v>7.7500000000000013E-2</v>
      </c>
      <c r="J37" s="17">
        <f t="shared" si="6"/>
        <v>18289.52765838266</v>
      </c>
    </row>
    <row r="38" spans="2:10" x14ac:dyDescent="0.25">
      <c r="B38" s="13">
        <f t="shared" si="3"/>
        <v>20</v>
      </c>
      <c r="C38" s="14">
        <f t="shared" si="7"/>
        <v>44926</v>
      </c>
      <c r="D38" s="19">
        <f>IF(ISERROR(-PMT($E38/12,COUNT($B36:$B$256),$H37,,0)),"", -PMT($E38/12,COUNT($B36:$B$256),$H37,,0))</f>
        <v>16637.64515252733</v>
      </c>
      <c r="E38" s="31">
        <f t="shared" si="4"/>
        <v>0.03</v>
      </c>
      <c r="F38" s="17">
        <f t="shared" si="0"/>
        <v>7055.9225880974991</v>
      </c>
      <c r="G38" s="20">
        <f t="shared" si="1"/>
        <v>9581.7225644298305</v>
      </c>
      <c r="H38" s="17">
        <f t="shared" si="5"/>
        <v>2812787.3126745699</v>
      </c>
      <c r="I38" s="18">
        <f t="shared" si="2"/>
        <v>7.7500000000000013E-2</v>
      </c>
      <c r="J38" s="17">
        <f t="shared" si="6"/>
        <v>18227.800019251878</v>
      </c>
    </row>
    <row r="39" spans="2:10" x14ac:dyDescent="0.25">
      <c r="B39" s="13">
        <f t="shared" si="3"/>
        <v>21</v>
      </c>
      <c r="C39" s="14">
        <f t="shared" si="7"/>
        <v>44957</v>
      </c>
      <c r="D39" s="19">
        <f>IF(ISERROR(-PMT($E39/12,COUNT($B37:$B$256),$H38,,0)),"", -PMT($E39/12,COUNT($B37:$B$256),$H38,,0))</f>
        <v>16637.64515252733</v>
      </c>
      <c r="E39" s="31">
        <f t="shared" si="4"/>
        <v>0.03</v>
      </c>
      <c r="F39" s="17">
        <f t="shared" si="0"/>
        <v>7031.9682816864251</v>
      </c>
      <c r="G39" s="20">
        <f t="shared" si="1"/>
        <v>9605.6768708409036</v>
      </c>
      <c r="H39" s="17">
        <f t="shared" si="5"/>
        <v>2803181.6358037288</v>
      </c>
      <c r="I39" s="18">
        <f t="shared" si="2"/>
        <v>7.7500000000000013E-2</v>
      </c>
      <c r="J39" s="17">
        <f t="shared" si="6"/>
        <v>18165.918061023269</v>
      </c>
    </row>
    <row r="40" spans="2:10" x14ac:dyDescent="0.25">
      <c r="B40" s="13">
        <f t="shared" si="3"/>
        <v>22</v>
      </c>
      <c r="C40" s="14">
        <f t="shared" si="7"/>
        <v>44985</v>
      </c>
      <c r="D40" s="19">
        <f>IF(ISERROR(-PMT($E40/12,COUNT($B38:$B$256),$H39,,0)),"", -PMT($E40/12,COUNT($B38:$B$256),$H39,,0))</f>
        <v>16637.645152527326</v>
      </c>
      <c r="E40" s="31">
        <f t="shared" si="4"/>
        <v>0.03</v>
      </c>
      <c r="F40" s="17">
        <f t="shared" si="0"/>
        <v>7007.9540895093223</v>
      </c>
      <c r="G40" s="20">
        <f t="shared" si="1"/>
        <v>9629.6910630180028</v>
      </c>
      <c r="H40" s="17">
        <f t="shared" si="5"/>
        <v>2793551.9447407108</v>
      </c>
      <c r="I40" s="18">
        <f t="shared" si="2"/>
        <v>7.7500000000000013E-2</v>
      </c>
      <c r="J40" s="17">
        <f t="shared" si="6"/>
        <v>18103.881397899084</v>
      </c>
    </row>
    <row r="41" spans="2:10" x14ac:dyDescent="0.25">
      <c r="B41" s="13">
        <f t="shared" si="3"/>
        <v>23</v>
      </c>
      <c r="C41" s="14">
        <f t="shared" si="7"/>
        <v>45016</v>
      </c>
      <c r="D41" s="19">
        <f>IF(ISERROR(-PMT($E41/12,COUNT($B39:$B$256),$H40,,0)),"", -PMT($E41/12,COUNT($B39:$B$256),$H40,,0))</f>
        <v>16637.645152527322</v>
      </c>
      <c r="E41" s="31">
        <f t="shared" si="4"/>
        <v>0.03</v>
      </c>
      <c r="F41" s="17">
        <f t="shared" si="0"/>
        <v>6983.8798618517767</v>
      </c>
      <c r="G41" s="20">
        <f t="shared" si="1"/>
        <v>9653.7652906755466</v>
      </c>
      <c r="H41" s="17">
        <f t="shared" si="5"/>
        <v>2783898.1794500351</v>
      </c>
      <c r="I41" s="18">
        <f t="shared" si="2"/>
        <v>7.7500000000000013E-2</v>
      </c>
      <c r="J41" s="17">
        <f t="shared" si="6"/>
        <v>18041.689643117094</v>
      </c>
    </row>
    <row r="42" spans="2:10" x14ac:dyDescent="0.25">
      <c r="B42" s="13">
        <f t="shared" si="3"/>
        <v>24</v>
      </c>
      <c r="C42" s="14">
        <f t="shared" si="7"/>
        <v>45046</v>
      </c>
      <c r="D42" s="19">
        <f>IF(ISERROR(-PMT($E42/12,COUNT($B40:$B$256),$H41,,0)),"", -PMT($E42/12,COUNT($B40:$B$256),$H41,,0))</f>
        <v>16637.645152527326</v>
      </c>
      <c r="E42" s="31">
        <f t="shared" si="4"/>
        <v>0.03</v>
      </c>
      <c r="F42" s="17">
        <f t="shared" si="0"/>
        <v>6959.7454486250872</v>
      </c>
      <c r="G42" s="20">
        <f t="shared" si="1"/>
        <v>9677.8997039022397</v>
      </c>
      <c r="H42" s="17">
        <f t="shared" si="5"/>
        <v>2774220.2797461329</v>
      </c>
      <c r="I42" s="18">
        <f t="shared" si="2"/>
        <v>7.7500000000000013E-2</v>
      </c>
      <c r="J42" s="17">
        <f t="shared" si="6"/>
        <v>17979.342408948145</v>
      </c>
    </row>
    <row r="43" spans="2:10" x14ac:dyDescent="0.25">
      <c r="B43" s="13">
        <f t="shared" si="3"/>
        <v>25</v>
      </c>
      <c r="C43" s="14">
        <f t="shared" si="7"/>
        <v>45077</v>
      </c>
      <c r="D43" s="19">
        <f>IF(ISERROR(-PMT($E43/12,COUNT($B41:$B$256),$H42,,0)),"", -PMT($E43/12,COUNT($B41:$B$256),$H42,,0))</f>
        <v>16637.645152527322</v>
      </c>
      <c r="E43" s="31">
        <f t="shared" si="4"/>
        <v>0.03</v>
      </c>
      <c r="F43" s="17">
        <f t="shared" si="0"/>
        <v>6935.5506993653325</v>
      </c>
      <c r="G43" s="20">
        <f t="shared" si="1"/>
        <v>9702.0944531619898</v>
      </c>
      <c r="H43" s="17">
        <f t="shared" si="5"/>
        <v>2764518.1852929709</v>
      </c>
      <c r="I43" s="18">
        <f t="shared" si="2"/>
        <v>7.7500000000000013E-2</v>
      </c>
      <c r="J43" s="17">
        <f t="shared" si="6"/>
        <v>17916.839306693779</v>
      </c>
    </row>
    <row r="44" spans="2:10" x14ac:dyDescent="0.25">
      <c r="B44" s="13">
        <f t="shared" si="3"/>
        <v>26</v>
      </c>
      <c r="C44" s="14">
        <f t="shared" si="7"/>
        <v>45107</v>
      </c>
      <c r="D44" s="19">
        <f>IF(ISERROR(-PMT($E44/12,COUNT($B42:$B$256),$H43,,0)),"", -PMT($E44/12,COUNT($B42:$B$256),$H43,,0))</f>
        <v>16637.645152527326</v>
      </c>
      <c r="E44" s="31">
        <f t="shared" si="4"/>
        <v>0.03</v>
      </c>
      <c r="F44" s="17">
        <f t="shared" si="0"/>
        <v>6911.2954632324263</v>
      </c>
      <c r="G44" s="20">
        <f t="shared" si="1"/>
        <v>9726.3496892949006</v>
      </c>
      <c r="H44" s="17">
        <f t="shared" si="5"/>
        <v>2754791.8356036758</v>
      </c>
      <c r="I44" s="18">
        <f t="shared" si="2"/>
        <v>7.7500000000000013E-2</v>
      </c>
      <c r="J44" s="17">
        <f t="shared" si="6"/>
        <v>17854.179946683773</v>
      </c>
    </row>
    <row r="45" spans="2:10" x14ac:dyDescent="0.25">
      <c r="B45" s="13">
        <f t="shared" si="3"/>
        <v>27</v>
      </c>
      <c r="C45" s="14">
        <f t="shared" si="7"/>
        <v>45138</v>
      </c>
      <c r="D45" s="19">
        <f>IF(ISERROR(-PMT($E45/12,COUNT($B43:$B$256),$H44,,0)),"", -PMT($E45/12,COUNT($B43:$B$256),$H44,,0))</f>
        <v>16637.645152527326</v>
      </c>
      <c r="E45" s="31">
        <f t="shared" si="4"/>
        <v>0.03</v>
      </c>
      <c r="F45" s="17">
        <f t="shared" si="0"/>
        <v>6886.9795890091891</v>
      </c>
      <c r="G45" s="20">
        <f t="shared" si="1"/>
        <v>9750.6655635181378</v>
      </c>
      <c r="H45" s="17">
        <f t="shared" si="5"/>
        <v>2745041.1700401576</v>
      </c>
      <c r="I45" s="18">
        <f t="shared" si="2"/>
        <v>7.7500000000000013E-2</v>
      </c>
      <c r="J45" s="17">
        <f t="shared" si="6"/>
        <v>17791.363938273742</v>
      </c>
    </row>
    <row r="46" spans="2:10" x14ac:dyDescent="0.25">
      <c r="B46" s="13">
        <f t="shared" si="3"/>
        <v>28</v>
      </c>
      <c r="C46" s="14">
        <f t="shared" si="7"/>
        <v>45169</v>
      </c>
      <c r="D46" s="19">
        <f>IF(ISERROR(-PMT($E46/12,COUNT($B44:$B$256),$H45,,0)),"", -PMT($E46/12,COUNT($B44:$B$256),$H45,,0))</f>
        <v>16637.645152527326</v>
      </c>
      <c r="E46" s="31">
        <f t="shared" si="4"/>
        <v>0.03</v>
      </c>
      <c r="F46" s="17">
        <f t="shared" si="0"/>
        <v>6862.6029251003938</v>
      </c>
      <c r="G46" s="20">
        <f t="shared" si="1"/>
        <v>9775.0422274269331</v>
      </c>
      <c r="H46" s="17">
        <f t="shared" si="5"/>
        <v>2735266.1278127306</v>
      </c>
      <c r="I46" s="18">
        <f t="shared" si="2"/>
        <v>7.7500000000000013E-2</v>
      </c>
      <c r="J46" s="17">
        <f t="shared" si="6"/>
        <v>17728.390889842685</v>
      </c>
    </row>
    <row r="47" spans="2:10" x14ac:dyDescent="0.25">
      <c r="B47" s="13">
        <f t="shared" si="3"/>
        <v>29</v>
      </c>
      <c r="C47" s="14">
        <f t="shared" si="7"/>
        <v>45199</v>
      </c>
      <c r="D47" s="19">
        <f>IF(ISERROR(-PMT($E47/12,COUNT($B45:$B$256),$H46,,0)),"", -PMT($E47/12,COUNT($B45:$B$256),$H46,,0))</f>
        <v>16637.645152527322</v>
      </c>
      <c r="E47" s="31">
        <f t="shared" si="4"/>
        <v>0.03</v>
      </c>
      <c r="F47" s="17">
        <f t="shared" si="0"/>
        <v>6838.1653195318258</v>
      </c>
      <c r="G47" s="20">
        <f t="shared" si="1"/>
        <v>9799.4798329954974</v>
      </c>
      <c r="H47" s="17">
        <f t="shared" si="5"/>
        <v>2725466.6479797349</v>
      </c>
      <c r="I47" s="18">
        <f t="shared" si="2"/>
        <v>7.7500000000000013E-2</v>
      </c>
      <c r="J47" s="17">
        <f t="shared" si="6"/>
        <v>17665.260408790553</v>
      </c>
    </row>
    <row r="48" spans="2:10" x14ac:dyDescent="0.25">
      <c r="B48" s="13">
        <f t="shared" si="3"/>
        <v>30</v>
      </c>
      <c r="C48" s="14">
        <f t="shared" si="7"/>
        <v>45230</v>
      </c>
      <c r="D48" s="19">
        <f>IF(ISERROR(-PMT($E48/12,COUNT($B46:$B$256),$H47,,0)),"", -PMT($E48/12,COUNT($B46:$B$256),$H47,,0))</f>
        <v>16637.645152527326</v>
      </c>
      <c r="E48" s="31">
        <f t="shared" si="4"/>
        <v>0.03</v>
      </c>
      <c r="F48" s="17">
        <f t="shared" si="0"/>
        <v>6813.6666199493375</v>
      </c>
      <c r="G48" s="20">
        <f t="shared" si="1"/>
        <v>9823.9785325779885</v>
      </c>
      <c r="H48" s="17">
        <f t="shared" si="5"/>
        <v>2715642.6694471571</v>
      </c>
      <c r="I48" s="18">
        <f t="shared" si="2"/>
        <v>7.7500000000000013E-2</v>
      </c>
      <c r="J48" s="17">
        <f t="shared" si="6"/>
        <v>17601.97210153579</v>
      </c>
    </row>
    <row r="49" spans="2:10" x14ac:dyDescent="0.25">
      <c r="B49" s="13">
        <f t="shared" si="3"/>
        <v>31</v>
      </c>
      <c r="C49" s="14">
        <f t="shared" si="7"/>
        <v>45260</v>
      </c>
      <c r="D49" s="19">
        <f>IF(ISERROR(-PMT($E49/12,COUNT($B47:$B$256),$H48,,0)),"", -PMT($E49/12,COUNT($B47:$B$256),$H48,,0))</f>
        <v>16637.645152527319</v>
      </c>
      <c r="E49" s="31">
        <f t="shared" si="4"/>
        <v>0.03</v>
      </c>
      <c r="F49" s="17">
        <f t="shared" si="0"/>
        <v>6789.1066736178918</v>
      </c>
      <c r="G49" s="20">
        <f t="shared" si="1"/>
        <v>9848.5384789094278</v>
      </c>
      <c r="H49" s="17">
        <f t="shared" si="5"/>
        <v>2705794.1309682475</v>
      </c>
      <c r="I49" s="18">
        <f t="shared" si="2"/>
        <v>7.7500000000000013E-2</v>
      </c>
      <c r="J49" s="17">
        <f t="shared" si="6"/>
        <v>17538.525573512892</v>
      </c>
    </row>
    <row r="50" spans="2:10" x14ac:dyDescent="0.25">
      <c r="B50" s="13">
        <f t="shared" si="3"/>
        <v>32</v>
      </c>
      <c r="C50" s="14">
        <f t="shared" si="7"/>
        <v>45291</v>
      </c>
      <c r="D50" s="19">
        <f>IF(ISERROR(-PMT($E50/12,COUNT($B48:$B$256),$H49,,0)),"", -PMT($E50/12,COUNT($B48:$B$256),$H49,,0))</f>
        <v>16637.645152527322</v>
      </c>
      <c r="E50" s="31">
        <f t="shared" si="4"/>
        <v>0.03</v>
      </c>
      <c r="F50" s="17">
        <f t="shared" si="0"/>
        <v>6764.4853274206189</v>
      </c>
      <c r="G50" s="20">
        <f t="shared" si="1"/>
        <v>9873.1598251067044</v>
      </c>
      <c r="H50" s="17">
        <f t="shared" si="5"/>
        <v>2695920.9711431409</v>
      </c>
      <c r="I50" s="18">
        <f t="shared" si="2"/>
        <v>7.7500000000000013E-2</v>
      </c>
      <c r="J50" s="17">
        <f t="shared" si="6"/>
        <v>17474.920429169935</v>
      </c>
    </row>
    <row r="51" spans="2:10" x14ac:dyDescent="0.25">
      <c r="B51" s="13">
        <f t="shared" si="3"/>
        <v>33</v>
      </c>
      <c r="C51" s="14">
        <f t="shared" si="7"/>
        <v>45322</v>
      </c>
      <c r="D51" s="19">
        <f>IF(ISERROR(-PMT($E51/12,COUNT($B49:$B$256),$H50,,0)),"", -PMT($E51/12,COUNT($B49:$B$256),$H50,,0))</f>
        <v>16637.645152527326</v>
      </c>
      <c r="E51" s="31">
        <f t="shared" si="4"/>
        <v>0.03</v>
      </c>
      <c r="F51" s="17">
        <f t="shared" si="0"/>
        <v>6739.8024278578523</v>
      </c>
      <c r="G51" s="20">
        <f t="shared" si="1"/>
        <v>9897.8427246694737</v>
      </c>
      <c r="H51" s="17">
        <f t="shared" si="5"/>
        <v>2686023.1284184717</v>
      </c>
      <c r="I51" s="18">
        <f t="shared" si="2"/>
        <v>7.7500000000000013E-2</v>
      </c>
      <c r="J51" s="17">
        <f t="shared" si="6"/>
        <v>17411.15627196612</v>
      </c>
    </row>
    <row r="52" spans="2:10" x14ac:dyDescent="0.25">
      <c r="B52" s="13">
        <f t="shared" si="3"/>
        <v>34</v>
      </c>
      <c r="C52" s="14">
        <f t="shared" si="7"/>
        <v>45351</v>
      </c>
      <c r="D52" s="19">
        <f>IF(ISERROR(-PMT($E52/12,COUNT($B50:$B$256),$H51,,0)),"", -PMT($E52/12,COUNT($B50:$B$256),$H51,,0))</f>
        <v>16637.645152527326</v>
      </c>
      <c r="E52" s="31">
        <f t="shared" si="4"/>
        <v>0.03</v>
      </c>
      <c r="F52" s="17">
        <f t="shared" si="0"/>
        <v>6715.057821046179</v>
      </c>
      <c r="G52" s="20">
        <f t="shared" si="1"/>
        <v>9922.587331481147</v>
      </c>
      <c r="H52" s="17">
        <f t="shared" si="5"/>
        <v>2676100.5410869904</v>
      </c>
      <c r="I52" s="18">
        <f t="shared" si="2"/>
        <v>7.7500000000000013E-2</v>
      </c>
      <c r="J52" s="17">
        <f t="shared" si="6"/>
        <v>17347.2327043693</v>
      </c>
    </row>
    <row r="53" spans="2:10" x14ac:dyDescent="0.25">
      <c r="B53" s="13">
        <f t="shared" si="3"/>
        <v>35</v>
      </c>
      <c r="C53" s="14">
        <f t="shared" si="7"/>
        <v>45382</v>
      </c>
      <c r="D53" s="19">
        <f>IF(ISERROR(-PMT($E53/12,COUNT($B51:$B$256),$H52,,0)),"", -PMT($E53/12,COUNT($B51:$B$256),$H52,,0))</f>
        <v>16637.645152527326</v>
      </c>
      <c r="E53" s="31">
        <f t="shared" si="4"/>
        <v>0.03</v>
      </c>
      <c r="F53" s="17">
        <f t="shared" si="0"/>
        <v>6690.2513527174751</v>
      </c>
      <c r="G53" s="20">
        <f t="shared" si="1"/>
        <v>9947.3937998098518</v>
      </c>
      <c r="H53" s="17">
        <f t="shared" si="5"/>
        <v>2666153.1472871806</v>
      </c>
      <c r="I53" s="18">
        <f t="shared" si="2"/>
        <v>7.7500000000000013E-2</v>
      </c>
      <c r="J53" s="17">
        <f t="shared" si="6"/>
        <v>17283.149327853484</v>
      </c>
    </row>
    <row r="54" spans="2:10" x14ac:dyDescent="0.25">
      <c r="B54" s="13">
        <f t="shared" si="3"/>
        <v>36</v>
      </c>
      <c r="C54" s="14">
        <f t="shared" si="7"/>
        <v>45412</v>
      </c>
      <c r="D54" s="19">
        <f>IF(ISERROR(-PMT($E54/12,COUNT($B52:$B$256),$H53,,0)),"", -PMT($E54/12,COUNT($B52:$B$256),$H53,,0))</f>
        <v>16637.645152527322</v>
      </c>
      <c r="E54" s="31">
        <f t="shared" si="4"/>
        <v>0.03</v>
      </c>
      <c r="F54" s="17">
        <f t="shared" si="0"/>
        <v>6665.3828682179519</v>
      </c>
      <c r="G54" s="20">
        <f t="shared" si="1"/>
        <v>9972.2622843093704</v>
      </c>
      <c r="H54" s="17">
        <f t="shared" si="5"/>
        <v>2656180.885002871</v>
      </c>
      <c r="I54" s="18">
        <f t="shared" si="2"/>
        <v>7.7500000000000013E-2</v>
      </c>
      <c r="J54" s="17">
        <f t="shared" si="6"/>
        <v>17218.905742896379</v>
      </c>
    </row>
    <row r="55" spans="2:10" x14ac:dyDescent="0.25">
      <c r="B55" s="13">
        <f t="shared" si="3"/>
        <v>37</v>
      </c>
      <c r="C55" s="14">
        <f t="shared" si="7"/>
        <v>45443</v>
      </c>
      <c r="D55" s="19">
        <f>IF(ISERROR(-PMT($E55/12,COUNT($B53:$B$256),$H54,,0)),"", -PMT($E55/12,COUNT($B53:$B$256),$H54,,0))</f>
        <v>16637.645152527319</v>
      </c>
      <c r="E55" s="31">
        <f t="shared" si="4"/>
        <v>0.03</v>
      </c>
      <c r="F55" s="17">
        <f t="shared" si="0"/>
        <v>6640.4522125071771</v>
      </c>
      <c r="G55" s="20">
        <f t="shared" si="1"/>
        <v>9997.1929400201407</v>
      </c>
      <c r="H55" s="17">
        <f t="shared" si="5"/>
        <v>2646183.692062851</v>
      </c>
      <c r="I55" s="18">
        <f t="shared" si="2"/>
        <v>7.7500000000000013E-2</v>
      </c>
      <c r="J55" s="17">
        <f t="shared" si="6"/>
        <v>17154.501548976878</v>
      </c>
    </row>
    <row r="56" spans="2:10" x14ac:dyDescent="0.25">
      <c r="B56" s="13">
        <f t="shared" si="3"/>
        <v>38</v>
      </c>
      <c r="C56" s="14">
        <f t="shared" si="7"/>
        <v>45473</v>
      </c>
      <c r="D56" s="19">
        <f>IF(ISERROR(-PMT($E56/12,COUNT($B54:$B$256),$H55,,0)),"", -PMT($E56/12,COUNT($B54:$B$256),$H55,,0))</f>
        <v>16637.645152527319</v>
      </c>
      <c r="E56" s="31">
        <f t="shared" si="4"/>
        <v>0.03</v>
      </c>
      <c r="F56" s="17">
        <f t="shared" si="0"/>
        <v>6615.4592301571274</v>
      </c>
      <c r="G56" s="20">
        <f t="shared" si="1"/>
        <v>10022.18592237019</v>
      </c>
      <c r="H56" s="17">
        <f t="shared" si="5"/>
        <v>2636161.5061404807</v>
      </c>
      <c r="I56" s="18">
        <f t="shared" si="2"/>
        <v>7.7500000000000013E-2</v>
      </c>
      <c r="J56" s="17">
        <f t="shared" si="6"/>
        <v>17089.936344572583</v>
      </c>
    </row>
    <row r="57" spans="2:10" x14ac:dyDescent="0.25">
      <c r="B57" s="13">
        <f t="shared" si="3"/>
        <v>39</v>
      </c>
      <c r="C57" s="14">
        <f t="shared" si="7"/>
        <v>45504</v>
      </c>
      <c r="D57" s="19">
        <f>IF(ISERROR(-PMT($E57/12,COUNT($B55:$B$256),$H56,,0)),"", -PMT($E57/12,COUNT($B55:$B$256),$H56,,0))</f>
        <v>16637.645152527322</v>
      </c>
      <c r="E57" s="31">
        <f t="shared" si="4"/>
        <v>0.03</v>
      </c>
      <c r="F57" s="17">
        <f t="shared" si="0"/>
        <v>6590.4037653512014</v>
      </c>
      <c r="G57" s="20">
        <f t="shared" si="1"/>
        <v>10047.24138717612</v>
      </c>
      <c r="H57" s="17">
        <f t="shared" si="5"/>
        <v>2626114.2647533044</v>
      </c>
      <c r="I57" s="18">
        <f t="shared" si="2"/>
        <v>7.7500000000000013E-2</v>
      </c>
      <c r="J57" s="17">
        <f t="shared" si="6"/>
        <v>17025.209727157275</v>
      </c>
    </row>
    <row r="58" spans="2:10" x14ac:dyDescent="0.25">
      <c r="B58" s="13">
        <f t="shared" si="3"/>
        <v>40</v>
      </c>
      <c r="C58" s="14">
        <f t="shared" si="7"/>
        <v>45535</v>
      </c>
      <c r="D58" s="19">
        <f>IF(ISERROR(-PMT($E58/12,COUNT($B56:$B$256),$H57,,0)),"", -PMT($E58/12,COUNT($B56:$B$256),$H57,,0))</f>
        <v>16637.645152527322</v>
      </c>
      <c r="E58" s="31">
        <f t="shared" si="4"/>
        <v>0.03</v>
      </c>
      <c r="F58" s="17">
        <f t="shared" si="0"/>
        <v>6565.2856618832602</v>
      </c>
      <c r="G58" s="20">
        <f t="shared" si="1"/>
        <v>10072.359490644063</v>
      </c>
      <c r="H58" s="17">
        <f t="shared" si="5"/>
        <v>2616041.9052626602</v>
      </c>
      <c r="I58" s="18">
        <f t="shared" si="2"/>
        <v>7.7500000000000013E-2</v>
      </c>
      <c r="J58" s="17">
        <f t="shared" si="6"/>
        <v>16960.321293198427</v>
      </c>
    </row>
    <row r="59" spans="2:10" x14ac:dyDescent="0.25">
      <c r="B59" s="13">
        <f t="shared" si="3"/>
        <v>41</v>
      </c>
      <c r="C59" s="14">
        <f t="shared" si="7"/>
        <v>45565</v>
      </c>
      <c r="D59" s="19">
        <f>IF(ISERROR(-PMT($E59/12,COUNT($B57:$B$256),$H58,,0)),"", -PMT($E59/12,COUNT($B57:$B$256),$H58,,0))</f>
        <v>16637.645152527319</v>
      </c>
      <c r="E59" s="31">
        <f t="shared" si="4"/>
        <v>0.03</v>
      </c>
      <c r="F59" s="17">
        <f t="shared" si="0"/>
        <v>6540.1047631566507</v>
      </c>
      <c r="G59" s="20">
        <f t="shared" si="1"/>
        <v>10097.540389370668</v>
      </c>
      <c r="H59" s="17">
        <f t="shared" si="5"/>
        <v>2605944.3648732896</v>
      </c>
      <c r="I59" s="18">
        <f t="shared" si="2"/>
        <v>7.7500000000000013E-2</v>
      </c>
      <c r="J59" s="17">
        <f t="shared" si="6"/>
        <v>16895.270638154685</v>
      </c>
    </row>
    <row r="60" spans="2:10" x14ac:dyDescent="0.25">
      <c r="B60" s="13">
        <f t="shared" si="3"/>
        <v>42</v>
      </c>
      <c r="C60" s="14">
        <f t="shared" si="7"/>
        <v>45596</v>
      </c>
      <c r="D60" s="19">
        <f>IF(ISERROR(-PMT($E60/12,COUNT($B58:$B$256),$H59,,0)),"", -PMT($E60/12,COUNT($B58:$B$256),$H59,,0))</f>
        <v>16637.645152527319</v>
      </c>
      <c r="E60" s="31">
        <f t="shared" si="4"/>
        <v>0.03</v>
      </c>
      <c r="F60" s="17">
        <f t="shared" si="0"/>
        <v>6514.8609121832233</v>
      </c>
      <c r="G60" s="20">
        <f t="shared" si="1"/>
        <v>10122.784240344095</v>
      </c>
      <c r="H60" s="17">
        <f t="shared" si="5"/>
        <v>2595821.5806329455</v>
      </c>
      <c r="I60" s="18">
        <f t="shared" si="2"/>
        <v>7.7500000000000013E-2</v>
      </c>
      <c r="J60" s="17">
        <f t="shared" si="6"/>
        <v>16830.057356473331</v>
      </c>
    </row>
    <row r="61" spans="2:10" x14ac:dyDescent="0.25">
      <c r="B61" s="13">
        <f t="shared" si="3"/>
        <v>43</v>
      </c>
      <c r="C61" s="14">
        <f t="shared" si="7"/>
        <v>45626</v>
      </c>
      <c r="D61" s="19">
        <f>IF(ISERROR(-PMT($E61/12,COUNT($B59:$B$256),$H60,,0)),"", -PMT($E61/12,COUNT($B59:$B$256),$H60,,0))</f>
        <v>16637.645152527322</v>
      </c>
      <c r="E61" s="31">
        <f t="shared" si="4"/>
        <v>0.03</v>
      </c>
      <c r="F61" s="17">
        <f t="shared" si="0"/>
        <v>6489.553951582363</v>
      </c>
      <c r="G61" s="20">
        <f t="shared" si="1"/>
        <v>10148.09120094496</v>
      </c>
      <c r="H61" s="17">
        <f t="shared" si="5"/>
        <v>2585673.4894320006</v>
      </c>
      <c r="I61" s="18">
        <f t="shared" si="2"/>
        <v>7.7500000000000013E-2</v>
      </c>
      <c r="J61" s="17">
        <f t="shared" si="6"/>
        <v>16764.681041587777</v>
      </c>
    </row>
    <row r="62" spans="2:10" x14ac:dyDescent="0.25">
      <c r="B62" s="13">
        <f t="shared" si="3"/>
        <v>44</v>
      </c>
      <c r="C62" s="14">
        <f t="shared" si="7"/>
        <v>45657</v>
      </c>
      <c r="D62" s="19">
        <f>IF(ISERROR(-PMT($E62/12,COUNT($B60:$B$256),$H61,,0)),"", -PMT($E62/12,COUNT($B60:$B$256),$H61,,0))</f>
        <v>16637.645152527319</v>
      </c>
      <c r="E62" s="31">
        <f t="shared" si="4"/>
        <v>0.03</v>
      </c>
      <c r="F62" s="17">
        <f t="shared" si="0"/>
        <v>6464.1837235800012</v>
      </c>
      <c r="G62" s="20">
        <f t="shared" si="1"/>
        <v>10173.461428947317</v>
      </c>
      <c r="H62" s="17">
        <f t="shared" si="5"/>
        <v>2575500.0280030533</v>
      </c>
      <c r="I62" s="18">
        <f t="shared" si="2"/>
        <v>7.7500000000000013E-2</v>
      </c>
      <c r="J62" s="17">
        <f t="shared" si="6"/>
        <v>16699.141285915004</v>
      </c>
    </row>
    <row r="63" spans="2:10" x14ac:dyDescent="0.25">
      <c r="B63" s="13">
        <f t="shared" si="3"/>
        <v>45</v>
      </c>
      <c r="C63" s="14">
        <f t="shared" si="7"/>
        <v>45688</v>
      </c>
      <c r="D63" s="19">
        <f>IF(ISERROR(-PMT($E63/12,COUNT($B61:$B$256),$H62,,0)),"", -PMT($E63/12,COUNT($B61:$B$256),$H62,,0))</f>
        <v>16637.645152527322</v>
      </c>
      <c r="E63" s="31">
        <f t="shared" si="4"/>
        <v>0.03</v>
      </c>
      <c r="F63" s="17">
        <f t="shared" si="0"/>
        <v>6438.7500700076334</v>
      </c>
      <c r="G63" s="20">
        <f t="shared" si="1"/>
        <v>10198.895082519688</v>
      </c>
      <c r="H63" s="17">
        <f t="shared" si="5"/>
        <v>2565301.1329205334</v>
      </c>
      <c r="I63" s="18">
        <f t="shared" si="2"/>
        <v>7.7500000000000013E-2</v>
      </c>
      <c r="J63" s="17">
        <f t="shared" si="6"/>
        <v>16633.437680853054</v>
      </c>
    </row>
    <row r="64" spans="2:10" x14ac:dyDescent="0.25">
      <c r="B64" s="13">
        <f t="shared" si="3"/>
        <v>46</v>
      </c>
      <c r="C64" s="14">
        <f t="shared" si="7"/>
        <v>45716</v>
      </c>
      <c r="D64" s="19">
        <f>IF(ISERROR(-PMT($E64/12,COUNT($B62:$B$256),$H63,,0)),"", -PMT($E64/12,COUNT($B62:$B$256),$H63,,0))</f>
        <v>16637.645152527319</v>
      </c>
      <c r="E64" s="31">
        <f t="shared" si="4"/>
        <v>0.03</v>
      </c>
      <c r="F64" s="17">
        <f t="shared" si="0"/>
        <v>6413.252832301333</v>
      </c>
      <c r="G64" s="20">
        <f t="shared" si="1"/>
        <v>10224.392320225987</v>
      </c>
      <c r="H64" s="17">
        <f t="shared" si="5"/>
        <v>2555076.7406003075</v>
      </c>
      <c r="I64" s="18">
        <f t="shared" si="2"/>
        <v>7.7500000000000013E-2</v>
      </c>
      <c r="J64" s="17">
        <f t="shared" si="6"/>
        <v>16567.569816778447</v>
      </c>
    </row>
    <row r="65" spans="2:10" x14ac:dyDescent="0.25">
      <c r="B65" s="13">
        <f t="shared" si="3"/>
        <v>47</v>
      </c>
      <c r="C65" s="14">
        <f t="shared" si="7"/>
        <v>45747</v>
      </c>
      <c r="D65" s="19">
        <f>IF(ISERROR(-PMT($E65/12,COUNT($B63:$B$256),$H64,,0)),"", -PMT($E65/12,COUNT($B63:$B$256),$H64,,0))</f>
        <v>16637.645152527322</v>
      </c>
      <c r="E65" s="31">
        <f t="shared" si="4"/>
        <v>0.03</v>
      </c>
      <c r="F65" s="17">
        <f t="shared" si="0"/>
        <v>6387.6918515007683</v>
      </c>
      <c r="G65" s="20">
        <f t="shared" si="1"/>
        <v>10249.953301026555</v>
      </c>
      <c r="H65" s="17">
        <f t="shared" si="5"/>
        <v>2544826.787299281</v>
      </c>
      <c r="I65" s="18">
        <f t="shared" si="2"/>
        <v>7.7500000000000013E-2</v>
      </c>
      <c r="J65" s="17">
        <f t="shared" si="6"/>
        <v>16501.537283043657</v>
      </c>
    </row>
    <row r="66" spans="2:10" x14ac:dyDescent="0.25">
      <c r="B66" s="13">
        <f t="shared" si="3"/>
        <v>48</v>
      </c>
      <c r="C66" s="14">
        <f t="shared" si="7"/>
        <v>45777</v>
      </c>
      <c r="D66" s="19">
        <f>IF(ISERROR(-PMT($E66/12,COUNT($B64:$B$256),$H65,,0)),"", -PMT($E66/12,COUNT($B64:$B$256),$H65,,0))</f>
        <v>16637.645152527319</v>
      </c>
      <c r="E66" s="31">
        <f t="shared" si="4"/>
        <v>0.03</v>
      </c>
      <c r="F66" s="17">
        <f t="shared" si="0"/>
        <v>6362.066968248203</v>
      </c>
      <c r="G66" s="20">
        <f t="shared" si="1"/>
        <v>10275.578184279115</v>
      </c>
      <c r="H66" s="17">
        <f t="shared" si="5"/>
        <v>2534551.2091150018</v>
      </c>
      <c r="I66" s="18">
        <f t="shared" si="2"/>
        <v>7.7500000000000013E-2</v>
      </c>
      <c r="J66" s="17">
        <f t="shared" si="6"/>
        <v>16435.339667974524</v>
      </c>
    </row>
    <row r="67" spans="2:10" x14ac:dyDescent="0.25">
      <c r="B67" s="13">
        <f t="shared" si="3"/>
        <v>49</v>
      </c>
      <c r="C67" s="14">
        <f t="shared" si="7"/>
        <v>45808</v>
      </c>
      <c r="D67" s="19">
        <f>IF(ISERROR(-PMT($E67/12,COUNT($B65:$B$256),$H66,,0)),"", -PMT($E67/12,COUNT($B65:$B$256),$H66,,0))</f>
        <v>16637.645152527319</v>
      </c>
      <c r="E67" s="31">
        <f t="shared" si="4"/>
        <v>0.03</v>
      </c>
      <c r="F67" s="17">
        <f t="shared" si="0"/>
        <v>6336.3780227875041</v>
      </c>
      <c r="G67" s="20">
        <f t="shared" si="1"/>
        <v>10301.267129739816</v>
      </c>
      <c r="H67" s="17">
        <f t="shared" si="5"/>
        <v>2524249.9419852621</v>
      </c>
      <c r="I67" s="18">
        <f t="shared" si="2"/>
        <v>7.7500000000000013E-2</v>
      </c>
      <c r="J67" s="17">
        <f t="shared" si="6"/>
        <v>16368.976558867724</v>
      </c>
    </row>
    <row r="68" spans="2:10" x14ac:dyDescent="0.25">
      <c r="B68" s="13">
        <f t="shared" si="3"/>
        <v>50</v>
      </c>
      <c r="C68" s="14">
        <f t="shared" si="7"/>
        <v>45838</v>
      </c>
      <c r="D68" s="19">
        <f>IF(ISERROR(-PMT($E68/12,COUNT($B66:$B$256),$H67,,0)),"", -PMT($E68/12,COUNT($B66:$B$256),$H67,,0))</f>
        <v>16637.645152527322</v>
      </c>
      <c r="E68" s="31">
        <f t="shared" si="4"/>
        <v>0.03</v>
      </c>
      <c r="F68" s="17">
        <f t="shared" si="0"/>
        <v>6310.6248549631555</v>
      </c>
      <c r="G68" s="20">
        <f t="shared" si="1"/>
        <v>10327.020297564166</v>
      </c>
      <c r="H68" s="17">
        <f t="shared" si="5"/>
        <v>2513922.921687698</v>
      </c>
      <c r="I68" s="18">
        <f t="shared" si="2"/>
        <v>7.7500000000000013E-2</v>
      </c>
      <c r="J68" s="17">
        <f t="shared" si="6"/>
        <v>16302.447541988155</v>
      </c>
    </row>
    <row r="69" spans="2:10" x14ac:dyDescent="0.25">
      <c r="B69" s="13">
        <f t="shared" si="3"/>
        <v>51</v>
      </c>
      <c r="C69" s="14">
        <f t="shared" si="7"/>
        <v>45869</v>
      </c>
      <c r="D69" s="19">
        <f>IF(ISERROR(-PMT($E69/12,COUNT($B67:$B$256),$H68,,0)),"", -PMT($E69/12,COUNT($B67:$B$256),$H68,,0))</f>
        <v>16637.645152527319</v>
      </c>
      <c r="E69" s="31">
        <f t="shared" si="4"/>
        <v>0.03</v>
      </c>
      <c r="F69" s="17">
        <f t="shared" si="0"/>
        <v>6284.8073042192445</v>
      </c>
      <c r="G69" s="20">
        <f t="shared" si="1"/>
        <v>10352.837848308074</v>
      </c>
      <c r="H69" s="17">
        <f t="shared" si="5"/>
        <v>2503570.08383939</v>
      </c>
      <c r="I69" s="18">
        <f t="shared" si="2"/>
        <v>7.7500000000000013E-2</v>
      </c>
      <c r="J69" s="17">
        <f t="shared" si="6"/>
        <v>16235.752202566386</v>
      </c>
    </row>
    <row r="70" spans="2:10" x14ac:dyDescent="0.25">
      <c r="B70" s="13">
        <f t="shared" si="3"/>
        <v>52</v>
      </c>
      <c r="C70" s="14">
        <f t="shared" si="7"/>
        <v>45900</v>
      </c>
      <c r="D70" s="19">
        <f>IF(ISERROR(-PMT($E70/12,COUNT($B68:$B$256),$H69,,0)),"", -PMT($E70/12,COUNT($B68:$B$256),$H69,,0))</f>
        <v>16637.645152527322</v>
      </c>
      <c r="E70" s="31">
        <f t="shared" si="4"/>
        <v>0.03</v>
      </c>
      <c r="F70" s="17">
        <f t="shared" si="0"/>
        <v>6258.9252095984748</v>
      </c>
      <c r="G70" s="20">
        <f t="shared" si="1"/>
        <v>10378.719942928848</v>
      </c>
      <c r="H70" s="17">
        <f t="shared" si="5"/>
        <v>2493191.3638964612</v>
      </c>
      <c r="I70" s="18">
        <f t="shared" si="2"/>
        <v>7.7500000000000013E-2</v>
      </c>
      <c r="J70" s="17">
        <f t="shared" si="6"/>
        <v>16168.890124796062</v>
      </c>
    </row>
    <row r="71" spans="2:10" x14ac:dyDescent="0.25">
      <c r="B71" s="13">
        <f t="shared" si="3"/>
        <v>53</v>
      </c>
      <c r="C71" s="14">
        <f t="shared" si="7"/>
        <v>45930</v>
      </c>
      <c r="D71" s="19">
        <f>IF(ISERROR(-PMT($E71/12,COUNT($B69:$B$256),$H70,,0)),"", -PMT($E71/12,COUNT($B69:$B$256),$H70,,0))</f>
        <v>16637.645152527322</v>
      </c>
      <c r="E71" s="31">
        <f t="shared" si="4"/>
        <v>0.03</v>
      </c>
      <c r="F71" s="17">
        <f t="shared" si="0"/>
        <v>6232.978409741153</v>
      </c>
      <c r="G71" s="20">
        <f t="shared" si="1"/>
        <v>10404.666742786168</v>
      </c>
      <c r="H71" s="17">
        <f t="shared" si="5"/>
        <v>2482786.6971536749</v>
      </c>
      <c r="I71" s="18">
        <f t="shared" si="2"/>
        <v>7.7500000000000013E-2</v>
      </c>
      <c r="J71" s="17">
        <f t="shared" si="6"/>
        <v>16101.860891831313</v>
      </c>
    </row>
    <row r="72" spans="2:10" x14ac:dyDescent="0.25">
      <c r="B72" s="13">
        <f t="shared" si="3"/>
        <v>54</v>
      </c>
      <c r="C72" s="14">
        <f t="shared" si="7"/>
        <v>45961</v>
      </c>
      <c r="D72" s="19">
        <f>IF(ISERROR(-PMT($E72/12,COUNT($B70:$B$256),$H71,,0)),"", -PMT($E72/12,COUNT($B70:$B$256),$H71,,0))</f>
        <v>16637.645152527319</v>
      </c>
      <c r="E72" s="31">
        <f t="shared" si="4"/>
        <v>0.03</v>
      </c>
      <c r="F72" s="17">
        <f t="shared" si="0"/>
        <v>6206.9667428841867</v>
      </c>
      <c r="G72" s="20">
        <f t="shared" si="1"/>
        <v>10430.678409643133</v>
      </c>
      <c r="H72" s="17">
        <f t="shared" si="5"/>
        <v>2472356.0187440319</v>
      </c>
      <c r="I72" s="18">
        <f t="shared" si="2"/>
        <v>7.7500000000000013E-2</v>
      </c>
      <c r="J72" s="17">
        <f t="shared" si="6"/>
        <v>16034.664085784154</v>
      </c>
    </row>
    <row r="73" spans="2:10" x14ac:dyDescent="0.25">
      <c r="B73" s="13">
        <f t="shared" si="3"/>
        <v>55</v>
      </c>
      <c r="C73" s="14">
        <f t="shared" si="7"/>
        <v>45991</v>
      </c>
      <c r="D73" s="19">
        <f>IF(ISERROR(-PMT($E73/12,COUNT($B71:$B$256),$H72,,0)),"", -PMT($E73/12,COUNT($B71:$B$256),$H72,,0))</f>
        <v>16637.645152527319</v>
      </c>
      <c r="E73" s="31">
        <f t="shared" si="4"/>
        <v>0.03</v>
      </c>
      <c r="F73" s="17">
        <f t="shared" si="0"/>
        <v>6180.8900468600796</v>
      </c>
      <c r="G73" s="20">
        <f t="shared" si="1"/>
        <v>10456.755105667238</v>
      </c>
      <c r="H73" s="17">
        <f t="shared" si="5"/>
        <v>2461899.2636383646</v>
      </c>
      <c r="I73" s="18">
        <f t="shared" si="2"/>
        <v>7.7500000000000013E-2</v>
      </c>
      <c r="J73" s="17">
        <f t="shared" si="6"/>
        <v>15967.299287721877</v>
      </c>
    </row>
    <row r="74" spans="2:10" x14ac:dyDescent="0.25">
      <c r="B74" s="13">
        <f t="shared" si="3"/>
        <v>56</v>
      </c>
      <c r="C74" s="14">
        <f t="shared" si="7"/>
        <v>46022</v>
      </c>
      <c r="D74" s="19">
        <f>IF(ISERROR(-PMT($E74/12,COUNT($B72:$B$256),$H73,,0)),"", -PMT($E74/12,COUNT($B72:$B$256),$H73,,0))</f>
        <v>16637.645152527322</v>
      </c>
      <c r="E74" s="31">
        <f t="shared" si="4"/>
        <v>0.03</v>
      </c>
      <c r="F74" s="17">
        <f t="shared" si="0"/>
        <v>6154.7481590959114</v>
      </c>
      <c r="G74" s="20">
        <f t="shared" si="1"/>
        <v>10482.896993431412</v>
      </c>
      <c r="H74" s="17">
        <f t="shared" si="5"/>
        <v>2451416.3666449334</v>
      </c>
      <c r="I74" s="18">
        <f t="shared" si="2"/>
        <v>7.7500000000000013E-2</v>
      </c>
      <c r="J74" s="17">
        <f t="shared" si="6"/>
        <v>15899.766077664441</v>
      </c>
    </row>
    <row r="75" spans="2:10" x14ac:dyDescent="0.25">
      <c r="B75" s="13">
        <f t="shared" si="3"/>
        <v>57</v>
      </c>
      <c r="C75" s="14">
        <f t="shared" si="7"/>
        <v>46053</v>
      </c>
      <c r="D75" s="19">
        <f>IF(ISERROR(-PMT($E75/12,COUNT($B73:$B$256),$H74,,0)),"", -PMT($E75/12,COUNT($B73:$B$256),$H74,,0))</f>
        <v>16637.645152527322</v>
      </c>
      <c r="E75" s="31">
        <f t="shared" si="4"/>
        <v>0.03</v>
      </c>
      <c r="F75" s="17">
        <f t="shared" si="0"/>
        <v>6128.5409166123327</v>
      </c>
      <c r="G75" s="20">
        <f t="shared" si="1"/>
        <v>10509.104235914991</v>
      </c>
      <c r="H75" s="17">
        <f t="shared" si="5"/>
        <v>2440907.2624090184</v>
      </c>
      <c r="I75" s="18">
        <f t="shared" si="2"/>
        <v>7.7500000000000013E-2</v>
      </c>
      <c r="J75" s="17">
        <f t="shared" si="6"/>
        <v>15832.064034581863</v>
      </c>
    </row>
    <row r="76" spans="2:10" x14ac:dyDescent="0.25">
      <c r="B76" s="13">
        <f t="shared" si="3"/>
        <v>58</v>
      </c>
      <c r="C76" s="14">
        <f t="shared" si="7"/>
        <v>46081</v>
      </c>
      <c r="D76" s="19">
        <f>IF(ISERROR(-PMT($E76/12,COUNT($B74:$B$256),$H75,,0)),"", -PMT($E76/12,COUNT($B74:$B$256),$H75,,0))</f>
        <v>16637.645152527319</v>
      </c>
      <c r="E76" s="31">
        <f t="shared" si="4"/>
        <v>0.03</v>
      </c>
      <c r="F76" s="17">
        <f t="shared" si="0"/>
        <v>6102.2681560225456</v>
      </c>
      <c r="G76" s="20">
        <f t="shared" si="1"/>
        <v>10535.376996504772</v>
      </c>
      <c r="H76" s="17">
        <f t="shared" si="5"/>
        <v>2430371.8854125137</v>
      </c>
      <c r="I76" s="18">
        <f t="shared" si="2"/>
        <v>7.7500000000000013E-2</v>
      </c>
      <c r="J76" s="17">
        <f t="shared" si="6"/>
        <v>15764.19273639158</v>
      </c>
    </row>
    <row r="77" spans="2:10" x14ac:dyDescent="0.25">
      <c r="B77" s="13">
        <f t="shared" si="3"/>
        <v>59</v>
      </c>
      <c r="C77" s="14">
        <f t="shared" si="7"/>
        <v>46112</v>
      </c>
      <c r="D77" s="19">
        <f>IF(ISERROR(-PMT($E77/12,COUNT($B75:$B$256),$H76,,0)),"", -PMT($E77/12,COUNT($B75:$B$256),$H76,,0))</f>
        <v>16637.645152527326</v>
      </c>
      <c r="E77" s="31">
        <f t="shared" si="4"/>
        <v>0.03</v>
      </c>
      <c r="F77" s="17">
        <f t="shared" si="0"/>
        <v>6075.9297135312845</v>
      </c>
      <c r="G77" s="20">
        <f t="shared" si="1"/>
        <v>10561.715438996041</v>
      </c>
      <c r="H77" s="17">
        <f t="shared" si="5"/>
        <v>2419810.1699735178</v>
      </c>
      <c r="I77" s="18">
        <f t="shared" si="2"/>
        <v>7.7500000000000013E-2</v>
      </c>
      <c r="J77" s="17">
        <f t="shared" si="6"/>
        <v>15696.151759955821</v>
      </c>
    </row>
    <row r="78" spans="2:10" x14ac:dyDescent="0.25">
      <c r="B78" s="13">
        <f t="shared" si="3"/>
        <v>60</v>
      </c>
      <c r="C78" s="14">
        <f t="shared" si="7"/>
        <v>46142</v>
      </c>
      <c r="D78" s="19">
        <f>IF(ISERROR(-PMT($E78/12,COUNT($B76:$B$256),$H77,,0)),"", -PMT($E78/12,COUNT($B76:$B$256),$H77,,0))</f>
        <v>16637.645152527326</v>
      </c>
      <c r="E78" s="31">
        <f t="shared" si="4"/>
        <v>0.03</v>
      </c>
      <c r="F78" s="17">
        <f t="shared" si="0"/>
        <v>6049.525424933795</v>
      </c>
      <c r="G78" s="20">
        <f t="shared" si="1"/>
        <v>10588.11972759353</v>
      </c>
      <c r="H78" s="17">
        <f t="shared" si="5"/>
        <v>2409222.0502459244</v>
      </c>
      <c r="I78" s="18">
        <f t="shared" si="2"/>
        <v>7.7500000000000013E-2</v>
      </c>
      <c r="J78" s="17">
        <f t="shared" si="6"/>
        <v>15627.940681078971</v>
      </c>
    </row>
    <row r="79" spans="2:10" x14ac:dyDescent="0.25">
      <c r="B79" s="13">
        <f t="shared" si="3"/>
        <v>61</v>
      </c>
      <c r="C79" s="14">
        <f t="shared" si="7"/>
        <v>46173</v>
      </c>
      <c r="D79" s="19">
        <f>IF(ISERROR(-PMT($E79/12,COUNT($B77:$B$256),$H78,,0)),"", -PMT($E79/12,COUNT($B77:$B$256),$H78,,0))</f>
        <v>19051.974427396741</v>
      </c>
      <c r="E79" s="31">
        <f t="shared" si="4"/>
        <v>0.05</v>
      </c>
      <c r="F79" s="17">
        <f t="shared" si="0"/>
        <v>10038.42520935802</v>
      </c>
      <c r="G79" s="20">
        <f t="shared" si="1"/>
        <v>9013.5492180387209</v>
      </c>
      <c r="H79" s="17">
        <f t="shared" si="5"/>
        <v>2400208.5010278858</v>
      </c>
      <c r="I79" s="18">
        <f t="shared" si="2"/>
        <v>5.7500000000000009E-2</v>
      </c>
      <c r="J79" s="17">
        <f t="shared" si="6"/>
        <v>11544.188990761722</v>
      </c>
    </row>
    <row r="80" spans="2:10" x14ac:dyDescent="0.25">
      <c r="B80" s="13">
        <f t="shared" si="3"/>
        <v>62</v>
      </c>
      <c r="C80" s="14">
        <f t="shared" si="7"/>
        <v>46203</v>
      </c>
      <c r="D80" s="19">
        <f>IF(ISERROR(-PMT($E80/12,COUNT($B78:$B$256),$H79,,0)),"", -PMT($E80/12,COUNT($B78:$B$256),$H79,,0))</f>
        <v>19051.974427396744</v>
      </c>
      <c r="E80" s="31">
        <f t="shared" si="4"/>
        <v>0.05</v>
      </c>
      <c r="F80" s="17">
        <f t="shared" si="0"/>
        <v>10000.868754282857</v>
      </c>
      <c r="G80" s="20">
        <f t="shared" si="1"/>
        <v>9051.105673113887</v>
      </c>
      <c r="H80" s="17">
        <f t="shared" si="5"/>
        <v>2391157.395354772</v>
      </c>
      <c r="I80" s="18">
        <f t="shared" si="2"/>
        <v>5.7500000000000009E-2</v>
      </c>
      <c r="J80" s="17">
        <f t="shared" si="6"/>
        <v>11500.999067425289</v>
      </c>
    </row>
    <row r="81" spans="2:10" x14ac:dyDescent="0.25">
      <c r="B81" s="13">
        <f t="shared" si="3"/>
        <v>63</v>
      </c>
      <c r="C81" s="14">
        <f t="shared" si="7"/>
        <v>46234</v>
      </c>
      <c r="D81" s="19">
        <f>IF(ISERROR(-PMT($E81/12,COUNT($B79:$B$256),$H80,,0)),"", -PMT($E81/12,COUNT($B79:$B$256),$H80,,0))</f>
        <v>19051.974427396744</v>
      </c>
      <c r="E81" s="31">
        <f t="shared" si="4"/>
        <v>0.05</v>
      </c>
      <c r="F81" s="17">
        <f t="shared" si="0"/>
        <v>9963.1558139782173</v>
      </c>
      <c r="G81" s="20">
        <f t="shared" si="1"/>
        <v>9088.8186134185271</v>
      </c>
      <c r="H81" s="17">
        <f t="shared" si="5"/>
        <v>2382068.5767413536</v>
      </c>
      <c r="I81" s="18">
        <f t="shared" si="2"/>
        <v>5.7500000000000009E-2</v>
      </c>
      <c r="J81" s="17">
        <f t="shared" si="6"/>
        <v>11457.62918607495</v>
      </c>
    </row>
    <row r="82" spans="2:10" x14ac:dyDescent="0.25">
      <c r="B82" s="13">
        <f t="shared" si="3"/>
        <v>64</v>
      </c>
      <c r="C82" s="14">
        <f t="shared" si="7"/>
        <v>46265</v>
      </c>
      <c r="D82" s="19">
        <f>IF(ISERROR(-PMT($E82/12,COUNT($B80:$B$256),$H81,,0)),"", -PMT($E82/12,COUNT($B80:$B$256),$H81,,0))</f>
        <v>19051.974427396741</v>
      </c>
      <c r="E82" s="31">
        <f t="shared" si="4"/>
        <v>0.05</v>
      </c>
      <c r="F82" s="17">
        <f t="shared" si="0"/>
        <v>9925.2857364223073</v>
      </c>
      <c r="G82" s="20">
        <f t="shared" si="1"/>
        <v>9126.6886909744335</v>
      </c>
      <c r="H82" s="17">
        <f t="shared" si="5"/>
        <v>2372941.8880503792</v>
      </c>
      <c r="I82" s="18">
        <f t="shared" si="2"/>
        <v>5.7500000000000009E-2</v>
      </c>
      <c r="J82" s="17">
        <f t="shared" si="6"/>
        <v>11414.078596885656</v>
      </c>
    </row>
    <row r="83" spans="2:10" x14ac:dyDescent="0.25">
      <c r="B83" s="13">
        <f t="shared" si="3"/>
        <v>65</v>
      </c>
      <c r="C83" s="14">
        <f t="shared" si="7"/>
        <v>46295</v>
      </c>
      <c r="D83" s="19">
        <f>IF(ISERROR(-PMT($E83/12,COUNT($B81:$B$256),$H82,,0)),"", -PMT($E83/12,COUNT($B81:$B$256),$H82,,0))</f>
        <v>19051.974427396744</v>
      </c>
      <c r="E83" s="31">
        <f t="shared" si="4"/>
        <v>0.05</v>
      </c>
      <c r="F83" s="17">
        <f t="shared" ref="F83:F146" si="8">$H82*$E83/12</f>
        <v>9887.25786687658</v>
      </c>
      <c r="G83" s="20">
        <f t="shared" ref="G83:G146" si="9">+$D83-$F83</f>
        <v>9164.7165605201644</v>
      </c>
      <c r="H83" s="17">
        <f t="shared" si="5"/>
        <v>2363777.171489859</v>
      </c>
      <c r="I83" s="18">
        <f t="shared" ref="I83:I146" si="10">$J$7+$J$8-E83</f>
        <v>5.7500000000000009E-2</v>
      </c>
      <c r="J83" s="17">
        <f t="shared" si="6"/>
        <v>11370.346546908069</v>
      </c>
    </row>
    <row r="84" spans="2:10" x14ac:dyDescent="0.25">
      <c r="B84" s="13">
        <f t="shared" ref="B84:B147" si="11">+IFERROR(IF(B83+1&gt;$F$8,"",B83+1),"")</f>
        <v>66</v>
      </c>
      <c r="C84" s="14">
        <f t="shared" si="7"/>
        <v>46326</v>
      </c>
      <c r="D84" s="19">
        <f>IF(ISERROR(-PMT($E84/12,COUNT($B82:$B$256),$H83,,0)),"", -PMT($E84/12,COUNT($B82:$B$256),$H83,,0))</f>
        <v>19051.974427396744</v>
      </c>
      <c r="E84" s="31">
        <f t="shared" ref="E84:E147" si="12">VLOOKUP(B84,$I$14:$J$16,2,TRUE)</f>
        <v>0.05</v>
      </c>
      <c r="F84" s="17">
        <f t="shared" si="8"/>
        <v>9849.0715478744132</v>
      </c>
      <c r="G84" s="20">
        <f t="shared" si="9"/>
        <v>9202.9028795223312</v>
      </c>
      <c r="H84" s="17">
        <f t="shared" ref="H84:H147" si="13">$H83-$G84</f>
        <v>2354574.2686103368</v>
      </c>
      <c r="I84" s="18">
        <f t="shared" si="10"/>
        <v>5.7500000000000009E-2</v>
      </c>
      <c r="J84" s="17">
        <f t="shared" ref="J84:J147" si="14">+$H83*$I84/12</f>
        <v>11326.432280055576</v>
      </c>
    </row>
    <row r="85" spans="2:10" x14ac:dyDescent="0.25">
      <c r="B85" s="13">
        <f t="shared" si="11"/>
        <v>67</v>
      </c>
      <c r="C85" s="14">
        <f t="shared" ref="C85:C148" si="15">+IF(B85="","",EOMONTH(C84,1))</f>
        <v>46356</v>
      </c>
      <c r="D85" s="19">
        <f>IF(ISERROR(-PMT($E85/12,COUNT($B83:$B$256),$H84,,0)),"", -PMT($E85/12,COUNT($B83:$B$256),$H84,,0))</f>
        <v>19051.974427396744</v>
      </c>
      <c r="E85" s="31">
        <f t="shared" si="12"/>
        <v>0.05</v>
      </c>
      <c r="F85" s="17">
        <f t="shared" si="8"/>
        <v>9810.7261192097376</v>
      </c>
      <c r="G85" s="20">
        <f t="shared" si="9"/>
        <v>9241.2483081870068</v>
      </c>
      <c r="H85" s="17">
        <f t="shared" si="13"/>
        <v>2345333.0203021499</v>
      </c>
      <c r="I85" s="18">
        <f t="shared" si="10"/>
        <v>5.7500000000000009E-2</v>
      </c>
      <c r="J85" s="17">
        <f t="shared" si="14"/>
        <v>11282.335037091199</v>
      </c>
    </row>
    <row r="86" spans="2:10" x14ac:dyDescent="0.25">
      <c r="B86" s="13">
        <f t="shared" si="11"/>
        <v>68</v>
      </c>
      <c r="C86" s="14">
        <f t="shared" si="15"/>
        <v>46387</v>
      </c>
      <c r="D86" s="19">
        <f>IF(ISERROR(-PMT($E86/12,COUNT($B84:$B$256),$H85,,0)),"", -PMT($E86/12,COUNT($B84:$B$256),$H85,,0))</f>
        <v>19051.974427396744</v>
      </c>
      <c r="E86" s="31">
        <f t="shared" si="12"/>
        <v>0.05</v>
      </c>
      <c r="F86" s="17">
        <f t="shared" si="8"/>
        <v>9772.2209179256261</v>
      </c>
      <c r="G86" s="20">
        <f t="shared" si="9"/>
        <v>9279.7535094711184</v>
      </c>
      <c r="H86" s="17">
        <f t="shared" si="13"/>
        <v>2336053.2667926787</v>
      </c>
      <c r="I86" s="18">
        <f t="shared" si="10"/>
        <v>5.7500000000000009E-2</v>
      </c>
      <c r="J86" s="17">
        <f t="shared" si="14"/>
        <v>11238.05405561447</v>
      </c>
    </row>
    <row r="87" spans="2:10" x14ac:dyDescent="0.25">
      <c r="B87" s="13">
        <f t="shared" si="11"/>
        <v>69</v>
      </c>
      <c r="C87" s="14">
        <f t="shared" si="15"/>
        <v>46418</v>
      </c>
      <c r="D87" s="19">
        <f>IF(ISERROR(-PMT($E87/12,COUNT($B85:$B$256),$H86,,0)),"", -PMT($E87/12,COUNT($B85:$B$256),$H86,,0))</f>
        <v>19051.974427396744</v>
      </c>
      <c r="E87" s="31">
        <f t="shared" si="12"/>
        <v>0.05</v>
      </c>
      <c r="F87" s="17">
        <f t="shared" si="8"/>
        <v>9733.5552783028288</v>
      </c>
      <c r="G87" s="20">
        <f t="shared" si="9"/>
        <v>9318.4191490939156</v>
      </c>
      <c r="H87" s="17">
        <f t="shared" si="13"/>
        <v>2326734.8476435849</v>
      </c>
      <c r="I87" s="18">
        <f t="shared" si="10"/>
        <v>5.7500000000000009E-2</v>
      </c>
      <c r="J87" s="17">
        <f t="shared" si="14"/>
        <v>11193.588570048254</v>
      </c>
    </row>
    <row r="88" spans="2:10" x14ac:dyDescent="0.25">
      <c r="B88" s="13">
        <f t="shared" si="11"/>
        <v>70</v>
      </c>
      <c r="C88" s="14">
        <f t="shared" si="15"/>
        <v>46446</v>
      </c>
      <c r="D88" s="19">
        <f>IF(ISERROR(-PMT($E88/12,COUNT($B86:$B$256),$H87,,0)),"", -PMT($E88/12,COUNT($B86:$B$256),$H87,,0))</f>
        <v>19051.974427396744</v>
      </c>
      <c r="E88" s="31">
        <f t="shared" si="12"/>
        <v>0.05</v>
      </c>
      <c r="F88" s="17">
        <f t="shared" si="8"/>
        <v>9694.72853184827</v>
      </c>
      <c r="G88" s="20">
        <f t="shared" si="9"/>
        <v>9357.2458955484744</v>
      </c>
      <c r="H88" s="17">
        <f t="shared" si="13"/>
        <v>2317377.6017480367</v>
      </c>
      <c r="I88" s="18">
        <f t="shared" si="10"/>
        <v>5.7500000000000009E-2</v>
      </c>
      <c r="J88" s="17">
        <f t="shared" si="14"/>
        <v>11148.937811625512</v>
      </c>
    </row>
    <row r="89" spans="2:10" x14ac:dyDescent="0.25">
      <c r="B89" s="13">
        <f t="shared" si="11"/>
        <v>71</v>
      </c>
      <c r="C89" s="14">
        <f t="shared" si="15"/>
        <v>46477</v>
      </c>
      <c r="D89" s="19">
        <f>IF(ISERROR(-PMT($E89/12,COUNT($B87:$B$256),$H88,,0)),"", -PMT($E89/12,COUNT($B87:$B$256),$H88,,0))</f>
        <v>19051.974427396752</v>
      </c>
      <c r="E89" s="31">
        <f t="shared" si="12"/>
        <v>0.05</v>
      </c>
      <c r="F89" s="17">
        <f t="shared" si="8"/>
        <v>9655.7400072834862</v>
      </c>
      <c r="G89" s="20">
        <f t="shared" si="9"/>
        <v>9396.2344201132655</v>
      </c>
      <c r="H89" s="17">
        <f t="shared" si="13"/>
        <v>2307981.3673279234</v>
      </c>
      <c r="I89" s="18">
        <f t="shared" si="10"/>
        <v>5.7500000000000009E-2</v>
      </c>
      <c r="J89" s="17">
        <f t="shared" si="14"/>
        <v>11104.101008376012</v>
      </c>
    </row>
    <row r="90" spans="2:10" x14ac:dyDescent="0.25">
      <c r="B90" s="13">
        <f t="shared" si="11"/>
        <v>72</v>
      </c>
      <c r="C90" s="14">
        <f t="shared" si="15"/>
        <v>46507</v>
      </c>
      <c r="D90" s="19">
        <f>IF(ISERROR(-PMT($E90/12,COUNT($B88:$B$256),$H89,,0)),"", -PMT($E90/12,COUNT($B88:$B$256),$H89,,0))</f>
        <v>19051.974427396752</v>
      </c>
      <c r="E90" s="31">
        <f t="shared" si="12"/>
        <v>0.05</v>
      </c>
      <c r="F90" s="17">
        <f t="shared" si="8"/>
        <v>9616.5890305330158</v>
      </c>
      <c r="G90" s="20">
        <f t="shared" si="9"/>
        <v>9435.3853968637359</v>
      </c>
      <c r="H90" s="17">
        <f t="shared" si="13"/>
        <v>2298545.9819310596</v>
      </c>
      <c r="I90" s="18">
        <f t="shared" si="10"/>
        <v>5.7500000000000009E-2</v>
      </c>
      <c r="J90" s="17">
        <f t="shared" si="14"/>
        <v>11059.077385112969</v>
      </c>
    </row>
    <row r="91" spans="2:10" x14ac:dyDescent="0.25">
      <c r="B91" s="13">
        <f t="shared" si="11"/>
        <v>73</v>
      </c>
      <c r="C91" s="14">
        <f t="shared" si="15"/>
        <v>46538</v>
      </c>
      <c r="D91" s="19">
        <f>IF(ISERROR(-PMT($E91/12,COUNT($B89:$B$256),$H90,,0)),"", -PMT($E91/12,COUNT($B89:$B$256),$H90,,0))</f>
        <v>19051.974427396748</v>
      </c>
      <c r="E91" s="31">
        <f t="shared" si="12"/>
        <v>0.05</v>
      </c>
      <c r="F91" s="17">
        <f t="shared" si="8"/>
        <v>9577.2749247127485</v>
      </c>
      <c r="G91" s="20">
        <f t="shared" si="9"/>
        <v>9474.6995026839995</v>
      </c>
      <c r="H91" s="17">
        <f t="shared" si="13"/>
        <v>2289071.2824283754</v>
      </c>
      <c r="I91" s="18">
        <f t="shared" si="10"/>
        <v>5.7500000000000009E-2</v>
      </c>
      <c r="J91" s="17">
        <f t="shared" si="14"/>
        <v>11013.866163419661</v>
      </c>
    </row>
    <row r="92" spans="2:10" x14ac:dyDescent="0.25">
      <c r="B92" s="13">
        <f t="shared" si="11"/>
        <v>74</v>
      </c>
      <c r="C92" s="14">
        <f t="shared" si="15"/>
        <v>46568</v>
      </c>
      <c r="D92" s="19">
        <f>IF(ISERROR(-PMT($E92/12,COUNT($B90:$B$256),$H91,,0)),"", -PMT($E92/12,COUNT($B90:$B$256),$H91,,0))</f>
        <v>19051.974427396744</v>
      </c>
      <c r="E92" s="31">
        <f t="shared" si="12"/>
        <v>0.05</v>
      </c>
      <c r="F92" s="17">
        <f t="shared" si="8"/>
        <v>9537.7970101182309</v>
      </c>
      <c r="G92" s="20">
        <f t="shared" si="9"/>
        <v>9514.1774172785135</v>
      </c>
      <c r="H92" s="17">
        <f t="shared" si="13"/>
        <v>2279557.1050110972</v>
      </c>
      <c r="I92" s="18">
        <f t="shared" si="10"/>
        <v>5.7500000000000009E-2</v>
      </c>
      <c r="J92" s="17">
        <f t="shared" si="14"/>
        <v>10968.466561635969</v>
      </c>
    </row>
    <row r="93" spans="2:10" x14ac:dyDescent="0.25">
      <c r="B93" s="13">
        <f t="shared" si="11"/>
        <v>75</v>
      </c>
      <c r="C93" s="14">
        <f t="shared" si="15"/>
        <v>46599</v>
      </c>
      <c r="D93" s="19">
        <f>IF(ISERROR(-PMT($E93/12,COUNT($B91:$B$256),$H92,,0)),"", -PMT($E93/12,COUNT($B91:$B$256),$H92,,0))</f>
        <v>19051.974427396748</v>
      </c>
      <c r="E93" s="31">
        <f t="shared" si="12"/>
        <v>0.05</v>
      </c>
      <c r="F93" s="17">
        <f t="shared" si="8"/>
        <v>9498.1546042129048</v>
      </c>
      <c r="G93" s="20">
        <f t="shared" si="9"/>
        <v>9553.8198231838433</v>
      </c>
      <c r="H93" s="17">
        <f t="shared" si="13"/>
        <v>2270003.2851879131</v>
      </c>
      <c r="I93" s="18">
        <f t="shared" si="10"/>
        <v>5.7500000000000009E-2</v>
      </c>
      <c r="J93" s="17">
        <f t="shared" si="14"/>
        <v>10922.877794844842</v>
      </c>
    </row>
    <row r="94" spans="2:10" x14ac:dyDescent="0.25">
      <c r="B94" s="13">
        <f t="shared" si="11"/>
        <v>76</v>
      </c>
      <c r="C94" s="14">
        <f t="shared" si="15"/>
        <v>46630</v>
      </c>
      <c r="D94" s="19">
        <f>IF(ISERROR(-PMT($E94/12,COUNT($B92:$B$256),$H93,,0)),"", -PMT($E94/12,COUNT($B92:$B$256),$H93,,0))</f>
        <v>19051.974427396748</v>
      </c>
      <c r="E94" s="31">
        <f t="shared" si="12"/>
        <v>0.05</v>
      </c>
      <c r="F94" s="17">
        <f t="shared" si="8"/>
        <v>9458.3470216163059</v>
      </c>
      <c r="G94" s="20">
        <f t="shared" si="9"/>
        <v>9593.6274057804421</v>
      </c>
      <c r="H94" s="17">
        <f t="shared" si="13"/>
        <v>2260409.6577821327</v>
      </c>
      <c r="I94" s="18">
        <f t="shared" si="10"/>
        <v>5.7500000000000009E-2</v>
      </c>
      <c r="J94" s="17">
        <f t="shared" si="14"/>
        <v>10877.099074858752</v>
      </c>
    </row>
    <row r="95" spans="2:10" x14ac:dyDescent="0.25">
      <c r="B95" s="13">
        <f t="shared" si="11"/>
        <v>77</v>
      </c>
      <c r="C95" s="14">
        <f t="shared" si="15"/>
        <v>46660</v>
      </c>
      <c r="D95" s="19">
        <f>IF(ISERROR(-PMT($E95/12,COUNT($B93:$B$256),$H94,,0)),"", -PMT($E95/12,COUNT($B93:$B$256),$H94,,0))</f>
        <v>19051.974427396748</v>
      </c>
      <c r="E95" s="31">
        <f t="shared" si="12"/>
        <v>0.05</v>
      </c>
      <c r="F95" s="17">
        <f t="shared" si="8"/>
        <v>9418.3735740922202</v>
      </c>
      <c r="G95" s="20">
        <f t="shared" si="9"/>
        <v>9633.6008533045278</v>
      </c>
      <c r="H95" s="17">
        <f t="shared" si="13"/>
        <v>2250776.0569288284</v>
      </c>
      <c r="I95" s="18">
        <f t="shared" si="10"/>
        <v>5.7500000000000009E-2</v>
      </c>
      <c r="J95" s="17">
        <f t="shared" si="14"/>
        <v>10831.129610206055</v>
      </c>
    </row>
    <row r="96" spans="2:10" x14ac:dyDescent="0.25">
      <c r="B96" s="13">
        <f t="shared" si="11"/>
        <v>78</v>
      </c>
      <c r="C96" s="14">
        <f t="shared" si="15"/>
        <v>46691</v>
      </c>
      <c r="D96" s="19">
        <f>IF(ISERROR(-PMT($E96/12,COUNT($B94:$B$256),$H95,,0)),"", -PMT($E96/12,COUNT($B94:$B$256),$H95,,0))</f>
        <v>19051.974427396744</v>
      </c>
      <c r="E96" s="31">
        <f t="shared" si="12"/>
        <v>0.05</v>
      </c>
      <c r="F96" s="17">
        <f t="shared" si="8"/>
        <v>9378.2335705367859</v>
      </c>
      <c r="G96" s="20">
        <f t="shared" si="9"/>
        <v>9673.7408568599585</v>
      </c>
      <c r="H96" s="17">
        <f t="shared" si="13"/>
        <v>2241102.3160719685</v>
      </c>
      <c r="I96" s="18">
        <f t="shared" si="10"/>
        <v>5.7500000000000009E-2</v>
      </c>
      <c r="J96" s="17">
        <f t="shared" si="14"/>
        <v>10784.968606117303</v>
      </c>
    </row>
    <row r="97" spans="2:10" x14ac:dyDescent="0.25">
      <c r="B97" s="13">
        <f t="shared" si="11"/>
        <v>79</v>
      </c>
      <c r="C97" s="14">
        <f t="shared" si="15"/>
        <v>46721</v>
      </c>
      <c r="D97" s="19">
        <f>IF(ISERROR(-PMT($E97/12,COUNT($B95:$B$256),$H96,,0)),"", -PMT($E97/12,COUNT($B95:$B$256),$H96,,0))</f>
        <v>19051.974427396748</v>
      </c>
      <c r="E97" s="31">
        <f t="shared" si="12"/>
        <v>0.05</v>
      </c>
      <c r="F97" s="17">
        <f t="shared" si="8"/>
        <v>9337.9263169665355</v>
      </c>
      <c r="G97" s="20">
        <f t="shared" si="9"/>
        <v>9714.0481104302125</v>
      </c>
      <c r="H97" s="17">
        <f t="shared" si="13"/>
        <v>2231388.2679615384</v>
      </c>
      <c r="I97" s="18">
        <f t="shared" si="10"/>
        <v>5.7500000000000009E-2</v>
      </c>
      <c r="J97" s="17">
        <f t="shared" si="14"/>
        <v>10738.615264511518</v>
      </c>
    </row>
    <row r="98" spans="2:10" x14ac:dyDescent="0.25">
      <c r="B98" s="13">
        <f t="shared" si="11"/>
        <v>80</v>
      </c>
      <c r="C98" s="14">
        <f t="shared" si="15"/>
        <v>46752</v>
      </c>
      <c r="D98" s="19">
        <f>IF(ISERROR(-PMT($E98/12,COUNT($B96:$B$256),$H97,,0)),"", -PMT($E98/12,COUNT($B96:$B$256),$H97,,0))</f>
        <v>19051.974427396748</v>
      </c>
      <c r="E98" s="31">
        <f t="shared" si="12"/>
        <v>0.05</v>
      </c>
      <c r="F98" s="17">
        <f t="shared" si="8"/>
        <v>9297.4511165064105</v>
      </c>
      <c r="G98" s="20">
        <f t="shared" si="9"/>
        <v>9754.5233108903376</v>
      </c>
      <c r="H98" s="17">
        <f t="shared" si="13"/>
        <v>2221633.744650648</v>
      </c>
      <c r="I98" s="18">
        <f t="shared" si="10"/>
        <v>5.7500000000000009E-2</v>
      </c>
      <c r="J98" s="17">
        <f t="shared" si="14"/>
        <v>10692.068783982373</v>
      </c>
    </row>
    <row r="99" spans="2:10" x14ac:dyDescent="0.25">
      <c r="B99" s="13">
        <f t="shared" si="11"/>
        <v>81</v>
      </c>
      <c r="C99" s="14">
        <f t="shared" si="15"/>
        <v>46783</v>
      </c>
      <c r="D99" s="19">
        <f>IF(ISERROR(-PMT($E99/12,COUNT($B97:$B$256),$H98,,0)),"", -PMT($E99/12,COUNT($B97:$B$256),$H98,,0))</f>
        <v>19051.974427396752</v>
      </c>
      <c r="E99" s="31">
        <f t="shared" si="12"/>
        <v>0.05</v>
      </c>
      <c r="F99" s="17">
        <f t="shared" si="8"/>
        <v>9256.8072693777012</v>
      </c>
      <c r="G99" s="20">
        <f t="shared" si="9"/>
        <v>9795.1671580190505</v>
      </c>
      <c r="H99" s="17">
        <f t="shared" si="13"/>
        <v>2211838.5774926287</v>
      </c>
      <c r="I99" s="18">
        <f t="shared" si="10"/>
        <v>5.7500000000000009E-2</v>
      </c>
      <c r="J99" s="17">
        <f t="shared" si="14"/>
        <v>10645.328359784357</v>
      </c>
    </row>
    <row r="100" spans="2:10" x14ac:dyDescent="0.25">
      <c r="B100" s="13">
        <f t="shared" si="11"/>
        <v>82</v>
      </c>
      <c r="C100" s="14">
        <f t="shared" si="15"/>
        <v>46812</v>
      </c>
      <c r="D100" s="19">
        <f>IF(ISERROR(-PMT($E100/12,COUNT($B98:$B$256),$H99,,0)),"", -PMT($E100/12,COUNT($B98:$B$256),$H99,,0))</f>
        <v>19051.974427396748</v>
      </c>
      <c r="E100" s="31">
        <f t="shared" si="12"/>
        <v>0.05</v>
      </c>
      <c r="F100" s="17">
        <f t="shared" si="8"/>
        <v>9215.9940728859528</v>
      </c>
      <c r="G100" s="20">
        <f t="shared" si="9"/>
        <v>9835.9803545107952</v>
      </c>
      <c r="H100" s="17">
        <f t="shared" si="13"/>
        <v>2202002.597138118</v>
      </c>
      <c r="I100" s="18">
        <f t="shared" si="10"/>
        <v>5.7500000000000009E-2</v>
      </c>
      <c r="J100" s="17">
        <f t="shared" si="14"/>
        <v>10598.393183818847</v>
      </c>
    </row>
    <row r="101" spans="2:10" x14ac:dyDescent="0.25">
      <c r="B101" s="13">
        <f t="shared" si="11"/>
        <v>83</v>
      </c>
      <c r="C101" s="14">
        <f t="shared" si="15"/>
        <v>46843</v>
      </c>
      <c r="D101" s="19">
        <f>IF(ISERROR(-PMT($E101/12,COUNT($B99:$B$256),$H100,,0)),"", -PMT($E101/12,COUNT($B99:$B$256),$H100,,0))</f>
        <v>19051.974427396752</v>
      </c>
      <c r="E101" s="31">
        <f t="shared" si="12"/>
        <v>0.05</v>
      </c>
      <c r="F101" s="17">
        <f t="shared" si="8"/>
        <v>9175.010821408825</v>
      </c>
      <c r="G101" s="20">
        <f t="shared" si="9"/>
        <v>9876.9636059879267</v>
      </c>
      <c r="H101" s="17">
        <f t="shared" si="13"/>
        <v>2192125.6335321302</v>
      </c>
      <c r="I101" s="18">
        <f t="shared" si="10"/>
        <v>5.7500000000000009E-2</v>
      </c>
      <c r="J101" s="17">
        <f t="shared" si="14"/>
        <v>10551.26244462015</v>
      </c>
    </row>
    <row r="102" spans="2:10" x14ac:dyDescent="0.25">
      <c r="B102" s="13">
        <f t="shared" si="11"/>
        <v>84</v>
      </c>
      <c r="C102" s="14">
        <f t="shared" si="15"/>
        <v>46873</v>
      </c>
      <c r="D102" s="19">
        <f>IF(ISERROR(-PMT($E102/12,COUNT($B100:$B$256),$H101,,0)),"", -PMT($E102/12,COUNT($B100:$B$256),$H101,,0))</f>
        <v>19051.974427396752</v>
      </c>
      <c r="E102" s="31">
        <f t="shared" si="12"/>
        <v>0.05</v>
      </c>
      <c r="F102" s="17">
        <f t="shared" si="8"/>
        <v>9133.8568063838757</v>
      </c>
      <c r="G102" s="20">
        <f t="shared" si="9"/>
        <v>9918.117621012876</v>
      </c>
      <c r="H102" s="17">
        <f t="shared" si="13"/>
        <v>2182207.5159111172</v>
      </c>
      <c r="I102" s="18">
        <f t="shared" si="10"/>
        <v>5.7500000000000009E-2</v>
      </c>
      <c r="J102" s="17">
        <f t="shared" si="14"/>
        <v>10503.935327341458</v>
      </c>
    </row>
    <row r="103" spans="2:10" x14ac:dyDescent="0.25">
      <c r="B103" s="13">
        <f t="shared" si="11"/>
        <v>85</v>
      </c>
      <c r="C103" s="14">
        <f t="shared" si="15"/>
        <v>46904</v>
      </c>
      <c r="D103" s="19">
        <f>IF(ISERROR(-PMT($E103/12,COUNT($B101:$B$256),$H102,,0)),"", -PMT($E103/12,COUNT($B101:$B$256),$H102,,0))</f>
        <v>19051.974427396748</v>
      </c>
      <c r="E103" s="31">
        <f t="shared" si="12"/>
        <v>0.05</v>
      </c>
      <c r="F103" s="17">
        <f t="shared" si="8"/>
        <v>9092.531316296323</v>
      </c>
      <c r="G103" s="20">
        <f t="shared" si="9"/>
        <v>9959.4431111004251</v>
      </c>
      <c r="H103" s="17">
        <f t="shared" si="13"/>
        <v>2172248.072800017</v>
      </c>
      <c r="I103" s="18">
        <f t="shared" si="10"/>
        <v>5.7500000000000009E-2</v>
      </c>
      <c r="J103" s="17">
        <f t="shared" si="14"/>
        <v>10456.411013740772</v>
      </c>
    </row>
    <row r="104" spans="2:10" x14ac:dyDescent="0.25">
      <c r="B104" s="13">
        <f t="shared" si="11"/>
        <v>86</v>
      </c>
      <c r="C104" s="14">
        <f t="shared" si="15"/>
        <v>46934</v>
      </c>
      <c r="D104" s="19">
        <f>IF(ISERROR(-PMT($E104/12,COUNT($B102:$B$256),$H103,,0)),"", -PMT($E104/12,COUNT($B102:$B$256),$H103,,0))</f>
        <v>19051.974427396752</v>
      </c>
      <c r="E104" s="31">
        <f t="shared" si="12"/>
        <v>0.05</v>
      </c>
      <c r="F104" s="17">
        <f t="shared" si="8"/>
        <v>9051.0336366667379</v>
      </c>
      <c r="G104" s="20">
        <f t="shared" si="9"/>
        <v>10000.940790730014</v>
      </c>
      <c r="H104" s="17">
        <f t="shared" si="13"/>
        <v>2162247.1320092869</v>
      </c>
      <c r="I104" s="18">
        <f t="shared" si="10"/>
        <v>5.7500000000000009E-2</v>
      </c>
      <c r="J104" s="17">
        <f t="shared" si="14"/>
        <v>10408.688682166749</v>
      </c>
    </row>
    <row r="105" spans="2:10" x14ac:dyDescent="0.25">
      <c r="B105" s="13">
        <f t="shared" si="11"/>
        <v>87</v>
      </c>
      <c r="C105" s="14">
        <f t="shared" si="15"/>
        <v>46965</v>
      </c>
      <c r="D105" s="19">
        <f>IF(ISERROR(-PMT($E105/12,COUNT($B103:$B$256),$H104,,0)),"", -PMT($E105/12,COUNT($B103:$B$256),$H104,,0))</f>
        <v>19051.974427396752</v>
      </c>
      <c r="E105" s="31">
        <f t="shared" si="12"/>
        <v>0.05</v>
      </c>
      <c r="F105" s="17">
        <f t="shared" si="8"/>
        <v>9009.3630500386953</v>
      </c>
      <c r="G105" s="20">
        <f t="shared" si="9"/>
        <v>10042.611377358056</v>
      </c>
      <c r="H105" s="17">
        <f t="shared" si="13"/>
        <v>2152204.5206319289</v>
      </c>
      <c r="I105" s="18">
        <f t="shared" si="10"/>
        <v>5.7500000000000009E-2</v>
      </c>
      <c r="J105" s="17">
        <f t="shared" si="14"/>
        <v>10360.767507544502</v>
      </c>
    </row>
    <row r="106" spans="2:10" x14ac:dyDescent="0.25">
      <c r="B106" s="13">
        <f t="shared" si="11"/>
        <v>88</v>
      </c>
      <c r="C106" s="14">
        <f t="shared" si="15"/>
        <v>46996</v>
      </c>
      <c r="D106" s="19">
        <f>IF(ISERROR(-PMT($E106/12,COUNT($B104:$B$256),$H105,,0)),"", -PMT($E106/12,COUNT($B104:$B$256),$H105,,0))</f>
        <v>19051.974427396748</v>
      </c>
      <c r="E106" s="31">
        <f t="shared" si="12"/>
        <v>0.05</v>
      </c>
      <c r="F106" s="17">
        <f t="shared" si="8"/>
        <v>8967.5188359663716</v>
      </c>
      <c r="G106" s="20">
        <f t="shared" si="9"/>
        <v>10084.455591430376</v>
      </c>
      <c r="H106" s="17">
        <f t="shared" si="13"/>
        <v>2142120.0650404985</v>
      </c>
      <c r="I106" s="18">
        <f t="shared" si="10"/>
        <v>5.7500000000000009E-2</v>
      </c>
      <c r="J106" s="17">
        <f t="shared" si="14"/>
        <v>10312.646661361328</v>
      </c>
    </row>
    <row r="107" spans="2:10" x14ac:dyDescent="0.25">
      <c r="B107" s="13">
        <f t="shared" si="11"/>
        <v>89</v>
      </c>
      <c r="C107" s="14">
        <f t="shared" si="15"/>
        <v>47026</v>
      </c>
      <c r="D107" s="19">
        <f>IF(ISERROR(-PMT($E107/12,COUNT($B105:$B$256),$H106,,0)),"", -PMT($E107/12,COUNT($B105:$B$256),$H106,,0))</f>
        <v>19051.974427396752</v>
      </c>
      <c r="E107" s="31">
        <f t="shared" si="12"/>
        <v>0.05</v>
      </c>
      <c r="F107" s="17">
        <f t="shared" si="8"/>
        <v>8925.5002710020781</v>
      </c>
      <c r="G107" s="20">
        <f t="shared" si="9"/>
        <v>10126.474156394674</v>
      </c>
      <c r="H107" s="17">
        <f t="shared" si="13"/>
        <v>2131993.5908841039</v>
      </c>
      <c r="I107" s="18">
        <f t="shared" si="10"/>
        <v>5.7500000000000009E-2</v>
      </c>
      <c r="J107" s="17">
        <f t="shared" si="14"/>
        <v>10264.32531165239</v>
      </c>
    </row>
    <row r="108" spans="2:10" x14ac:dyDescent="0.25">
      <c r="B108" s="13">
        <f t="shared" si="11"/>
        <v>90</v>
      </c>
      <c r="C108" s="14">
        <f t="shared" si="15"/>
        <v>47057</v>
      </c>
      <c r="D108" s="19">
        <f>IF(ISERROR(-PMT($E108/12,COUNT($B106:$B$256),$H107,,0)),"", -PMT($E108/12,COUNT($B106:$B$256),$H107,,0))</f>
        <v>19051.974427396752</v>
      </c>
      <c r="E108" s="31">
        <f t="shared" si="12"/>
        <v>0.05</v>
      </c>
      <c r="F108" s="17">
        <f t="shared" si="8"/>
        <v>8883.3066286837657</v>
      </c>
      <c r="G108" s="20">
        <f t="shared" si="9"/>
        <v>10168.667798712986</v>
      </c>
      <c r="H108" s="17">
        <f t="shared" si="13"/>
        <v>2121824.9230853911</v>
      </c>
      <c r="I108" s="18">
        <f t="shared" si="10"/>
        <v>5.7500000000000009E-2</v>
      </c>
      <c r="J108" s="17">
        <f t="shared" si="14"/>
        <v>10215.802622986334</v>
      </c>
    </row>
    <row r="109" spans="2:10" x14ac:dyDescent="0.25">
      <c r="B109" s="13">
        <f t="shared" si="11"/>
        <v>91</v>
      </c>
      <c r="C109" s="14">
        <f t="shared" si="15"/>
        <v>47087</v>
      </c>
      <c r="D109" s="19">
        <f>IF(ISERROR(-PMT($E109/12,COUNT($B107:$B$256),$H108,,0)),"", -PMT($E109/12,COUNT($B107:$B$256),$H108,,0))</f>
        <v>19051.974427396759</v>
      </c>
      <c r="E109" s="31">
        <f t="shared" si="12"/>
        <v>0.05</v>
      </c>
      <c r="F109" s="17">
        <f t="shared" si="8"/>
        <v>8840.9371795224633</v>
      </c>
      <c r="G109" s="20">
        <f t="shared" si="9"/>
        <v>10211.037247874296</v>
      </c>
      <c r="H109" s="17">
        <f t="shared" si="13"/>
        <v>2111613.8858375167</v>
      </c>
      <c r="I109" s="18">
        <f t="shared" si="10"/>
        <v>5.7500000000000009E-2</v>
      </c>
      <c r="J109" s="17">
        <f t="shared" si="14"/>
        <v>10167.077756450833</v>
      </c>
    </row>
    <row r="110" spans="2:10" x14ac:dyDescent="0.25">
      <c r="B110" s="13">
        <f t="shared" si="11"/>
        <v>92</v>
      </c>
      <c r="C110" s="14">
        <f t="shared" si="15"/>
        <v>47118</v>
      </c>
      <c r="D110" s="19">
        <f>IF(ISERROR(-PMT($E110/12,COUNT($B108:$B$256),$H109,,0)),"", -PMT($E110/12,COUNT($B108:$B$256),$H109,,0))</f>
        <v>19051.974427396759</v>
      </c>
      <c r="E110" s="31">
        <f t="shared" si="12"/>
        <v>0.05</v>
      </c>
      <c r="F110" s="17">
        <f t="shared" si="8"/>
        <v>8798.3911909896542</v>
      </c>
      <c r="G110" s="20">
        <f t="shared" si="9"/>
        <v>10253.583236407105</v>
      </c>
      <c r="H110" s="17">
        <f t="shared" si="13"/>
        <v>2101360.3026011097</v>
      </c>
      <c r="I110" s="18">
        <f t="shared" si="10"/>
        <v>5.7500000000000009E-2</v>
      </c>
      <c r="J110" s="17">
        <f t="shared" si="14"/>
        <v>10118.149869638102</v>
      </c>
    </row>
    <row r="111" spans="2:10" x14ac:dyDescent="0.25">
      <c r="B111" s="13">
        <f t="shared" si="11"/>
        <v>93</v>
      </c>
      <c r="C111" s="14">
        <f t="shared" si="15"/>
        <v>47149</v>
      </c>
      <c r="D111" s="19">
        <f>IF(ISERROR(-PMT($E111/12,COUNT($B109:$B$256),$H110,,0)),"", -PMT($E111/12,COUNT($B109:$B$256),$H110,,0))</f>
        <v>19051.974427396759</v>
      </c>
      <c r="E111" s="31">
        <f t="shared" si="12"/>
        <v>0.05</v>
      </c>
      <c r="F111" s="17">
        <f t="shared" si="8"/>
        <v>8755.6679275046245</v>
      </c>
      <c r="G111" s="20">
        <f t="shared" si="9"/>
        <v>10296.306499892135</v>
      </c>
      <c r="H111" s="17">
        <f t="shared" si="13"/>
        <v>2091063.9961012176</v>
      </c>
      <c r="I111" s="18">
        <f t="shared" si="10"/>
        <v>5.7500000000000009E-2</v>
      </c>
      <c r="J111" s="17">
        <f t="shared" si="14"/>
        <v>10069.018116630319</v>
      </c>
    </row>
    <row r="112" spans="2:10" x14ac:dyDescent="0.25">
      <c r="B112" s="13">
        <f t="shared" si="11"/>
        <v>94</v>
      </c>
      <c r="C112" s="14">
        <f t="shared" si="15"/>
        <v>47177</v>
      </c>
      <c r="D112" s="19">
        <f>IF(ISERROR(-PMT($E112/12,COUNT($B110:$B$256),$H111,,0)),"", -PMT($E112/12,COUNT($B110:$B$256),$H111,,0))</f>
        <v>19051.974427396752</v>
      </c>
      <c r="E112" s="31">
        <f t="shared" si="12"/>
        <v>0.05</v>
      </c>
      <c r="F112" s="17">
        <f t="shared" si="8"/>
        <v>8712.7666504217395</v>
      </c>
      <c r="G112" s="20">
        <f t="shared" si="9"/>
        <v>10339.207776975012</v>
      </c>
      <c r="H112" s="17">
        <f t="shared" si="13"/>
        <v>2080724.7883242425</v>
      </c>
      <c r="I112" s="18">
        <f t="shared" si="10"/>
        <v>5.7500000000000009E-2</v>
      </c>
      <c r="J112" s="17">
        <f t="shared" si="14"/>
        <v>10019.681647985002</v>
      </c>
    </row>
    <row r="113" spans="2:10" x14ac:dyDescent="0.25">
      <c r="B113" s="13">
        <f t="shared" si="11"/>
        <v>95</v>
      </c>
      <c r="C113" s="14">
        <f t="shared" si="15"/>
        <v>47208</v>
      </c>
      <c r="D113" s="19">
        <f>IF(ISERROR(-PMT($E113/12,COUNT($B111:$B$256),$H112,,0)),"", -PMT($E113/12,COUNT($B111:$B$256),$H112,,0))</f>
        <v>19051.974427396748</v>
      </c>
      <c r="E113" s="31">
        <f t="shared" si="12"/>
        <v>0.05</v>
      </c>
      <c r="F113" s="17">
        <f t="shared" si="8"/>
        <v>8669.6866180176785</v>
      </c>
      <c r="G113" s="20">
        <f t="shared" si="9"/>
        <v>10382.28780937907</v>
      </c>
      <c r="H113" s="17">
        <f t="shared" si="13"/>
        <v>2070342.5005148633</v>
      </c>
      <c r="I113" s="18">
        <f t="shared" si="10"/>
        <v>5.7500000000000009E-2</v>
      </c>
      <c r="J113" s="17">
        <f t="shared" si="14"/>
        <v>9970.1396107203309</v>
      </c>
    </row>
    <row r="114" spans="2:10" x14ac:dyDescent="0.25">
      <c r="B114" s="13">
        <f t="shared" si="11"/>
        <v>96</v>
      </c>
      <c r="C114" s="14">
        <f t="shared" si="15"/>
        <v>47238</v>
      </c>
      <c r="D114" s="19">
        <f>IF(ISERROR(-PMT($E114/12,COUNT($B112:$B$256),$H113,,0)),"", -PMT($E114/12,COUNT($B112:$B$256),$H113,,0))</f>
        <v>19051.974427396752</v>
      </c>
      <c r="E114" s="31">
        <f t="shared" si="12"/>
        <v>0.05</v>
      </c>
      <c r="F114" s="17">
        <f t="shared" si="8"/>
        <v>8626.4270854785973</v>
      </c>
      <c r="G114" s="20">
        <f t="shared" si="9"/>
        <v>10425.547341918154</v>
      </c>
      <c r="H114" s="17">
        <f t="shared" si="13"/>
        <v>2059916.9531729452</v>
      </c>
      <c r="I114" s="18">
        <f t="shared" si="10"/>
        <v>5.7500000000000009E-2</v>
      </c>
      <c r="J114" s="17">
        <f t="shared" si="14"/>
        <v>9920.3911483003885</v>
      </c>
    </row>
    <row r="115" spans="2:10" x14ac:dyDescent="0.25">
      <c r="B115" s="13">
        <f t="shared" si="11"/>
        <v>97</v>
      </c>
      <c r="C115" s="14">
        <f t="shared" si="15"/>
        <v>47269</v>
      </c>
      <c r="D115" s="19">
        <f>IF(ISERROR(-PMT($E115/12,COUNT($B113:$B$256),$H114,,0)),"", -PMT($E115/12,COUNT($B113:$B$256),$H114,,0))</f>
        <v>19051.974427396752</v>
      </c>
      <c r="E115" s="31">
        <f t="shared" si="12"/>
        <v>0.05</v>
      </c>
      <c r="F115" s="17">
        <f t="shared" si="8"/>
        <v>8582.9873048872723</v>
      </c>
      <c r="G115" s="20">
        <f t="shared" si="9"/>
        <v>10468.987122509479</v>
      </c>
      <c r="H115" s="17">
        <f t="shared" si="13"/>
        <v>2049447.9660504358</v>
      </c>
      <c r="I115" s="18">
        <f t="shared" si="10"/>
        <v>5.7500000000000009E-2</v>
      </c>
      <c r="J115" s="17">
        <f t="shared" si="14"/>
        <v>9870.435400620363</v>
      </c>
    </row>
    <row r="116" spans="2:10" x14ac:dyDescent="0.25">
      <c r="B116" s="13">
        <f t="shared" si="11"/>
        <v>98</v>
      </c>
      <c r="C116" s="14">
        <f t="shared" si="15"/>
        <v>47299</v>
      </c>
      <c r="D116" s="19">
        <f>IF(ISERROR(-PMT($E116/12,COUNT($B114:$B$256),$H115,,0)),"", -PMT($E116/12,COUNT($B114:$B$256),$H115,,0))</f>
        <v>19051.974427396748</v>
      </c>
      <c r="E116" s="31">
        <f t="shared" si="12"/>
        <v>0.05</v>
      </c>
      <c r="F116" s="17">
        <f t="shared" si="8"/>
        <v>8539.3665252101491</v>
      </c>
      <c r="G116" s="20">
        <f t="shared" si="9"/>
        <v>10512.607902186599</v>
      </c>
      <c r="H116" s="17">
        <f t="shared" si="13"/>
        <v>2038935.3581482491</v>
      </c>
      <c r="I116" s="18">
        <f t="shared" si="10"/>
        <v>5.7500000000000009E-2</v>
      </c>
      <c r="J116" s="17">
        <f t="shared" si="14"/>
        <v>9820.2715039916729</v>
      </c>
    </row>
    <row r="117" spans="2:10" x14ac:dyDescent="0.25">
      <c r="B117" s="13">
        <f t="shared" si="11"/>
        <v>99</v>
      </c>
      <c r="C117" s="14">
        <f t="shared" si="15"/>
        <v>47330</v>
      </c>
      <c r="D117" s="19">
        <f>IF(ISERROR(-PMT($E117/12,COUNT($B115:$B$256),$H116,,0)),"", -PMT($E117/12,COUNT($B115:$B$256),$H116,,0))</f>
        <v>19051.974427396752</v>
      </c>
      <c r="E117" s="31">
        <f t="shared" si="12"/>
        <v>0.05</v>
      </c>
      <c r="F117" s="17">
        <f t="shared" si="8"/>
        <v>8495.5639922843711</v>
      </c>
      <c r="G117" s="20">
        <f t="shared" si="9"/>
        <v>10556.410435112381</v>
      </c>
      <c r="H117" s="17">
        <f t="shared" si="13"/>
        <v>2028378.9477131367</v>
      </c>
      <c r="I117" s="18">
        <f t="shared" si="10"/>
        <v>5.7500000000000009E-2</v>
      </c>
      <c r="J117" s="17">
        <f t="shared" si="14"/>
        <v>9769.8985911270283</v>
      </c>
    </row>
    <row r="118" spans="2:10" x14ac:dyDescent="0.25">
      <c r="B118" s="13">
        <f t="shared" si="11"/>
        <v>100</v>
      </c>
      <c r="C118" s="14">
        <f t="shared" si="15"/>
        <v>47361</v>
      </c>
      <c r="D118" s="19">
        <f>IF(ISERROR(-PMT($E118/12,COUNT($B116:$B$256),$H117,,0)),"", -PMT($E118/12,COUNT($B116:$B$256),$H117,,0))</f>
        <v>19051.974427396752</v>
      </c>
      <c r="E118" s="31">
        <f t="shared" si="12"/>
        <v>0.05</v>
      </c>
      <c r="F118" s="17">
        <f t="shared" si="8"/>
        <v>8451.5789488047358</v>
      </c>
      <c r="G118" s="20">
        <f t="shared" si="9"/>
        <v>10600.395478592016</v>
      </c>
      <c r="H118" s="17">
        <f t="shared" si="13"/>
        <v>2017778.5522345447</v>
      </c>
      <c r="I118" s="18">
        <f t="shared" si="10"/>
        <v>5.7500000000000009E-2</v>
      </c>
      <c r="J118" s="17">
        <f t="shared" si="14"/>
        <v>9719.3157911254475</v>
      </c>
    </row>
    <row r="119" spans="2:10" x14ac:dyDescent="0.25">
      <c r="B119" s="13">
        <f t="shared" si="11"/>
        <v>101</v>
      </c>
      <c r="C119" s="14">
        <f t="shared" si="15"/>
        <v>47391</v>
      </c>
      <c r="D119" s="19">
        <f>IF(ISERROR(-PMT($E119/12,COUNT($B117:$B$256),$H118,,0)),"", -PMT($E119/12,COUNT($B117:$B$256),$H118,,0))</f>
        <v>19051.974427396752</v>
      </c>
      <c r="E119" s="31">
        <f t="shared" si="12"/>
        <v>0.05</v>
      </c>
      <c r="F119" s="17">
        <f t="shared" si="8"/>
        <v>8407.4106343106032</v>
      </c>
      <c r="G119" s="20">
        <f t="shared" si="9"/>
        <v>10644.563793086149</v>
      </c>
      <c r="H119" s="17">
        <f t="shared" si="13"/>
        <v>2007133.9884414584</v>
      </c>
      <c r="I119" s="18">
        <f t="shared" si="10"/>
        <v>5.7500000000000009E-2</v>
      </c>
      <c r="J119" s="17">
        <f t="shared" si="14"/>
        <v>9668.5222294571959</v>
      </c>
    </row>
    <row r="120" spans="2:10" x14ac:dyDescent="0.25">
      <c r="B120" s="13">
        <f t="shared" si="11"/>
        <v>102</v>
      </c>
      <c r="C120" s="14">
        <f t="shared" si="15"/>
        <v>47422</v>
      </c>
      <c r="D120" s="19">
        <f>IF(ISERROR(-PMT($E120/12,COUNT($B118:$B$256),$H119,,0)),"", -PMT($E120/12,COUNT($B118:$B$256),$H119,,0))</f>
        <v>19051.974427396752</v>
      </c>
      <c r="E120" s="31">
        <f t="shared" si="12"/>
        <v>0.05</v>
      </c>
      <c r="F120" s="17">
        <f t="shared" si="8"/>
        <v>8363.0582851727431</v>
      </c>
      <c r="G120" s="20">
        <f t="shared" si="9"/>
        <v>10688.916142224009</v>
      </c>
      <c r="H120" s="17">
        <f t="shared" si="13"/>
        <v>1996445.0722992343</v>
      </c>
      <c r="I120" s="18">
        <f t="shared" si="10"/>
        <v>5.7500000000000009E-2</v>
      </c>
      <c r="J120" s="17">
        <f t="shared" si="14"/>
        <v>9617.5170279486574</v>
      </c>
    </row>
    <row r="121" spans="2:10" x14ac:dyDescent="0.25">
      <c r="B121" s="13">
        <f t="shared" si="11"/>
        <v>103</v>
      </c>
      <c r="C121" s="14">
        <f t="shared" si="15"/>
        <v>47452</v>
      </c>
      <c r="D121" s="19">
        <f>IF(ISERROR(-PMT($E121/12,COUNT($B119:$B$256),$H120,,0)),"", -PMT($E121/12,COUNT($B119:$B$256),$H120,,0))</f>
        <v>19051.974427396748</v>
      </c>
      <c r="E121" s="31">
        <f t="shared" si="12"/>
        <v>0.05</v>
      </c>
      <c r="F121" s="17">
        <f t="shared" si="8"/>
        <v>8318.5211345801436</v>
      </c>
      <c r="G121" s="20">
        <f t="shared" si="9"/>
        <v>10733.453292816605</v>
      </c>
      <c r="H121" s="17">
        <f t="shared" si="13"/>
        <v>1985711.6190064177</v>
      </c>
      <c r="I121" s="18">
        <f t="shared" si="10"/>
        <v>5.7500000000000009E-2</v>
      </c>
      <c r="J121" s="17">
        <f t="shared" si="14"/>
        <v>9566.2993047671662</v>
      </c>
    </row>
    <row r="122" spans="2:10" x14ac:dyDescent="0.25">
      <c r="B122" s="13">
        <f t="shared" si="11"/>
        <v>104</v>
      </c>
      <c r="C122" s="14">
        <f t="shared" si="15"/>
        <v>47483</v>
      </c>
      <c r="D122" s="19">
        <f>IF(ISERROR(-PMT($E122/12,COUNT($B120:$B$256),$H121,,0)),"", -PMT($E122/12,COUNT($B120:$B$256),$H121,,0))</f>
        <v>19051.974427396748</v>
      </c>
      <c r="E122" s="31">
        <f t="shared" si="12"/>
        <v>0.05</v>
      </c>
      <c r="F122" s="17">
        <f t="shared" si="8"/>
        <v>8273.7984125267412</v>
      </c>
      <c r="G122" s="20">
        <f t="shared" si="9"/>
        <v>10778.176014870007</v>
      </c>
      <c r="H122" s="17">
        <f t="shared" si="13"/>
        <v>1974933.4429915478</v>
      </c>
      <c r="I122" s="18">
        <f t="shared" si="10"/>
        <v>5.7500000000000009E-2</v>
      </c>
      <c r="J122" s="17">
        <f t="shared" si="14"/>
        <v>9514.8681744057521</v>
      </c>
    </row>
    <row r="123" spans="2:10" x14ac:dyDescent="0.25">
      <c r="B123" s="13">
        <f t="shared" si="11"/>
        <v>105</v>
      </c>
      <c r="C123" s="14">
        <f t="shared" si="15"/>
        <v>47514</v>
      </c>
      <c r="D123" s="19">
        <f>IF(ISERROR(-PMT($E123/12,COUNT($B121:$B$256),$H122,,0)),"", -PMT($E123/12,COUNT($B121:$B$256),$H122,,0))</f>
        <v>19051.974427396744</v>
      </c>
      <c r="E123" s="31">
        <f t="shared" si="12"/>
        <v>0.05</v>
      </c>
      <c r="F123" s="17">
        <f t="shared" si="8"/>
        <v>8228.8893457981158</v>
      </c>
      <c r="G123" s="20">
        <f t="shared" si="9"/>
        <v>10823.085081598629</v>
      </c>
      <c r="H123" s="17">
        <f t="shared" si="13"/>
        <v>1964110.357909949</v>
      </c>
      <c r="I123" s="18">
        <f t="shared" si="10"/>
        <v>5.7500000000000009E-2</v>
      </c>
      <c r="J123" s="17">
        <f t="shared" si="14"/>
        <v>9463.2227476678345</v>
      </c>
    </row>
    <row r="124" spans="2:10" x14ac:dyDescent="0.25">
      <c r="B124" s="13">
        <f t="shared" si="11"/>
        <v>106</v>
      </c>
      <c r="C124" s="14">
        <f t="shared" si="15"/>
        <v>47542</v>
      </c>
      <c r="D124" s="19">
        <f>IF(ISERROR(-PMT($E124/12,COUNT($B122:$B$256),$H123,,0)),"", -PMT($E124/12,COUNT($B122:$B$256),$H123,,0))</f>
        <v>19051.974427396748</v>
      </c>
      <c r="E124" s="31">
        <f t="shared" si="12"/>
        <v>0.05</v>
      </c>
      <c r="F124" s="17">
        <f t="shared" si="8"/>
        <v>8183.7931579581209</v>
      </c>
      <c r="G124" s="20">
        <f t="shared" si="9"/>
        <v>10868.181269438628</v>
      </c>
      <c r="H124" s="17">
        <f t="shared" si="13"/>
        <v>1953242.1766405103</v>
      </c>
      <c r="I124" s="18">
        <f t="shared" si="10"/>
        <v>5.7500000000000009E-2</v>
      </c>
      <c r="J124" s="17">
        <f t="shared" si="14"/>
        <v>9411.3621316518402</v>
      </c>
    </row>
    <row r="125" spans="2:10" x14ac:dyDescent="0.25">
      <c r="B125" s="13">
        <f t="shared" si="11"/>
        <v>107</v>
      </c>
      <c r="C125" s="14">
        <f t="shared" si="15"/>
        <v>47573</v>
      </c>
      <c r="D125" s="19">
        <f>IF(ISERROR(-PMT($E125/12,COUNT($B123:$B$256),$H124,,0)),"", -PMT($E125/12,COUNT($B123:$B$256),$H124,,0))</f>
        <v>19051.974427396752</v>
      </c>
      <c r="E125" s="31">
        <f t="shared" si="12"/>
        <v>0.05</v>
      </c>
      <c r="F125" s="17">
        <f t="shared" si="8"/>
        <v>8138.5090693354605</v>
      </c>
      <c r="G125" s="20">
        <f t="shared" si="9"/>
        <v>10913.46535806129</v>
      </c>
      <c r="H125" s="17">
        <f t="shared" si="13"/>
        <v>1942328.7112824491</v>
      </c>
      <c r="I125" s="18">
        <f t="shared" si="10"/>
        <v>5.7500000000000009E-2</v>
      </c>
      <c r="J125" s="17">
        <f t="shared" si="14"/>
        <v>9359.2854297357808</v>
      </c>
    </row>
    <row r="126" spans="2:10" x14ac:dyDescent="0.25">
      <c r="B126" s="13">
        <f t="shared" si="11"/>
        <v>108</v>
      </c>
      <c r="C126" s="14">
        <f t="shared" si="15"/>
        <v>47603</v>
      </c>
      <c r="D126" s="19">
        <f>IF(ISERROR(-PMT($E126/12,COUNT($B124:$B$256),$H125,,0)),"", -PMT($E126/12,COUNT($B124:$B$256),$H125,,0))</f>
        <v>19051.974427396752</v>
      </c>
      <c r="E126" s="31">
        <f t="shared" si="12"/>
        <v>0.05</v>
      </c>
      <c r="F126" s="17">
        <f t="shared" si="8"/>
        <v>8093.0362970102042</v>
      </c>
      <c r="G126" s="20">
        <f t="shared" si="9"/>
        <v>10958.938130386548</v>
      </c>
      <c r="H126" s="17">
        <f t="shared" si="13"/>
        <v>1931369.7731520624</v>
      </c>
      <c r="I126" s="18">
        <f t="shared" si="10"/>
        <v>5.7500000000000009E-2</v>
      </c>
      <c r="J126" s="17">
        <f t="shared" si="14"/>
        <v>9306.9917415617365</v>
      </c>
    </row>
    <row r="127" spans="2:10" x14ac:dyDescent="0.25">
      <c r="B127" s="13">
        <f t="shared" si="11"/>
        <v>109</v>
      </c>
      <c r="C127" s="14">
        <f t="shared" si="15"/>
        <v>47634</v>
      </c>
      <c r="D127" s="19">
        <f>IF(ISERROR(-PMT($E127/12,COUNT($B125:$B$256),$H126,,0)),"", -PMT($E127/12,COUNT($B125:$B$256),$H126,,0))</f>
        <v>19051.974427396748</v>
      </c>
      <c r="E127" s="31">
        <f t="shared" si="12"/>
        <v>0.05</v>
      </c>
      <c r="F127" s="17">
        <f t="shared" si="8"/>
        <v>8047.3740548002606</v>
      </c>
      <c r="G127" s="20">
        <f t="shared" si="9"/>
        <v>11004.600372596487</v>
      </c>
      <c r="H127" s="17">
        <f t="shared" si="13"/>
        <v>1920365.172779466</v>
      </c>
      <c r="I127" s="18">
        <f t="shared" si="10"/>
        <v>5.7500000000000009E-2</v>
      </c>
      <c r="J127" s="17">
        <f t="shared" si="14"/>
        <v>9254.4801630203001</v>
      </c>
    </row>
    <row r="128" spans="2:10" x14ac:dyDescent="0.25">
      <c r="B128" s="13">
        <f t="shared" si="11"/>
        <v>110</v>
      </c>
      <c r="C128" s="14">
        <f t="shared" si="15"/>
        <v>47664</v>
      </c>
      <c r="D128" s="19">
        <f>IF(ISERROR(-PMT($E128/12,COUNT($B126:$B$256),$H127,,0)),"", -PMT($E128/12,COUNT($B126:$B$256),$H127,,0))</f>
        <v>19051.974427396748</v>
      </c>
      <c r="E128" s="31">
        <f t="shared" si="12"/>
        <v>0.05</v>
      </c>
      <c r="F128" s="17">
        <f t="shared" si="8"/>
        <v>8001.521553247775</v>
      </c>
      <c r="G128" s="20">
        <f t="shared" si="9"/>
        <v>11050.452874148974</v>
      </c>
      <c r="H128" s="17">
        <f t="shared" si="13"/>
        <v>1909314.7199053171</v>
      </c>
      <c r="I128" s="18">
        <f t="shared" si="10"/>
        <v>5.7500000000000009E-2</v>
      </c>
      <c r="J128" s="17">
        <f t="shared" si="14"/>
        <v>9201.7497862349428</v>
      </c>
    </row>
    <row r="129" spans="2:10" x14ac:dyDescent="0.25">
      <c r="B129" s="13">
        <f t="shared" si="11"/>
        <v>111</v>
      </c>
      <c r="C129" s="14">
        <f t="shared" si="15"/>
        <v>47695</v>
      </c>
      <c r="D129" s="19">
        <f>IF(ISERROR(-PMT($E129/12,COUNT($B127:$B$256),$H128,,0)),"", -PMT($E129/12,COUNT($B127:$B$256),$H128,,0))</f>
        <v>19051.974427396748</v>
      </c>
      <c r="E129" s="31">
        <f t="shared" si="12"/>
        <v>0.05</v>
      </c>
      <c r="F129" s="17">
        <f t="shared" si="8"/>
        <v>7955.4779996054885</v>
      </c>
      <c r="G129" s="20">
        <f t="shared" si="9"/>
        <v>11096.496427791259</v>
      </c>
      <c r="H129" s="17">
        <f t="shared" si="13"/>
        <v>1898218.2234775259</v>
      </c>
      <c r="I129" s="18">
        <f t="shared" si="10"/>
        <v>5.7500000000000009E-2</v>
      </c>
      <c r="J129" s="17">
        <f t="shared" si="14"/>
        <v>9148.7996995463127</v>
      </c>
    </row>
    <row r="130" spans="2:10" x14ac:dyDescent="0.25">
      <c r="B130" s="13">
        <f t="shared" si="11"/>
        <v>112</v>
      </c>
      <c r="C130" s="14">
        <f t="shared" si="15"/>
        <v>47726</v>
      </c>
      <c r="D130" s="19">
        <f>IF(ISERROR(-PMT($E130/12,COUNT($B128:$B$256),$H129,,0)),"", -PMT($E130/12,COUNT($B128:$B$256),$H129,,0))</f>
        <v>19051.974427396748</v>
      </c>
      <c r="E130" s="31">
        <f t="shared" si="12"/>
        <v>0.05</v>
      </c>
      <c r="F130" s="17">
        <f t="shared" si="8"/>
        <v>7909.2425978230249</v>
      </c>
      <c r="G130" s="20">
        <f t="shared" si="9"/>
        <v>11142.731829573724</v>
      </c>
      <c r="H130" s="17">
        <f t="shared" si="13"/>
        <v>1887075.4916479522</v>
      </c>
      <c r="I130" s="18">
        <f t="shared" si="10"/>
        <v>5.7500000000000009E-2</v>
      </c>
      <c r="J130" s="17">
        <f t="shared" si="14"/>
        <v>9095.6289874964805</v>
      </c>
    </row>
    <row r="131" spans="2:10" x14ac:dyDescent="0.25">
      <c r="B131" s="13">
        <f t="shared" si="11"/>
        <v>113</v>
      </c>
      <c r="C131" s="14">
        <f t="shared" si="15"/>
        <v>47756</v>
      </c>
      <c r="D131" s="19">
        <f>IF(ISERROR(-PMT($E131/12,COUNT($B129:$B$256),$H130,,0)),"", -PMT($E131/12,COUNT($B129:$B$256),$H130,,0))</f>
        <v>19051.974427396748</v>
      </c>
      <c r="E131" s="31">
        <f t="shared" si="12"/>
        <v>0.05</v>
      </c>
      <c r="F131" s="17">
        <f t="shared" si="8"/>
        <v>7862.8145485331343</v>
      </c>
      <c r="G131" s="20">
        <f t="shared" si="9"/>
        <v>11189.159878863615</v>
      </c>
      <c r="H131" s="17">
        <f t="shared" si="13"/>
        <v>1875886.3317690885</v>
      </c>
      <c r="I131" s="18">
        <f t="shared" si="10"/>
        <v>5.7500000000000009E-2</v>
      </c>
      <c r="J131" s="17">
        <f t="shared" si="14"/>
        <v>9042.2367308131052</v>
      </c>
    </row>
    <row r="132" spans="2:10" x14ac:dyDescent="0.25">
      <c r="B132" s="13">
        <f t="shared" si="11"/>
        <v>114</v>
      </c>
      <c r="C132" s="14">
        <f t="shared" si="15"/>
        <v>47787</v>
      </c>
      <c r="D132" s="19">
        <f>IF(ISERROR(-PMT($E132/12,COUNT($B130:$B$256),$H131,,0)),"", -PMT($E132/12,COUNT($B130:$B$256),$H131,,0))</f>
        <v>19051.974427396748</v>
      </c>
      <c r="E132" s="31">
        <f t="shared" si="12"/>
        <v>0.05</v>
      </c>
      <c r="F132" s="17">
        <f t="shared" si="8"/>
        <v>7816.1930490378691</v>
      </c>
      <c r="G132" s="20">
        <f t="shared" si="9"/>
        <v>11235.781378358879</v>
      </c>
      <c r="H132" s="17">
        <f t="shared" si="13"/>
        <v>1864650.5503907297</v>
      </c>
      <c r="I132" s="18">
        <f t="shared" si="10"/>
        <v>5.7500000000000009E-2</v>
      </c>
      <c r="J132" s="17">
        <f t="shared" si="14"/>
        <v>8988.6220063935507</v>
      </c>
    </row>
    <row r="133" spans="2:10" x14ac:dyDescent="0.25">
      <c r="B133" s="13">
        <f t="shared" si="11"/>
        <v>115</v>
      </c>
      <c r="C133" s="14">
        <f t="shared" si="15"/>
        <v>47817</v>
      </c>
      <c r="D133" s="19">
        <f>IF(ISERROR(-PMT($E133/12,COUNT($B131:$B$256),$H132,,0)),"", -PMT($E133/12,COUNT($B131:$B$256),$H132,,0))</f>
        <v>19051.974427396748</v>
      </c>
      <c r="E133" s="31">
        <f t="shared" si="12"/>
        <v>0.05</v>
      </c>
      <c r="F133" s="17">
        <f t="shared" si="8"/>
        <v>7769.3772932947077</v>
      </c>
      <c r="G133" s="20">
        <f t="shared" si="9"/>
        <v>11282.597134102041</v>
      </c>
      <c r="H133" s="17">
        <f t="shared" si="13"/>
        <v>1853367.9532566275</v>
      </c>
      <c r="I133" s="18">
        <f t="shared" si="10"/>
        <v>5.7500000000000009E-2</v>
      </c>
      <c r="J133" s="17">
        <f t="shared" si="14"/>
        <v>8934.7838872889133</v>
      </c>
    </row>
    <row r="134" spans="2:10" x14ac:dyDescent="0.25">
      <c r="B134" s="13">
        <f t="shared" si="11"/>
        <v>116</v>
      </c>
      <c r="C134" s="14">
        <f t="shared" si="15"/>
        <v>47848</v>
      </c>
      <c r="D134" s="19">
        <f>IF(ISERROR(-PMT($E134/12,COUNT($B132:$B$256),$H133,,0)),"", -PMT($E134/12,COUNT($B132:$B$256),$H133,,0))</f>
        <v>19051.974427396748</v>
      </c>
      <c r="E134" s="31">
        <f t="shared" si="12"/>
        <v>0.05</v>
      </c>
      <c r="F134" s="17">
        <f t="shared" si="8"/>
        <v>7722.3664719026156</v>
      </c>
      <c r="G134" s="20">
        <f t="shared" si="9"/>
        <v>11329.607955494132</v>
      </c>
      <c r="H134" s="17">
        <f t="shared" si="13"/>
        <v>1842038.3453011333</v>
      </c>
      <c r="I134" s="18">
        <f t="shared" si="10"/>
        <v>5.7500000000000009E-2</v>
      </c>
      <c r="J134" s="17">
        <f t="shared" si="14"/>
        <v>8880.7214426880073</v>
      </c>
    </row>
    <row r="135" spans="2:10" x14ac:dyDescent="0.25">
      <c r="B135" s="13">
        <f t="shared" si="11"/>
        <v>117</v>
      </c>
      <c r="C135" s="14">
        <f t="shared" si="15"/>
        <v>47879</v>
      </c>
      <c r="D135" s="19">
        <f>IF(ISERROR(-PMT($E135/12,COUNT($B133:$B$256),$H134,,0)),"", -PMT($E135/12,COUNT($B133:$B$256),$H134,,0))</f>
        <v>19051.974427396744</v>
      </c>
      <c r="E135" s="31">
        <f t="shared" si="12"/>
        <v>0.05</v>
      </c>
      <c r="F135" s="17">
        <f t="shared" si="8"/>
        <v>7675.1597720880563</v>
      </c>
      <c r="G135" s="20">
        <f t="shared" si="9"/>
        <v>11376.814655308688</v>
      </c>
      <c r="H135" s="17">
        <f t="shared" si="13"/>
        <v>1830661.5306458247</v>
      </c>
      <c r="I135" s="18">
        <f t="shared" si="10"/>
        <v>5.7500000000000009E-2</v>
      </c>
      <c r="J135" s="17">
        <f t="shared" si="14"/>
        <v>8826.433737901265</v>
      </c>
    </row>
    <row r="136" spans="2:10" x14ac:dyDescent="0.25">
      <c r="B136" s="13">
        <f t="shared" si="11"/>
        <v>118</v>
      </c>
      <c r="C136" s="14">
        <f t="shared" si="15"/>
        <v>47907</v>
      </c>
      <c r="D136" s="19">
        <f>IF(ISERROR(-PMT($E136/12,COUNT($B134:$B$256),$H135,,0)),"", -PMT($E136/12,COUNT($B134:$B$256),$H135,,0))</f>
        <v>19051.974427396748</v>
      </c>
      <c r="E136" s="31">
        <f t="shared" si="12"/>
        <v>0.05</v>
      </c>
      <c r="F136" s="17">
        <f t="shared" si="8"/>
        <v>7627.7563776909374</v>
      </c>
      <c r="G136" s="20">
        <f t="shared" si="9"/>
        <v>11424.218049705811</v>
      </c>
      <c r="H136" s="17">
        <f t="shared" si="13"/>
        <v>1819237.312596119</v>
      </c>
      <c r="I136" s="18">
        <f t="shared" si="10"/>
        <v>5.7500000000000009E-2</v>
      </c>
      <c r="J136" s="17">
        <f t="shared" si="14"/>
        <v>8771.9198343445787</v>
      </c>
    </row>
    <row r="137" spans="2:10" x14ac:dyDescent="0.25">
      <c r="B137" s="13">
        <f t="shared" si="11"/>
        <v>119</v>
      </c>
      <c r="C137" s="14">
        <f t="shared" si="15"/>
        <v>47938</v>
      </c>
      <c r="D137" s="19">
        <f>IF(ISERROR(-PMT($E137/12,COUNT($B135:$B$256),$H136,,0)),"", -PMT($E137/12,COUNT($B135:$B$256),$H136,,0))</f>
        <v>19051.974427396748</v>
      </c>
      <c r="E137" s="31">
        <f t="shared" si="12"/>
        <v>0.05</v>
      </c>
      <c r="F137" s="17">
        <f t="shared" si="8"/>
        <v>7580.1554691504962</v>
      </c>
      <c r="G137" s="20">
        <f t="shared" si="9"/>
        <v>11471.818958246251</v>
      </c>
      <c r="H137" s="17">
        <f t="shared" si="13"/>
        <v>1807765.4936378729</v>
      </c>
      <c r="I137" s="18">
        <f t="shared" si="10"/>
        <v>5.7500000000000009E-2</v>
      </c>
      <c r="J137" s="17">
        <f t="shared" si="14"/>
        <v>8717.1787895230718</v>
      </c>
    </row>
    <row r="138" spans="2:10" x14ac:dyDescent="0.25">
      <c r="B138" s="13">
        <f t="shared" si="11"/>
        <v>120</v>
      </c>
      <c r="C138" s="14">
        <f t="shared" si="15"/>
        <v>47968</v>
      </c>
      <c r="D138" s="19">
        <f>IF(ISERROR(-PMT($E138/12,COUNT($B136:$B$256),$H137,,0)),"", -PMT($E138/12,COUNT($B136:$B$256),$H137,,0))</f>
        <v>19051.974427396752</v>
      </c>
      <c r="E138" s="31">
        <f t="shared" si="12"/>
        <v>0.05</v>
      </c>
      <c r="F138" s="17">
        <f t="shared" si="8"/>
        <v>7532.3562234911369</v>
      </c>
      <c r="G138" s="20">
        <f t="shared" si="9"/>
        <v>11519.618203905615</v>
      </c>
      <c r="H138" s="17">
        <f t="shared" si="13"/>
        <v>1796245.8754339672</v>
      </c>
      <c r="I138" s="18">
        <f t="shared" si="10"/>
        <v>5.7500000000000009E-2</v>
      </c>
      <c r="J138" s="17">
        <f t="shared" si="14"/>
        <v>8662.2096570148078</v>
      </c>
    </row>
    <row r="139" spans="2:10" x14ac:dyDescent="0.25">
      <c r="B139" s="13">
        <f t="shared" si="11"/>
        <v>121</v>
      </c>
      <c r="C139" s="14">
        <f t="shared" si="15"/>
        <v>47999</v>
      </c>
      <c r="D139" s="19">
        <f>IF(ISERROR(-PMT($E139/12,COUNT($B137:$B$256),$H138,,0)),"", -PMT($E139/12,COUNT($B137:$B$256),$H138,,0))</f>
        <v>24489.779249958407</v>
      </c>
      <c r="E139" s="31">
        <f t="shared" si="12"/>
        <v>0.10750000000000001</v>
      </c>
      <c r="F139" s="17">
        <f t="shared" si="8"/>
        <v>16091.369300762626</v>
      </c>
      <c r="G139" s="20">
        <f t="shared" si="9"/>
        <v>8398.4099491957804</v>
      </c>
      <c r="H139" s="17">
        <f t="shared" si="13"/>
        <v>1787847.4654847714</v>
      </c>
      <c r="I139" s="18">
        <f t="shared" si="10"/>
        <v>0</v>
      </c>
      <c r="J139" s="17">
        <f t="shared" si="14"/>
        <v>0</v>
      </c>
    </row>
    <row r="140" spans="2:10" x14ac:dyDescent="0.25">
      <c r="B140" s="13">
        <f t="shared" si="11"/>
        <v>122</v>
      </c>
      <c r="C140" s="14">
        <f t="shared" si="15"/>
        <v>48029</v>
      </c>
      <c r="D140" s="19">
        <f>IF(ISERROR(-PMT($E140/12,COUNT($B138:$B$256),$H139,,0)),"", -PMT($E140/12,COUNT($B138:$B$256),$H139,,0))</f>
        <v>24489.779249958407</v>
      </c>
      <c r="E140" s="31">
        <f t="shared" si="12"/>
        <v>0.10750000000000001</v>
      </c>
      <c r="F140" s="17">
        <f t="shared" si="8"/>
        <v>16016.133544967744</v>
      </c>
      <c r="G140" s="20">
        <f t="shared" si="9"/>
        <v>8473.6457049906621</v>
      </c>
      <c r="H140" s="17">
        <f t="shared" si="13"/>
        <v>1779373.8197797807</v>
      </c>
      <c r="I140" s="18">
        <f t="shared" si="10"/>
        <v>0</v>
      </c>
      <c r="J140" s="17">
        <f t="shared" si="14"/>
        <v>0</v>
      </c>
    </row>
    <row r="141" spans="2:10" x14ac:dyDescent="0.25">
      <c r="B141" s="13">
        <f t="shared" si="11"/>
        <v>123</v>
      </c>
      <c r="C141" s="14">
        <f t="shared" si="15"/>
        <v>48060</v>
      </c>
      <c r="D141" s="19">
        <f>IF(ISERROR(-PMT($E141/12,COUNT($B139:$B$256),$H140,,0)),"", -PMT($E141/12,COUNT($B139:$B$256),$H140,,0))</f>
        <v>24489.779249958407</v>
      </c>
      <c r="E141" s="31">
        <f t="shared" si="12"/>
        <v>0.10750000000000001</v>
      </c>
      <c r="F141" s="17">
        <f t="shared" si="8"/>
        <v>15940.22380219387</v>
      </c>
      <c r="G141" s="20">
        <f t="shared" si="9"/>
        <v>8549.5554477645364</v>
      </c>
      <c r="H141" s="17">
        <f t="shared" si="13"/>
        <v>1770824.2643320162</v>
      </c>
      <c r="I141" s="18">
        <f t="shared" si="10"/>
        <v>0</v>
      </c>
      <c r="J141" s="17">
        <f t="shared" si="14"/>
        <v>0</v>
      </c>
    </row>
    <row r="142" spans="2:10" x14ac:dyDescent="0.25">
      <c r="B142" s="13">
        <f t="shared" si="11"/>
        <v>124</v>
      </c>
      <c r="C142" s="14">
        <f t="shared" si="15"/>
        <v>48091</v>
      </c>
      <c r="D142" s="19">
        <f>IF(ISERROR(-PMT($E142/12,COUNT($B140:$B$256),$H141,,0)),"", -PMT($E142/12,COUNT($B140:$B$256),$H141,,0))</f>
        <v>24489.779249958407</v>
      </c>
      <c r="E142" s="31">
        <f t="shared" si="12"/>
        <v>0.10750000000000001</v>
      </c>
      <c r="F142" s="17">
        <f t="shared" si="8"/>
        <v>15863.63403464098</v>
      </c>
      <c r="G142" s="20">
        <f t="shared" si="9"/>
        <v>8626.1452153174268</v>
      </c>
      <c r="H142" s="17">
        <f t="shared" si="13"/>
        <v>1762198.1191166989</v>
      </c>
      <c r="I142" s="18">
        <f t="shared" si="10"/>
        <v>0</v>
      </c>
      <c r="J142" s="17">
        <f t="shared" si="14"/>
        <v>0</v>
      </c>
    </row>
    <row r="143" spans="2:10" x14ac:dyDescent="0.25">
      <c r="B143" s="13">
        <f t="shared" si="11"/>
        <v>125</v>
      </c>
      <c r="C143" s="14">
        <f t="shared" si="15"/>
        <v>48121</v>
      </c>
      <c r="D143" s="19">
        <f>IF(ISERROR(-PMT($E143/12,COUNT($B141:$B$256),$H142,,0)),"", -PMT($E143/12,COUNT($B141:$B$256),$H142,,0))</f>
        <v>24489.779249958407</v>
      </c>
      <c r="E143" s="31">
        <f t="shared" si="12"/>
        <v>0.10750000000000001</v>
      </c>
      <c r="F143" s="17">
        <f t="shared" si="8"/>
        <v>15786.358150420429</v>
      </c>
      <c r="G143" s="20">
        <f t="shared" si="9"/>
        <v>8703.4210995379781</v>
      </c>
      <c r="H143" s="17">
        <f t="shared" si="13"/>
        <v>1753494.6980171609</v>
      </c>
      <c r="I143" s="18">
        <f t="shared" si="10"/>
        <v>0</v>
      </c>
      <c r="J143" s="17">
        <f t="shared" si="14"/>
        <v>0</v>
      </c>
    </row>
    <row r="144" spans="2:10" x14ac:dyDescent="0.25">
      <c r="B144" s="13">
        <f t="shared" si="11"/>
        <v>126</v>
      </c>
      <c r="C144" s="14">
        <f t="shared" si="15"/>
        <v>48152</v>
      </c>
      <c r="D144" s="19">
        <f>IF(ISERROR(-PMT($E144/12,COUNT($B142:$B$256),$H143,,0)),"", -PMT($E144/12,COUNT($B142:$B$256),$H143,,0))</f>
        <v>24489.779249958407</v>
      </c>
      <c r="E144" s="31">
        <f t="shared" si="12"/>
        <v>0.10750000000000001</v>
      </c>
      <c r="F144" s="17">
        <f t="shared" si="8"/>
        <v>15708.390003070401</v>
      </c>
      <c r="G144" s="20">
        <f t="shared" si="9"/>
        <v>8781.3892468880058</v>
      </c>
      <c r="H144" s="17">
        <f t="shared" si="13"/>
        <v>1744713.3087702729</v>
      </c>
      <c r="I144" s="18">
        <f t="shared" si="10"/>
        <v>0</v>
      </c>
      <c r="J144" s="17">
        <f t="shared" si="14"/>
        <v>0</v>
      </c>
    </row>
    <row r="145" spans="2:10" x14ac:dyDescent="0.25">
      <c r="B145" s="13">
        <f t="shared" si="11"/>
        <v>127</v>
      </c>
      <c r="C145" s="14">
        <f t="shared" si="15"/>
        <v>48182</v>
      </c>
      <c r="D145" s="19">
        <f>IF(ISERROR(-PMT($E145/12,COUNT($B143:$B$256),$H144,,0)),"", -PMT($E145/12,COUNT($B143:$B$256),$H144,,0))</f>
        <v>24489.77924995841</v>
      </c>
      <c r="E145" s="31">
        <f t="shared" si="12"/>
        <v>0.10750000000000001</v>
      </c>
      <c r="F145" s="17">
        <f t="shared" si="8"/>
        <v>15629.723391067031</v>
      </c>
      <c r="G145" s="20">
        <f t="shared" si="9"/>
        <v>8860.0558588913791</v>
      </c>
      <c r="H145" s="17">
        <f t="shared" si="13"/>
        <v>1735853.2529113814</v>
      </c>
      <c r="I145" s="18">
        <f t="shared" si="10"/>
        <v>0</v>
      </c>
      <c r="J145" s="17">
        <f t="shared" si="14"/>
        <v>0</v>
      </c>
    </row>
    <row r="146" spans="2:10" x14ac:dyDescent="0.25">
      <c r="B146" s="13">
        <f t="shared" si="11"/>
        <v>128</v>
      </c>
      <c r="C146" s="14">
        <f t="shared" si="15"/>
        <v>48213</v>
      </c>
      <c r="D146" s="19">
        <f>IF(ISERROR(-PMT($E146/12,COUNT($B144:$B$256),$H145,,0)),"", -PMT($E146/12,COUNT($B144:$B$256),$H145,,0))</f>
        <v>24489.77924995841</v>
      </c>
      <c r="E146" s="31">
        <f t="shared" si="12"/>
        <v>0.10750000000000001</v>
      </c>
      <c r="F146" s="17">
        <f t="shared" si="8"/>
        <v>15550.352057331127</v>
      </c>
      <c r="G146" s="20">
        <f t="shared" si="9"/>
        <v>8939.4271926272831</v>
      </c>
      <c r="H146" s="17">
        <f t="shared" si="13"/>
        <v>1726913.8257187542</v>
      </c>
      <c r="I146" s="18">
        <f t="shared" si="10"/>
        <v>0</v>
      </c>
      <c r="J146" s="17">
        <f t="shared" si="14"/>
        <v>0</v>
      </c>
    </row>
    <row r="147" spans="2:10" x14ac:dyDescent="0.25">
      <c r="B147" s="13">
        <f t="shared" si="11"/>
        <v>129</v>
      </c>
      <c r="C147" s="14">
        <f t="shared" si="15"/>
        <v>48244</v>
      </c>
      <c r="D147" s="19">
        <f>IF(ISERROR(-PMT($E147/12,COUNT($B145:$B$256),$H146,,0)),"", -PMT($E147/12,COUNT($B145:$B$256),$H146,,0))</f>
        <v>24489.779249958414</v>
      </c>
      <c r="E147" s="31">
        <f t="shared" si="12"/>
        <v>0.10750000000000001</v>
      </c>
      <c r="F147" s="17">
        <f t="shared" ref="F147:F210" si="16">$H146*$E147/12</f>
        <v>15470.269688730508</v>
      </c>
      <c r="G147" s="20">
        <f t="shared" ref="G147:G210" si="17">+$D147-$F147</f>
        <v>9019.5095612279056</v>
      </c>
      <c r="H147" s="17">
        <f t="shared" si="13"/>
        <v>1717894.3161575263</v>
      </c>
      <c r="I147" s="18">
        <f t="shared" ref="I147:I210" si="18">$J$7+$J$8-E147</f>
        <v>0</v>
      </c>
      <c r="J147" s="17">
        <f t="shared" si="14"/>
        <v>0</v>
      </c>
    </row>
    <row r="148" spans="2:10" x14ac:dyDescent="0.25">
      <c r="B148" s="13">
        <f t="shared" ref="B148:B211" si="19">+IFERROR(IF(B147+1&gt;$F$8,"",B147+1),"")</f>
        <v>130</v>
      </c>
      <c r="C148" s="14">
        <f t="shared" si="15"/>
        <v>48273</v>
      </c>
      <c r="D148" s="19">
        <f>IF(ISERROR(-PMT($E148/12,COUNT($B146:$B$256),$H147,,0)),"", -PMT($E148/12,COUNT($B146:$B$256),$H147,,0))</f>
        <v>24489.779249958414</v>
      </c>
      <c r="E148" s="31">
        <f t="shared" ref="E148:E211" si="20">VLOOKUP(B148,$I$14:$J$16,2,TRUE)</f>
        <v>0.10750000000000001</v>
      </c>
      <c r="F148" s="17">
        <f t="shared" si="16"/>
        <v>15389.469915577842</v>
      </c>
      <c r="G148" s="20">
        <f t="shared" si="17"/>
        <v>9100.3093343805722</v>
      </c>
      <c r="H148" s="17">
        <f t="shared" ref="H148:H211" si="21">$H147-$G148</f>
        <v>1708794.0068231458</v>
      </c>
      <c r="I148" s="18">
        <f t="shared" si="18"/>
        <v>0</v>
      </c>
      <c r="J148" s="17">
        <f t="shared" ref="J148:J211" si="22">+$H147*$I148/12</f>
        <v>0</v>
      </c>
    </row>
    <row r="149" spans="2:10" x14ac:dyDescent="0.25">
      <c r="B149" s="13">
        <f t="shared" si="19"/>
        <v>131</v>
      </c>
      <c r="C149" s="14">
        <f t="shared" ref="C149:C212" si="23">+IF(B149="","",EOMONTH(C148,1))</f>
        <v>48304</v>
      </c>
      <c r="D149" s="19">
        <f>IF(ISERROR(-PMT($E149/12,COUNT($B147:$B$256),$H148,,0)),"", -PMT($E149/12,COUNT($B147:$B$256),$H148,,0))</f>
        <v>24489.779249958414</v>
      </c>
      <c r="E149" s="31">
        <f t="shared" si="20"/>
        <v>0.10750000000000001</v>
      </c>
      <c r="F149" s="17">
        <f t="shared" si="16"/>
        <v>15307.946311124017</v>
      </c>
      <c r="G149" s="20">
        <f t="shared" si="17"/>
        <v>9181.8329388343973</v>
      </c>
      <c r="H149" s="17">
        <f t="shared" si="21"/>
        <v>1699612.1738843115</v>
      </c>
      <c r="I149" s="18">
        <f t="shared" si="18"/>
        <v>0</v>
      </c>
      <c r="J149" s="17">
        <f t="shared" si="22"/>
        <v>0</v>
      </c>
    </row>
    <row r="150" spans="2:10" x14ac:dyDescent="0.25">
      <c r="B150" s="13">
        <f t="shared" si="19"/>
        <v>132</v>
      </c>
      <c r="C150" s="14">
        <f t="shared" si="23"/>
        <v>48334</v>
      </c>
      <c r="D150" s="19">
        <f>IF(ISERROR(-PMT($E150/12,COUNT($B148:$B$256),$H149,,0)),"", -PMT($E150/12,COUNT($B148:$B$256),$H149,,0))</f>
        <v>24489.77924995841</v>
      </c>
      <c r="E150" s="31">
        <f t="shared" si="20"/>
        <v>0.10750000000000001</v>
      </c>
      <c r="F150" s="17">
        <f t="shared" si="16"/>
        <v>15225.692391046958</v>
      </c>
      <c r="G150" s="20">
        <f t="shared" si="17"/>
        <v>9264.0868589114525</v>
      </c>
      <c r="H150" s="17">
        <f t="shared" si="21"/>
        <v>1690348.0870254</v>
      </c>
      <c r="I150" s="18">
        <f t="shared" si="18"/>
        <v>0</v>
      </c>
      <c r="J150" s="17">
        <f t="shared" si="22"/>
        <v>0</v>
      </c>
    </row>
    <row r="151" spans="2:10" x14ac:dyDescent="0.25">
      <c r="B151" s="13">
        <f t="shared" si="19"/>
        <v>133</v>
      </c>
      <c r="C151" s="14">
        <f t="shared" si="23"/>
        <v>48365</v>
      </c>
      <c r="D151" s="19">
        <f>IF(ISERROR(-PMT($E151/12,COUNT($B149:$B$256),$H150,,0)),"", -PMT($E151/12,COUNT($B149:$B$256),$H150,,0))</f>
        <v>24489.779249958414</v>
      </c>
      <c r="E151" s="31">
        <f t="shared" si="20"/>
        <v>0.10750000000000001</v>
      </c>
      <c r="F151" s="17">
        <f t="shared" si="16"/>
        <v>15142.701612935876</v>
      </c>
      <c r="G151" s="20">
        <f t="shared" si="17"/>
        <v>9347.0776370225376</v>
      </c>
      <c r="H151" s="17">
        <f t="shared" si="21"/>
        <v>1681001.0093883774</v>
      </c>
      <c r="I151" s="18">
        <f t="shared" si="18"/>
        <v>0</v>
      </c>
      <c r="J151" s="17">
        <f t="shared" si="22"/>
        <v>0</v>
      </c>
    </row>
    <row r="152" spans="2:10" x14ac:dyDescent="0.25">
      <c r="B152" s="13">
        <f t="shared" si="19"/>
        <v>134</v>
      </c>
      <c r="C152" s="14">
        <f t="shared" si="23"/>
        <v>48395</v>
      </c>
      <c r="D152" s="19">
        <f>IF(ISERROR(-PMT($E152/12,COUNT($B150:$B$256),$H151,,0)),"", -PMT($E152/12,COUNT($B150:$B$256),$H151,,0))</f>
        <v>24489.779249958414</v>
      </c>
      <c r="E152" s="31">
        <f t="shared" si="20"/>
        <v>0.10750000000000001</v>
      </c>
      <c r="F152" s="17">
        <f t="shared" si="16"/>
        <v>15058.967375770882</v>
      </c>
      <c r="G152" s="20">
        <f t="shared" si="17"/>
        <v>9430.8118741875314</v>
      </c>
      <c r="H152" s="17">
        <f t="shared" si="21"/>
        <v>1671570.1975141899</v>
      </c>
      <c r="I152" s="18">
        <f t="shared" si="18"/>
        <v>0</v>
      </c>
      <c r="J152" s="17">
        <f t="shared" si="22"/>
        <v>0</v>
      </c>
    </row>
    <row r="153" spans="2:10" x14ac:dyDescent="0.25">
      <c r="B153" s="13">
        <f t="shared" si="19"/>
        <v>135</v>
      </c>
      <c r="C153" s="14">
        <f t="shared" si="23"/>
        <v>48426</v>
      </c>
      <c r="D153" s="19">
        <f>IF(ISERROR(-PMT($E153/12,COUNT($B151:$B$256),$H152,,0)),"", -PMT($E153/12,COUNT($B151:$B$256),$H152,,0))</f>
        <v>24489.77924995841</v>
      </c>
      <c r="E153" s="31">
        <f t="shared" si="20"/>
        <v>0.10750000000000001</v>
      </c>
      <c r="F153" s="17">
        <f t="shared" si="16"/>
        <v>14974.483019397952</v>
      </c>
      <c r="G153" s="20">
        <f t="shared" si="17"/>
        <v>9515.2962305604578</v>
      </c>
      <c r="H153" s="17">
        <f t="shared" si="21"/>
        <v>1662054.9012836295</v>
      </c>
      <c r="I153" s="18">
        <f t="shared" si="18"/>
        <v>0</v>
      </c>
      <c r="J153" s="17">
        <f t="shared" si="22"/>
        <v>0</v>
      </c>
    </row>
    <row r="154" spans="2:10" x14ac:dyDescent="0.25">
      <c r="B154" s="13">
        <f t="shared" si="19"/>
        <v>136</v>
      </c>
      <c r="C154" s="14">
        <f t="shared" si="23"/>
        <v>48457</v>
      </c>
      <c r="D154" s="19">
        <f>IF(ISERROR(-PMT($E154/12,COUNT($B152:$B$256),$H153,,0)),"", -PMT($E154/12,COUNT($B152:$B$256),$H153,,0))</f>
        <v>24489.77924995841</v>
      </c>
      <c r="E154" s="31">
        <f t="shared" si="20"/>
        <v>0.10750000000000001</v>
      </c>
      <c r="F154" s="17">
        <f t="shared" si="16"/>
        <v>14889.241823999182</v>
      </c>
      <c r="G154" s="20">
        <f t="shared" si="17"/>
        <v>9600.5374259592281</v>
      </c>
      <c r="H154" s="17">
        <f t="shared" si="21"/>
        <v>1652454.3638576702</v>
      </c>
      <c r="I154" s="18">
        <f t="shared" si="18"/>
        <v>0</v>
      </c>
      <c r="J154" s="17">
        <f t="shared" si="22"/>
        <v>0</v>
      </c>
    </row>
    <row r="155" spans="2:10" x14ac:dyDescent="0.25">
      <c r="B155" s="13">
        <f t="shared" si="19"/>
        <v>137</v>
      </c>
      <c r="C155" s="14">
        <f t="shared" si="23"/>
        <v>48487</v>
      </c>
      <c r="D155" s="19">
        <f>IF(ISERROR(-PMT($E155/12,COUNT($B153:$B$256),$H154,,0)),"", -PMT($E155/12,COUNT($B153:$B$256),$H154,,0))</f>
        <v>24489.77924995841</v>
      </c>
      <c r="E155" s="31">
        <f t="shared" si="20"/>
        <v>0.10750000000000001</v>
      </c>
      <c r="F155" s="17">
        <f t="shared" si="16"/>
        <v>14803.237009558297</v>
      </c>
      <c r="G155" s="20">
        <f t="shared" si="17"/>
        <v>9686.5422404001129</v>
      </c>
      <c r="H155" s="17">
        <f t="shared" si="21"/>
        <v>1642767.8216172701</v>
      </c>
      <c r="I155" s="18">
        <f t="shared" si="18"/>
        <v>0</v>
      </c>
      <c r="J155" s="17">
        <f t="shared" si="22"/>
        <v>0</v>
      </c>
    </row>
    <row r="156" spans="2:10" x14ac:dyDescent="0.25">
      <c r="B156" s="13">
        <f t="shared" si="19"/>
        <v>138</v>
      </c>
      <c r="C156" s="14">
        <f t="shared" si="23"/>
        <v>48518</v>
      </c>
      <c r="D156" s="19">
        <f>IF(ISERROR(-PMT($E156/12,COUNT($B154:$B$256),$H155,,0)),"", -PMT($E156/12,COUNT($B154:$B$256),$H155,,0))</f>
        <v>24489.779249958414</v>
      </c>
      <c r="E156" s="31">
        <f t="shared" si="20"/>
        <v>0.10750000000000001</v>
      </c>
      <c r="F156" s="17">
        <f t="shared" si="16"/>
        <v>14716.461735321382</v>
      </c>
      <c r="G156" s="20">
        <f t="shared" si="17"/>
        <v>9773.3175146370322</v>
      </c>
      <c r="H156" s="17">
        <f t="shared" si="21"/>
        <v>1632994.5041026331</v>
      </c>
      <c r="I156" s="18">
        <f t="shared" si="18"/>
        <v>0</v>
      </c>
      <c r="J156" s="17">
        <f t="shared" si="22"/>
        <v>0</v>
      </c>
    </row>
    <row r="157" spans="2:10" x14ac:dyDescent="0.25">
      <c r="B157" s="13">
        <f t="shared" si="19"/>
        <v>139</v>
      </c>
      <c r="C157" s="14">
        <f t="shared" si="23"/>
        <v>48548</v>
      </c>
      <c r="D157" s="19">
        <f>IF(ISERROR(-PMT($E157/12,COUNT($B155:$B$256),$H156,,0)),"", -PMT($E157/12,COUNT($B155:$B$256),$H156,,0))</f>
        <v>24489.779249958414</v>
      </c>
      <c r="E157" s="31">
        <f t="shared" si="20"/>
        <v>0.10750000000000001</v>
      </c>
      <c r="F157" s="17">
        <f t="shared" si="16"/>
        <v>14628.909099252756</v>
      </c>
      <c r="G157" s="20">
        <f t="shared" si="17"/>
        <v>9860.8701507056576</v>
      </c>
      <c r="H157" s="17">
        <f t="shared" si="21"/>
        <v>1623133.6339519275</v>
      </c>
      <c r="I157" s="18">
        <f t="shared" si="18"/>
        <v>0</v>
      </c>
      <c r="J157" s="17">
        <f t="shared" si="22"/>
        <v>0</v>
      </c>
    </row>
    <row r="158" spans="2:10" x14ac:dyDescent="0.25">
      <c r="B158" s="13">
        <f t="shared" si="19"/>
        <v>140</v>
      </c>
      <c r="C158" s="14">
        <f t="shared" si="23"/>
        <v>48579</v>
      </c>
      <c r="D158" s="19">
        <f>IF(ISERROR(-PMT($E158/12,COUNT($B156:$B$256),$H157,,0)),"", -PMT($E158/12,COUNT($B156:$B$256),$H157,,0))</f>
        <v>24489.77924995841</v>
      </c>
      <c r="E158" s="31">
        <f t="shared" si="20"/>
        <v>0.10750000000000001</v>
      </c>
      <c r="F158" s="17">
        <f t="shared" si="16"/>
        <v>14540.57213748602</v>
      </c>
      <c r="G158" s="20">
        <f t="shared" si="17"/>
        <v>9949.2071124723898</v>
      </c>
      <c r="H158" s="17">
        <f t="shared" si="21"/>
        <v>1613184.426839455</v>
      </c>
      <c r="I158" s="18">
        <f t="shared" si="18"/>
        <v>0</v>
      </c>
      <c r="J158" s="17">
        <f t="shared" si="22"/>
        <v>0</v>
      </c>
    </row>
    <row r="159" spans="2:10" x14ac:dyDescent="0.25">
      <c r="B159" s="13">
        <f t="shared" si="19"/>
        <v>141</v>
      </c>
      <c r="C159" s="14">
        <f t="shared" si="23"/>
        <v>48610</v>
      </c>
      <c r="D159" s="19">
        <f>IF(ISERROR(-PMT($E159/12,COUNT($B157:$B$256),$H158,,0)),"", -PMT($E159/12,COUNT($B157:$B$256),$H158,,0))</f>
        <v>24489.779249958407</v>
      </c>
      <c r="E159" s="31">
        <f t="shared" si="20"/>
        <v>0.10750000000000001</v>
      </c>
      <c r="F159" s="17">
        <f t="shared" si="16"/>
        <v>14451.44382377012</v>
      </c>
      <c r="G159" s="20">
        <f t="shared" si="17"/>
        <v>10038.335426188287</v>
      </c>
      <c r="H159" s="17">
        <f t="shared" si="21"/>
        <v>1603146.0914132667</v>
      </c>
      <c r="I159" s="18">
        <f t="shared" si="18"/>
        <v>0</v>
      </c>
      <c r="J159" s="17">
        <f t="shared" si="22"/>
        <v>0</v>
      </c>
    </row>
    <row r="160" spans="2:10" x14ac:dyDescent="0.25">
      <c r="B160" s="13">
        <f t="shared" si="19"/>
        <v>142</v>
      </c>
      <c r="C160" s="14">
        <f t="shared" si="23"/>
        <v>48638</v>
      </c>
      <c r="D160" s="19">
        <f>IF(ISERROR(-PMT($E160/12,COUNT($B158:$B$256),$H159,,0)),"", -PMT($E160/12,COUNT($B158:$B$256),$H159,,0))</f>
        <v>24489.77924995841</v>
      </c>
      <c r="E160" s="31">
        <f t="shared" si="20"/>
        <v>0.10750000000000001</v>
      </c>
      <c r="F160" s="17">
        <f t="shared" si="16"/>
        <v>14361.517068910516</v>
      </c>
      <c r="G160" s="20">
        <f t="shared" si="17"/>
        <v>10128.262181047894</v>
      </c>
      <c r="H160" s="17">
        <f t="shared" si="21"/>
        <v>1593017.8292322189</v>
      </c>
      <c r="I160" s="18">
        <f t="shared" si="18"/>
        <v>0</v>
      </c>
      <c r="J160" s="17">
        <f t="shared" si="22"/>
        <v>0</v>
      </c>
    </row>
    <row r="161" spans="2:10" x14ac:dyDescent="0.25">
      <c r="B161" s="13">
        <f t="shared" si="19"/>
        <v>143</v>
      </c>
      <c r="C161" s="14">
        <f t="shared" si="23"/>
        <v>48669</v>
      </c>
      <c r="D161" s="19">
        <f>IF(ISERROR(-PMT($E161/12,COUNT($B159:$B$256),$H160,,0)),"", -PMT($E161/12,COUNT($B159:$B$256),$H160,,0))</f>
        <v>24489.77924995841</v>
      </c>
      <c r="E161" s="31">
        <f t="shared" si="20"/>
        <v>0.10750000000000001</v>
      </c>
      <c r="F161" s="17">
        <f t="shared" si="16"/>
        <v>14270.784720205296</v>
      </c>
      <c r="G161" s="20">
        <f t="shared" si="17"/>
        <v>10218.994529753114</v>
      </c>
      <c r="H161" s="17">
        <f t="shared" si="21"/>
        <v>1582798.8347024657</v>
      </c>
      <c r="I161" s="18">
        <f t="shared" si="18"/>
        <v>0</v>
      </c>
      <c r="J161" s="17">
        <f t="shared" si="22"/>
        <v>0</v>
      </c>
    </row>
    <row r="162" spans="2:10" x14ac:dyDescent="0.25">
      <c r="B162" s="13">
        <f t="shared" si="19"/>
        <v>144</v>
      </c>
      <c r="C162" s="14">
        <f t="shared" si="23"/>
        <v>48699</v>
      </c>
      <c r="D162" s="19">
        <f>IF(ISERROR(-PMT($E162/12,COUNT($B160:$B$256),$H161,,0)),"", -PMT($E162/12,COUNT($B160:$B$256),$H161,,0))</f>
        <v>24489.779249958414</v>
      </c>
      <c r="E162" s="31">
        <f t="shared" si="20"/>
        <v>0.10750000000000001</v>
      </c>
      <c r="F162" s="17">
        <f t="shared" si="16"/>
        <v>14179.239560876258</v>
      </c>
      <c r="G162" s="20">
        <f t="shared" si="17"/>
        <v>10310.539689082156</v>
      </c>
      <c r="H162" s="17">
        <f t="shared" si="21"/>
        <v>1572488.2950133835</v>
      </c>
      <c r="I162" s="18">
        <f t="shared" si="18"/>
        <v>0</v>
      </c>
      <c r="J162" s="17">
        <f t="shared" si="22"/>
        <v>0</v>
      </c>
    </row>
    <row r="163" spans="2:10" x14ac:dyDescent="0.25">
      <c r="B163" s="13">
        <f t="shared" si="19"/>
        <v>145</v>
      </c>
      <c r="C163" s="14">
        <f t="shared" si="23"/>
        <v>48730</v>
      </c>
      <c r="D163" s="19">
        <f>IF(ISERROR(-PMT($E163/12,COUNT($B161:$B$256),$H162,,0)),"", -PMT($E163/12,COUNT($B161:$B$256),$H162,,0))</f>
        <v>24489.77924995841</v>
      </c>
      <c r="E163" s="31">
        <f t="shared" si="20"/>
        <v>0.10750000000000001</v>
      </c>
      <c r="F163" s="17">
        <f t="shared" si="16"/>
        <v>14086.874309494895</v>
      </c>
      <c r="G163" s="20">
        <f t="shared" si="17"/>
        <v>10402.904940463515</v>
      </c>
      <c r="H163" s="17">
        <f t="shared" si="21"/>
        <v>1562085.3900729199</v>
      </c>
      <c r="I163" s="18">
        <f t="shared" si="18"/>
        <v>0</v>
      </c>
      <c r="J163" s="17">
        <f t="shared" si="22"/>
        <v>0</v>
      </c>
    </row>
    <row r="164" spans="2:10" x14ac:dyDescent="0.25">
      <c r="B164" s="13">
        <f t="shared" si="19"/>
        <v>146</v>
      </c>
      <c r="C164" s="14">
        <f t="shared" si="23"/>
        <v>48760</v>
      </c>
      <c r="D164" s="19">
        <f>IF(ISERROR(-PMT($E164/12,COUNT($B162:$B$256),$H163,,0)),"", -PMT($E164/12,COUNT($B162:$B$256),$H163,,0))</f>
        <v>24489.77924995841</v>
      </c>
      <c r="E164" s="31">
        <f t="shared" si="20"/>
        <v>0.10750000000000001</v>
      </c>
      <c r="F164" s="17">
        <f t="shared" si="16"/>
        <v>13993.681619403242</v>
      </c>
      <c r="G164" s="20">
        <f t="shared" si="17"/>
        <v>10496.097630555169</v>
      </c>
      <c r="H164" s="17">
        <f t="shared" si="21"/>
        <v>1551589.2924423646</v>
      </c>
      <c r="I164" s="18">
        <f t="shared" si="18"/>
        <v>0</v>
      </c>
      <c r="J164" s="17">
        <f t="shared" si="22"/>
        <v>0</v>
      </c>
    </row>
    <row r="165" spans="2:10" x14ac:dyDescent="0.25">
      <c r="B165" s="13">
        <f t="shared" si="19"/>
        <v>147</v>
      </c>
      <c r="C165" s="14">
        <f t="shared" si="23"/>
        <v>48791</v>
      </c>
      <c r="D165" s="19">
        <f>IF(ISERROR(-PMT($E165/12,COUNT($B163:$B$256),$H164,,0)),"", -PMT($E165/12,COUNT($B163:$B$256),$H164,,0))</f>
        <v>24489.779249958407</v>
      </c>
      <c r="E165" s="31">
        <f t="shared" si="20"/>
        <v>0.10750000000000001</v>
      </c>
      <c r="F165" s="17">
        <f t="shared" si="16"/>
        <v>13899.654078129519</v>
      </c>
      <c r="G165" s="20">
        <f t="shared" si="17"/>
        <v>10590.125171828888</v>
      </c>
      <c r="H165" s="17">
        <f t="shared" si="21"/>
        <v>1540999.1672705358</v>
      </c>
      <c r="I165" s="18">
        <f t="shared" si="18"/>
        <v>0</v>
      </c>
      <c r="J165" s="17">
        <f t="shared" si="22"/>
        <v>0</v>
      </c>
    </row>
    <row r="166" spans="2:10" x14ac:dyDescent="0.25">
      <c r="B166" s="13">
        <f t="shared" si="19"/>
        <v>148</v>
      </c>
      <c r="C166" s="14">
        <f t="shared" si="23"/>
        <v>48822</v>
      </c>
      <c r="D166" s="19">
        <f>IF(ISERROR(-PMT($E166/12,COUNT($B164:$B$256),$H165,,0)),"", -PMT($E166/12,COUNT($B164:$B$256),$H165,,0))</f>
        <v>24489.77924995841</v>
      </c>
      <c r="E166" s="31">
        <f t="shared" si="20"/>
        <v>0.10750000000000001</v>
      </c>
      <c r="F166" s="17">
        <f t="shared" si="16"/>
        <v>13804.784206798553</v>
      </c>
      <c r="G166" s="20">
        <f t="shared" si="17"/>
        <v>10684.995043159857</v>
      </c>
      <c r="H166" s="17">
        <f t="shared" si="21"/>
        <v>1530314.1722273759</v>
      </c>
      <c r="I166" s="18">
        <f t="shared" si="18"/>
        <v>0</v>
      </c>
      <c r="J166" s="17">
        <f t="shared" si="22"/>
        <v>0</v>
      </c>
    </row>
    <row r="167" spans="2:10" x14ac:dyDescent="0.25">
      <c r="B167" s="13">
        <f t="shared" si="19"/>
        <v>149</v>
      </c>
      <c r="C167" s="14">
        <f t="shared" si="23"/>
        <v>48852</v>
      </c>
      <c r="D167" s="19">
        <f>IF(ISERROR(-PMT($E167/12,COUNT($B165:$B$256),$H166,,0)),"", -PMT($E167/12,COUNT($B165:$B$256),$H166,,0))</f>
        <v>24489.779249958407</v>
      </c>
      <c r="E167" s="31">
        <f t="shared" si="20"/>
        <v>0.10750000000000001</v>
      </c>
      <c r="F167" s="17">
        <f t="shared" si="16"/>
        <v>13709.06445953691</v>
      </c>
      <c r="G167" s="20">
        <f t="shared" si="17"/>
        <v>10780.714790421496</v>
      </c>
      <c r="H167" s="17">
        <f t="shared" si="21"/>
        <v>1519533.4574369544</v>
      </c>
      <c r="I167" s="18">
        <f t="shared" si="18"/>
        <v>0</v>
      </c>
      <c r="J167" s="17">
        <f t="shared" si="22"/>
        <v>0</v>
      </c>
    </row>
    <row r="168" spans="2:10" x14ac:dyDescent="0.25">
      <c r="B168" s="13">
        <f t="shared" si="19"/>
        <v>150</v>
      </c>
      <c r="C168" s="14">
        <f t="shared" si="23"/>
        <v>48883</v>
      </c>
      <c r="D168" s="19">
        <f>IF(ISERROR(-PMT($E168/12,COUNT($B166:$B$256),$H167,,0)),"", -PMT($E168/12,COUNT($B166:$B$256),$H167,,0))</f>
        <v>24489.779249958407</v>
      </c>
      <c r="E168" s="31">
        <f t="shared" si="20"/>
        <v>0.10750000000000001</v>
      </c>
      <c r="F168" s="17">
        <f t="shared" si="16"/>
        <v>13612.487222872718</v>
      </c>
      <c r="G168" s="20">
        <f t="shared" si="17"/>
        <v>10877.292027085688</v>
      </c>
      <c r="H168" s="17">
        <f t="shared" si="21"/>
        <v>1508656.1654098686</v>
      </c>
      <c r="I168" s="18">
        <f t="shared" si="18"/>
        <v>0</v>
      </c>
      <c r="J168" s="17">
        <f t="shared" si="22"/>
        <v>0</v>
      </c>
    </row>
    <row r="169" spans="2:10" x14ac:dyDescent="0.25">
      <c r="B169" s="13">
        <f t="shared" si="19"/>
        <v>151</v>
      </c>
      <c r="C169" s="14">
        <f t="shared" si="23"/>
        <v>48913</v>
      </c>
      <c r="D169" s="19">
        <f>IF(ISERROR(-PMT($E169/12,COUNT($B167:$B$256),$H168,,0)),"", -PMT($E169/12,COUNT($B167:$B$256),$H168,,0))</f>
        <v>24489.779249958407</v>
      </c>
      <c r="E169" s="31">
        <f t="shared" si="20"/>
        <v>0.10750000000000001</v>
      </c>
      <c r="F169" s="17">
        <f t="shared" si="16"/>
        <v>13515.044815130073</v>
      </c>
      <c r="G169" s="20">
        <f t="shared" si="17"/>
        <v>10974.734434828333</v>
      </c>
      <c r="H169" s="17">
        <f t="shared" si="21"/>
        <v>1497681.4309750402</v>
      </c>
      <c r="I169" s="18">
        <f t="shared" si="18"/>
        <v>0</v>
      </c>
      <c r="J169" s="17">
        <f t="shared" si="22"/>
        <v>0</v>
      </c>
    </row>
    <row r="170" spans="2:10" x14ac:dyDescent="0.25">
      <c r="B170" s="13">
        <f t="shared" si="19"/>
        <v>152</v>
      </c>
      <c r="C170" s="14">
        <f t="shared" si="23"/>
        <v>48944</v>
      </c>
      <c r="D170" s="19">
        <f>IF(ISERROR(-PMT($E170/12,COUNT($B168:$B$256),$H169,,0)),"", -PMT($E170/12,COUNT($B168:$B$256),$H169,,0))</f>
        <v>24489.779249958399</v>
      </c>
      <c r="E170" s="31">
        <f t="shared" si="20"/>
        <v>0.10750000000000001</v>
      </c>
      <c r="F170" s="17">
        <f t="shared" si="16"/>
        <v>13416.72948581807</v>
      </c>
      <c r="G170" s="20">
        <f t="shared" si="17"/>
        <v>11073.049764140329</v>
      </c>
      <c r="H170" s="17">
        <f t="shared" si="21"/>
        <v>1486608.3812108999</v>
      </c>
      <c r="I170" s="18">
        <f t="shared" si="18"/>
        <v>0</v>
      </c>
      <c r="J170" s="17">
        <f t="shared" si="22"/>
        <v>0</v>
      </c>
    </row>
    <row r="171" spans="2:10" x14ac:dyDescent="0.25">
      <c r="B171" s="13">
        <f t="shared" si="19"/>
        <v>153</v>
      </c>
      <c r="C171" s="14">
        <f t="shared" si="23"/>
        <v>48975</v>
      </c>
      <c r="D171" s="19">
        <f>IF(ISERROR(-PMT($E171/12,COUNT($B169:$B$256),$H170,,0)),"", -PMT($E171/12,COUNT($B169:$B$256),$H170,,0))</f>
        <v>24489.779249958399</v>
      </c>
      <c r="E171" s="31">
        <f t="shared" si="20"/>
        <v>0.10750000000000001</v>
      </c>
      <c r="F171" s="17">
        <f t="shared" si="16"/>
        <v>13317.533415014312</v>
      </c>
      <c r="G171" s="20">
        <f t="shared" si="17"/>
        <v>11172.245834944088</v>
      </c>
      <c r="H171" s="17">
        <f t="shared" si="21"/>
        <v>1475436.1353759558</v>
      </c>
      <c r="I171" s="18">
        <f t="shared" si="18"/>
        <v>0</v>
      </c>
      <c r="J171" s="17">
        <f t="shared" si="22"/>
        <v>0</v>
      </c>
    </row>
    <row r="172" spans="2:10" x14ac:dyDescent="0.25">
      <c r="B172" s="13">
        <f t="shared" si="19"/>
        <v>154</v>
      </c>
      <c r="C172" s="14">
        <f t="shared" si="23"/>
        <v>49003</v>
      </c>
      <c r="D172" s="19">
        <f>IF(ISERROR(-PMT($E172/12,COUNT($B170:$B$256),$H171,,0)),"", -PMT($E172/12,COUNT($B170:$B$256),$H171,,0))</f>
        <v>24489.779249958407</v>
      </c>
      <c r="E172" s="31">
        <f t="shared" si="20"/>
        <v>0.10750000000000001</v>
      </c>
      <c r="F172" s="17">
        <f t="shared" si="16"/>
        <v>13217.448712742938</v>
      </c>
      <c r="G172" s="20">
        <f t="shared" si="17"/>
        <v>11272.330537215468</v>
      </c>
      <c r="H172" s="17">
        <f t="shared" si="21"/>
        <v>1464163.8048387403</v>
      </c>
      <c r="I172" s="18">
        <f t="shared" si="18"/>
        <v>0</v>
      </c>
      <c r="J172" s="17">
        <f t="shared" si="22"/>
        <v>0</v>
      </c>
    </row>
    <row r="173" spans="2:10" x14ac:dyDescent="0.25">
      <c r="B173" s="13">
        <f t="shared" si="19"/>
        <v>155</v>
      </c>
      <c r="C173" s="14">
        <f t="shared" si="23"/>
        <v>49034</v>
      </c>
      <c r="D173" s="19">
        <f>IF(ISERROR(-PMT($E173/12,COUNT($B171:$B$256),$H172,,0)),"", -PMT($E173/12,COUNT($B171:$B$256),$H172,,0))</f>
        <v>24489.779249958399</v>
      </c>
      <c r="E173" s="31">
        <f t="shared" si="20"/>
        <v>0.10750000000000001</v>
      </c>
      <c r="F173" s="17">
        <f t="shared" si="16"/>
        <v>13116.467418347049</v>
      </c>
      <c r="G173" s="20">
        <f t="shared" si="17"/>
        <v>11373.31183161135</v>
      </c>
      <c r="H173" s="17">
        <f t="shared" si="21"/>
        <v>1452790.4930071288</v>
      </c>
      <c r="I173" s="18">
        <f t="shared" si="18"/>
        <v>0</v>
      </c>
      <c r="J173" s="17">
        <f t="shared" si="22"/>
        <v>0</v>
      </c>
    </row>
    <row r="174" spans="2:10" x14ac:dyDescent="0.25">
      <c r="B174" s="13">
        <f t="shared" si="19"/>
        <v>156</v>
      </c>
      <c r="C174" s="14">
        <f t="shared" si="23"/>
        <v>49064</v>
      </c>
      <c r="D174" s="19">
        <f>IF(ISERROR(-PMT($E174/12,COUNT($B172:$B$256),$H173,,0)),"", -PMT($E174/12,COUNT($B172:$B$256),$H173,,0))</f>
        <v>24489.779249958407</v>
      </c>
      <c r="E174" s="31">
        <f t="shared" si="20"/>
        <v>0.10750000000000001</v>
      </c>
      <c r="F174" s="17">
        <f t="shared" si="16"/>
        <v>13014.581499855531</v>
      </c>
      <c r="G174" s="20">
        <f t="shared" si="17"/>
        <v>11475.197750102876</v>
      </c>
      <c r="H174" s="17">
        <f t="shared" si="21"/>
        <v>1441315.2952570259</v>
      </c>
      <c r="I174" s="18">
        <f t="shared" si="18"/>
        <v>0</v>
      </c>
      <c r="J174" s="17">
        <f t="shared" si="22"/>
        <v>0</v>
      </c>
    </row>
    <row r="175" spans="2:10" x14ac:dyDescent="0.25">
      <c r="B175" s="13">
        <f t="shared" si="19"/>
        <v>157</v>
      </c>
      <c r="C175" s="14">
        <f t="shared" si="23"/>
        <v>49095</v>
      </c>
      <c r="D175" s="19">
        <f>IF(ISERROR(-PMT($E175/12,COUNT($B173:$B$256),$H174,,0)),"", -PMT($E175/12,COUNT($B173:$B$256),$H174,,0))</f>
        <v>24489.779249958396</v>
      </c>
      <c r="E175" s="31">
        <f t="shared" si="20"/>
        <v>0.10750000000000001</v>
      </c>
      <c r="F175" s="17">
        <f t="shared" si="16"/>
        <v>12911.782853344192</v>
      </c>
      <c r="G175" s="20">
        <f t="shared" si="17"/>
        <v>11577.996396614204</v>
      </c>
      <c r="H175" s="17">
        <f t="shared" si="21"/>
        <v>1429737.2988604116</v>
      </c>
      <c r="I175" s="18">
        <f t="shared" si="18"/>
        <v>0</v>
      </c>
      <c r="J175" s="17">
        <f t="shared" si="22"/>
        <v>0</v>
      </c>
    </row>
    <row r="176" spans="2:10" x14ac:dyDescent="0.25">
      <c r="B176" s="13">
        <f t="shared" si="19"/>
        <v>158</v>
      </c>
      <c r="C176" s="14">
        <f t="shared" si="23"/>
        <v>49125</v>
      </c>
      <c r="D176" s="19">
        <f>IF(ISERROR(-PMT($E176/12,COUNT($B174:$B$256),$H175,,0)),"", -PMT($E176/12,COUNT($B174:$B$256),$H175,,0))</f>
        <v>24489.779249958399</v>
      </c>
      <c r="E176" s="31">
        <f t="shared" si="20"/>
        <v>0.10750000000000001</v>
      </c>
      <c r="F176" s="17">
        <f t="shared" si="16"/>
        <v>12808.063302291188</v>
      </c>
      <c r="G176" s="20">
        <f t="shared" si="17"/>
        <v>11681.715947667211</v>
      </c>
      <c r="H176" s="17">
        <f t="shared" si="21"/>
        <v>1418055.5829127445</v>
      </c>
      <c r="I176" s="18">
        <f t="shared" si="18"/>
        <v>0</v>
      </c>
      <c r="J176" s="17">
        <f t="shared" si="22"/>
        <v>0</v>
      </c>
    </row>
    <row r="177" spans="2:10" x14ac:dyDescent="0.25">
      <c r="B177" s="13">
        <f t="shared" si="19"/>
        <v>159</v>
      </c>
      <c r="C177" s="14">
        <f t="shared" si="23"/>
        <v>49156</v>
      </c>
      <c r="D177" s="19">
        <f>IF(ISERROR(-PMT($E177/12,COUNT($B175:$B$256),$H176,,0)),"", -PMT($E177/12,COUNT($B175:$B$256),$H176,,0))</f>
        <v>24489.779249958399</v>
      </c>
      <c r="E177" s="31">
        <f t="shared" si="20"/>
        <v>0.10750000000000001</v>
      </c>
      <c r="F177" s="17">
        <f t="shared" si="16"/>
        <v>12703.41459692667</v>
      </c>
      <c r="G177" s="20">
        <f t="shared" si="17"/>
        <v>11786.364653031729</v>
      </c>
      <c r="H177" s="17">
        <f t="shared" si="21"/>
        <v>1406269.2182597127</v>
      </c>
      <c r="I177" s="18">
        <f t="shared" si="18"/>
        <v>0</v>
      </c>
      <c r="J177" s="17">
        <f t="shared" si="22"/>
        <v>0</v>
      </c>
    </row>
    <row r="178" spans="2:10" x14ac:dyDescent="0.25">
      <c r="B178" s="13">
        <f t="shared" si="19"/>
        <v>160</v>
      </c>
      <c r="C178" s="14">
        <f t="shared" si="23"/>
        <v>49187</v>
      </c>
      <c r="D178" s="19">
        <f>IF(ISERROR(-PMT($E178/12,COUNT($B176:$B$256),$H177,,0)),"", -PMT($E178/12,COUNT($B176:$B$256),$H177,,0))</f>
        <v>24489.779249958396</v>
      </c>
      <c r="E178" s="31">
        <f t="shared" si="20"/>
        <v>0.10750000000000001</v>
      </c>
      <c r="F178" s="17">
        <f t="shared" si="16"/>
        <v>12597.828413576593</v>
      </c>
      <c r="G178" s="20">
        <f t="shared" si="17"/>
        <v>11891.950836381802</v>
      </c>
      <c r="H178" s="17">
        <f t="shared" si="21"/>
        <v>1394377.2674233308</v>
      </c>
      <c r="I178" s="18">
        <f t="shared" si="18"/>
        <v>0</v>
      </c>
      <c r="J178" s="17">
        <f t="shared" si="22"/>
        <v>0</v>
      </c>
    </row>
    <row r="179" spans="2:10" x14ac:dyDescent="0.25">
      <c r="B179" s="13">
        <f t="shared" si="19"/>
        <v>161</v>
      </c>
      <c r="C179" s="14">
        <f t="shared" si="23"/>
        <v>49217</v>
      </c>
      <c r="D179" s="19">
        <f>IF(ISERROR(-PMT($E179/12,COUNT($B177:$B$256),$H178,,0)),"", -PMT($E179/12,COUNT($B177:$B$256),$H178,,0))</f>
        <v>24489.779249958396</v>
      </c>
      <c r="E179" s="31">
        <f t="shared" si="20"/>
        <v>0.10750000000000001</v>
      </c>
      <c r="F179" s="17">
        <f t="shared" si="16"/>
        <v>12491.296354000673</v>
      </c>
      <c r="G179" s="20">
        <f t="shared" si="17"/>
        <v>11998.482895957723</v>
      </c>
      <c r="H179" s="17">
        <f t="shared" si="21"/>
        <v>1382378.784527373</v>
      </c>
      <c r="I179" s="18">
        <f t="shared" si="18"/>
        <v>0</v>
      </c>
      <c r="J179" s="17">
        <f t="shared" si="22"/>
        <v>0</v>
      </c>
    </row>
    <row r="180" spans="2:10" x14ac:dyDescent="0.25">
      <c r="B180" s="13">
        <f t="shared" si="19"/>
        <v>162</v>
      </c>
      <c r="C180" s="14">
        <f t="shared" si="23"/>
        <v>49248</v>
      </c>
      <c r="D180" s="19">
        <f>IF(ISERROR(-PMT($E180/12,COUNT($B178:$B$256),$H179,,0)),"", -PMT($E180/12,COUNT($B178:$B$256),$H179,,0))</f>
        <v>24489.779249958396</v>
      </c>
      <c r="E180" s="31">
        <f t="shared" si="20"/>
        <v>0.10750000000000001</v>
      </c>
      <c r="F180" s="17">
        <f t="shared" si="16"/>
        <v>12383.809944724386</v>
      </c>
      <c r="G180" s="20">
        <f t="shared" si="17"/>
        <v>12105.96930523401</v>
      </c>
      <c r="H180" s="17">
        <f t="shared" si="21"/>
        <v>1370272.815222139</v>
      </c>
      <c r="I180" s="18">
        <f t="shared" si="18"/>
        <v>0</v>
      </c>
      <c r="J180" s="17">
        <f t="shared" si="22"/>
        <v>0</v>
      </c>
    </row>
    <row r="181" spans="2:10" x14ac:dyDescent="0.25">
      <c r="B181" s="13">
        <f t="shared" si="19"/>
        <v>163</v>
      </c>
      <c r="C181" s="14">
        <f t="shared" si="23"/>
        <v>49278</v>
      </c>
      <c r="D181" s="19">
        <f>IF(ISERROR(-PMT($E181/12,COUNT($B179:$B$256),$H180,,0)),"", -PMT($E181/12,COUNT($B179:$B$256),$H180,,0))</f>
        <v>24489.779249958396</v>
      </c>
      <c r="E181" s="31">
        <f t="shared" si="20"/>
        <v>0.10750000000000001</v>
      </c>
      <c r="F181" s="17">
        <f t="shared" si="16"/>
        <v>12275.360636364996</v>
      </c>
      <c r="G181" s="20">
        <f t="shared" si="17"/>
        <v>12214.4186135934</v>
      </c>
      <c r="H181" s="17">
        <f t="shared" si="21"/>
        <v>1358058.3966085457</v>
      </c>
      <c r="I181" s="18">
        <f t="shared" si="18"/>
        <v>0</v>
      </c>
      <c r="J181" s="17">
        <f t="shared" si="22"/>
        <v>0</v>
      </c>
    </row>
    <row r="182" spans="2:10" x14ac:dyDescent="0.25">
      <c r="B182" s="13">
        <f t="shared" si="19"/>
        <v>164</v>
      </c>
      <c r="C182" s="14">
        <f t="shared" si="23"/>
        <v>49309</v>
      </c>
      <c r="D182" s="19">
        <f>IF(ISERROR(-PMT($E182/12,COUNT($B180:$B$256),$H181,,0)),"", -PMT($E182/12,COUNT($B180:$B$256),$H181,,0))</f>
        <v>24489.779249958396</v>
      </c>
      <c r="E182" s="31">
        <f t="shared" si="20"/>
        <v>0.10750000000000001</v>
      </c>
      <c r="F182" s="17">
        <f t="shared" si="16"/>
        <v>12165.939802951556</v>
      </c>
      <c r="G182" s="20">
        <f t="shared" si="17"/>
        <v>12323.83944700684</v>
      </c>
      <c r="H182" s="17">
        <f t="shared" si="21"/>
        <v>1345734.5571615389</v>
      </c>
      <c r="I182" s="18">
        <f t="shared" si="18"/>
        <v>0</v>
      </c>
      <c r="J182" s="17">
        <f t="shared" si="22"/>
        <v>0</v>
      </c>
    </row>
    <row r="183" spans="2:10" x14ac:dyDescent="0.25">
      <c r="B183" s="13">
        <f t="shared" si="19"/>
        <v>165</v>
      </c>
      <c r="C183" s="14">
        <f t="shared" si="23"/>
        <v>49340</v>
      </c>
      <c r="D183" s="19">
        <f>IF(ISERROR(-PMT($E183/12,COUNT($B181:$B$256),$H182,,0)),"", -PMT($E183/12,COUNT($B181:$B$256),$H182,,0))</f>
        <v>24489.779249958399</v>
      </c>
      <c r="E183" s="31">
        <f t="shared" si="20"/>
        <v>0.10750000000000001</v>
      </c>
      <c r="F183" s="17">
        <f t="shared" si="16"/>
        <v>12055.538741238786</v>
      </c>
      <c r="G183" s="20">
        <f t="shared" si="17"/>
        <v>12434.240508719613</v>
      </c>
      <c r="H183" s="17">
        <f t="shared" si="21"/>
        <v>1333300.3166528193</v>
      </c>
      <c r="I183" s="18">
        <f t="shared" si="18"/>
        <v>0</v>
      </c>
      <c r="J183" s="17">
        <f t="shared" si="22"/>
        <v>0</v>
      </c>
    </row>
    <row r="184" spans="2:10" x14ac:dyDescent="0.25">
      <c r="B184" s="13">
        <f t="shared" si="19"/>
        <v>166</v>
      </c>
      <c r="C184" s="14">
        <f t="shared" si="23"/>
        <v>49368</v>
      </c>
      <c r="D184" s="19">
        <f>IF(ISERROR(-PMT($E184/12,COUNT($B182:$B$256),$H183,,0)),"", -PMT($E184/12,COUNT($B182:$B$256),$H183,,0))</f>
        <v>24489.779249958399</v>
      </c>
      <c r="E184" s="31">
        <f t="shared" si="20"/>
        <v>0.10750000000000001</v>
      </c>
      <c r="F184" s="17">
        <f t="shared" si="16"/>
        <v>11944.14867001484</v>
      </c>
      <c r="G184" s="20">
        <f t="shared" si="17"/>
        <v>12545.630579943559</v>
      </c>
      <c r="H184" s="17">
        <f t="shared" si="21"/>
        <v>1320754.6860728757</v>
      </c>
      <c r="I184" s="18">
        <f t="shared" si="18"/>
        <v>0</v>
      </c>
      <c r="J184" s="17">
        <f t="shared" si="22"/>
        <v>0</v>
      </c>
    </row>
    <row r="185" spans="2:10" x14ac:dyDescent="0.25">
      <c r="B185" s="13">
        <f t="shared" si="19"/>
        <v>167</v>
      </c>
      <c r="C185" s="14">
        <f t="shared" si="23"/>
        <v>49399</v>
      </c>
      <c r="D185" s="19">
        <f>IF(ISERROR(-PMT($E185/12,COUNT($B183:$B$256),$H184,,0)),"", -PMT($E185/12,COUNT($B183:$B$256),$H184,,0))</f>
        <v>24489.779249958399</v>
      </c>
      <c r="E185" s="31">
        <f t="shared" si="20"/>
        <v>0.10750000000000001</v>
      </c>
      <c r="F185" s="17">
        <f t="shared" si="16"/>
        <v>11831.760729402848</v>
      </c>
      <c r="G185" s="20">
        <f t="shared" si="17"/>
        <v>12658.018520555552</v>
      </c>
      <c r="H185" s="17">
        <f t="shared" si="21"/>
        <v>1308096.6675523203</v>
      </c>
      <c r="I185" s="18">
        <f t="shared" si="18"/>
        <v>0</v>
      </c>
      <c r="J185" s="17">
        <f t="shared" si="22"/>
        <v>0</v>
      </c>
    </row>
    <row r="186" spans="2:10" x14ac:dyDescent="0.25">
      <c r="B186" s="13">
        <f t="shared" si="19"/>
        <v>168</v>
      </c>
      <c r="C186" s="14">
        <f t="shared" si="23"/>
        <v>49429</v>
      </c>
      <c r="D186" s="19">
        <f>IF(ISERROR(-PMT($E186/12,COUNT($B184:$B$256),$H185,,0)),"", -PMT($E186/12,COUNT($B184:$B$256),$H185,,0))</f>
        <v>24489.779249958399</v>
      </c>
      <c r="E186" s="31">
        <f t="shared" si="20"/>
        <v>0.10750000000000001</v>
      </c>
      <c r="F186" s="17">
        <f t="shared" si="16"/>
        <v>11718.365980156204</v>
      </c>
      <c r="G186" s="20">
        <f t="shared" si="17"/>
        <v>12771.413269802195</v>
      </c>
      <c r="H186" s="17">
        <f t="shared" si="21"/>
        <v>1295325.2542825181</v>
      </c>
      <c r="I186" s="18">
        <f t="shared" si="18"/>
        <v>0</v>
      </c>
      <c r="J186" s="17">
        <f t="shared" si="22"/>
        <v>0</v>
      </c>
    </row>
    <row r="187" spans="2:10" x14ac:dyDescent="0.25">
      <c r="B187" s="13">
        <f t="shared" si="19"/>
        <v>169</v>
      </c>
      <c r="C187" s="14">
        <f t="shared" si="23"/>
        <v>49460</v>
      </c>
      <c r="D187" s="19">
        <f>IF(ISERROR(-PMT($E187/12,COUNT($B185:$B$256),$H186,,0)),"", -PMT($E187/12,COUNT($B185:$B$256),$H186,,0))</f>
        <v>24489.779249958396</v>
      </c>
      <c r="E187" s="31">
        <f t="shared" si="20"/>
        <v>0.10750000000000001</v>
      </c>
      <c r="F187" s="17">
        <f t="shared" si="16"/>
        <v>11603.95540294756</v>
      </c>
      <c r="G187" s="20">
        <f t="shared" si="17"/>
        <v>12885.823847010835</v>
      </c>
      <c r="H187" s="17">
        <f t="shared" si="21"/>
        <v>1282439.4304355073</v>
      </c>
      <c r="I187" s="18">
        <f t="shared" si="18"/>
        <v>0</v>
      </c>
      <c r="J187" s="17">
        <f t="shared" si="22"/>
        <v>0</v>
      </c>
    </row>
    <row r="188" spans="2:10" x14ac:dyDescent="0.25">
      <c r="B188" s="13">
        <f t="shared" si="19"/>
        <v>170</v>
      </c>
      <c r="C188" s="14">
        <f t="shared" si="23"/>
        <v>49490</v>
      </c>
      <c r="D188" s="19">
        <f>IF(ISERROR(-PMT($E188/12,COUNT($B186:$B$256),$H187,,0)),"", -PMT($E188/12,COUNT($B186:$B$256),$H187,,0))</f>
        <v>24489.779249958407</v>
      </c>
      <c r="E188" s="31">
        <f t="shared" si="20"/>
        <v>0.10750000000000001</v>
      </c>
      <c r="F188" s="17">
        <f t="shared" si="16"/>
        <v>11488.519897651422</v>
      </c>
      <c r="G188" s="20">
        <f t="shared" si="17"/>
        <v>13001.259352306985</v>
      </c>
      <c r="H188" s="17">
        <f t="shared" si="21"/>
        <v>1269438.1710832003</v>
      </c>
      <c r="I188" s="18">
        <f t="shared" si="18"/>
        <v>0</v>
      </c>
      <c r="J188" s="17">
        <f t="shared" si="22"/>
        <v>0</v>
      </c>
    </row>
    <row r="189" spans="2:10" x14ac:dyDescent="0.25">
      <c r="B189" s="13">
        <f t="shared" si="19"/>
        <v>171</v>
      </c>
      <c r="C189" s="14">
        <f t="shared" si="23"/>
        <v>49521</v>
      </c>
      <c r="D189" s="19">
        <f>IF(ISERROR(-PMT($E189/12,COUNT($B187:$B$256),$H188,,0)),"", -PMT($E189/12,COUNT($B187:$B$256),$H188,,0))</f>
        <v>24489.779249958407</v>
      </c>
      <c r="E189" s="31">
        <f t="shared" si="20"/>
        <v>0.10750000000000001</v>
      </c>
      <c r="F189" s="17">
        <f t="shared" si="16"/>
        <v>11372.050282620337</v>
      </c>
      <c r="G189" s="20">
        <f t="shared" si="17"/>
        <v>13117.728967338069</v>
      </c>
      <c r="H189" s="17">
        <f t="shared" si="21"/>
        <v>1256320.4421158622</v>
      </c>
      <c r="I189" s="18">
        <f t="shared" si="18"/>
        <v>0</v>
      </c>
      <c r="J189" s="17">
        <f t="shared" si="22"/>
        <v>0</v>
      </c>
    </row>
    <row r="190" spans="2:10" x14ac:dyDescent="0.25">
      <c r="B190" s="13">
        <f t="shared" si="19"/>
        <v>172</v>
      </c>
      <c r="C190" s="14">
        <f t="shared" si="23"/>
        <v>49552</v>
      </c>
      <c r="D190" s="19">
        <f>IF(ISERROR(-PMT($E190/12,COUNT($B188:$B$256),$H189,,0)),"", -PMT($E190/12,COUNT($B188:$B$256),$H189,,0))</f>
        <v>24489.779249958399</v>
      </c>
      <c r="E190" s="31">
        <f t="shared" si="20"/>
        <v>0.10750000000000001</v>
      </c>
      <c r="F190" s="17">
        <f t="shared" si="16"/>
        <v>11254.5372939546</v>
      </c>
      <c r="G190" s="20">
        <f t="shared" si="17"/>
        <v>13235.2419560038</v>
      </c>
      <c r="H190" s="17">
        <f t="shared" si="21"/>
        <v>1243085.2001598584</v>
      </c>
      <c r="I190" s="18">
        <f t="shared" si="18"/>
        <v>0</v>
      </c>
      <c r="J190" s="17">
        <f t="shared" si="22"/>
        <v>0</v>
      </c>
    </row>
    <row r="191" spans="2:10" x14ac:dyDescent="0.25">
      <c r="B191" s="13">
        <f t="shared" si="19"/>
        <v>173</v>
      </c>
      <c r="C191" s="14">
        <f t="shared" si="23"/>
        <v>49582</v>
      </c>
      <c r="D191" s="19">
        <f>IF(ISERROR(-PMT($E191/12,COUNT($B189:$B$256),$H190,,0)),"", -PMT($E191/12,COUNT($B189:$B$256),$H190,,0))</f>
        <v>24489.779249958399</v>
      </c>
      <c r="E191" s="31">
        <f t="shared" si="20"/>
        <v>0.10750000000000001</v>
      </c>
      <c r="F191" s="17">
        <f t="shared" si="16"/>
        <v>11135.971584765401</v>
      </c>
      <c r="G191" s="20">
        <f t="shared" si="17"/>
        <v>13353.807665192999</v>
      </c>
      <c r="H191" s="17">
        <f t="shared" si="21"/>
        <v>1229731.3924946655</v>
      </c>
      <c r="I191" s="18">
        <f t="shared" si="18"/>
        <v>0</v>
      </c>
      <c r="J191" s="17">
        <f t="shared" si="22"/>
        <v>0</v>
      </c>
    </row>
    <row r="192" spans="2:10" x14ac:dyDescent="0.25">
      <c r="B192" s="13">
        <f t="shared" si="19"/>
        <v>174</v>
      </c>
      <c r="C192" s="14">
        <f t="shared" si="23"/>
        <v>49613</v>
      </c>
      <c r="D192" s="19">
        <f>IF(ISERROR(-PMT($E192/12,COUNT($B190:$B$256),$H191,,0)),"", -PMT($E192/12,COUNT($B190:$B$256),$H191,,0))</f>
        <v>24489.779249958399</v>
      </c>
      <c r="E192" s="31">
        <f t="shared" si="20"/>
        <v>0.10750000000000001</v>
      </c>
      <c r="F192" s="17">
        <f t="shared" si="16"/>
        <v>11016.343724431381</v>
      </c>
      <c r="G192" s="20">
        <f t="shared" si="17"/>
        <v>13473.435525527018</v>
      </c>
      <c r="H192" s="17">
        <f t="shared" si="21"/>
        <v>1216257.9569691385</v>
      </c>
      <c r="I192" s="18">
        <f t="shared" si="18"/>
        <v>0</v>
      </c>
      <c r="J192" s="17">
        <f t="shared" si="22"/>
        <v>0</v>
      </c>
    </row>
    <row r="193" spans="2:10" x14ac:dyDescent="0.25">
      <c r="B193" s="13">
        <f t="shared" si="19"/>
        <v>175</v>
      </c>
      <c r="C193" s="14">
        <f t="shared" si="23"/>
        <v>49643</v>
      </c>
      <c r="D193" s="19">
        <f>IF(ISERROR(-PMT($E193/12,COUNT($B191:$B$256),$H192,,0)),"", -PMT($E193/12,COUNT($B191:$B$256),$H192,,0))</f>
        <v>24489.779249958399</v>
      </c>
      <c r="E193" s="31">
        <f t="shared" si="20"/>
        <v>0.10750000000000001</v>
      </c>
      <c r="F193" s="17">
        <f t="shared" si="16"/>
        <v>10895.644197848533</v>
      </c>
      <c r="G193" s="20">
        <f t="shared" si="17"/>
        <v>13594.135052109867</v>
      </c>
      <c r="H193" s="17">
        <f t="shared" si="21"/>
        <v>1202663.8219170286</v>
      </c>
      <c r="I193" s="18">
        <f t="shared" si="18"/>
        <v>0</v>
      </c>
      <c r="J193" s="17">
        <f t="shared" si="22"/>
        <v>0</v>
      </c>
    </row>
    <row r="194" spans="2:10" x14ac:dyDescent="0.25">
      <c r="B194" s="13">
        <f t="shared" si="19"/>
        <v>176</v>
      </c>
      <c r="C194" s="14">
        <f t="shared" si="23"/>
        <v>49674</v>
      </c>
      <c r="D194" s="19">
        <f>IF(ISERROR(-PMT($E194/12,COUNT($B192:$B$256),$H193,,0)),"", -PMT($E194/12,COUNT($B192:$B$256),$H193,,0))</f>
        <v>24489.77924995841</v>
      </c>
      <c r="E194" s="31">
        <f t="shared" si="20"/>
        <v>0.10750000000000001</v>
      </c>
      <c r="F194" s="17">
        <f t="shared" si="16"/>
        <v>10773.863404673382</v>
      </c>
      <c r="G194" s="20">
        <f t="shared" si="17"/>
        <v>13715.915845285028</v>
      </c>
      <c r="H194" s="17">
        <f t="shared" si="21"/>
        <v>1188947.9060717437</v>
      </c>
      <c r="I194" s="18">
        <f t="shared" si="18"/>
        <v>0</v>
      </c>
      <c r="J194" s="17">
        <f t="shared" si="22"/>
        <v>0</v>
      </c>
    </row>
    <row r="195" spans="2:10" x14ac:dyDescent="0.25">
      <c r="B195" s="13">
        <f t="shared" si="19"/>
        <v>177</v>
      </c>
      <c r="C195" s="14">
        <f t="shared" si="23"/>
        <v>49705</v>
      </c>
      <c r="D195" s="19">
        <f>IF(ISERROR(-PMT($E195/12,COUNT($B193:$B$256),$H194,,0)),"", -PMT($E195/12,COUNT($B193:$B$256),$H194,,0))</f>
        <v>24489.779249958407</v>
      </c>
      <c r="E195" s="31">
        <f t="shared" si="20"/>
        <v>0.10750000000000001</v>
      </c>
      <c r="F195" s="17">
        <f t="shared" si="16"/>
        <v>10650.991658559373</v>
      </c>
      <c r="G195" s="20">
        <f t="shared" si="17"/>
        <v>13838.787591399034</v>
      </c>
      <c r="H195" s="17">
        <f t="shared" si="21"/>
        <v>1175109.1184803448</v>
      </c>
      <c r="I195" s="18">
        <f t="shared" si="18"/>
        <v>0</v>
      </c>
      <c r="J195" s="17">
        <f t="shared" si="22"/>
        <v>0</v>
      </c>
    </row>
    <row r="196" spans="2:10" x14ac:dyDescent="0.25">
      <c r="B196" s="13">
        <f t="shared" si="19"/>
        <v>178</v>
      </c>
      <c r="C196" s="14">
        <f t="shared" si="23"/>
        <v>49734</v>
      </c>
      <c r="D196" s="19">
        <f>IF(ISERROR(-PMT($E196/12,COUNT($B194:$B$256),$H195,,0)),"", -PMT($E196/12,COUNT($B194:$B$256),$H195,,0))</f>
        <v>24489.77924995841</v>
      </c>
      <c r="E196" s="31">
        <f t="shared" si="20"/>
        <v>0.10750000000000001</v>
      </c>
      <c r="F196" s="17">
        <f t="shared" si="16"/>
        <v>10527.019186386422</v>
      </c>
      <c r="G196" s="20">
        <f t="shared" si="17"/>
        <v>13962.760063571988</v>
      </c>
      <c r="H196" s="17">
        <f t="shared" si="21"/>
        <v>1161146.3584167727</v>
      </c>
      <c r="I196" s="18">
        <f t="shared" si="18"/>
        <v>0</v>
      </c>
      <c r="J196" s="17">
        <f t="shared" si="22"/>
        <v>0</v>
      </c>
    </row>
    <row r="197" spans="2:10" x14ac:dyDescent="0.25">
      <c r="B197" s="13">
        <f t="shared" si="19"/>
        <v>179</v>
      </c>
      <c r="C197" s="14">
        <f t="shared" si="23"/>
        <v>49765</v>
      </c>
      <c r="D197" s="19">
        <f>IF(ISERROR(-PMT($E197/12,COUNT($B195:$B$256),$H196,,0)),"", -PMT($E197/12,COUNT($B195:$B$256),$H196,,0))</f>
        <v>24489.77924995841</v>
      </c>
      <c r="E197" s="31">
        <f t="shared" si="20"/>
        <v>0.10750000000000001</v>
      </c>
      <c r="F197" s="17">
        <f t="shared" si="16"/>
        <v>10401.93612748359</v>
      </c>
      <c r="G197" s="20">
        <f t="shared" si="17"/>
        <v>14087.84312247482</v>
      </c>
      <c r="H197" s="17">
        <f t="shared" si="21"/>
        <v>1147058.5152942978</v>
      </c>
      <c r="I197" s="18">
        <f t="shared" si="18"/>
        <v>0</v>
      </c>
      <c r="J197" s="17">
        <f t="shared" si="22"/>
        <v>0</v>
      </c>
    </row>
    <row r="198" spans="2:10" x14ac:dyDescent="0.25">
      <c r="B198" s="13">
        <f t="shared" si="19"/>
        <v>180</v>
      </c>
      <c r="C198" s="14">
        <f t="shared" si="23"/>
        <v>49795</v>
      </c>
      <c r="D198" s="19">
        <f>IF(ISERROR(-PMT($E198/12,COUNT($B196:$B$256),$H197,,0)),"", -PMT($E198/12,COUNT($B196:$B$256),$H197,,0))</f>
        <v>24489.77924995841</v>
      </c>
      <c r="E198" s="31">
        <f t="shared" si="20"/>
        <v>0.10750000000000001</v>
      </c>
      <c r="F198" s="17">
        <f t="shared" si="16"/>
        <v>10275.732532844753</v>
      </c>
      <c r="G198" s="20">
        <f t="shared" si="17"/>
        <v>14214.046717113657</v>
      </c>
      <c r="H198" s="17">
        <f t="shared" si="21"/>
        <v>1132844.4685771842</v>
      </c>
      <c r="I198" s="18">
        <f t="shared" si="18"/>
        <v>0</v>
      </c>
      <c r="J198" s="17">
        <f t="shared" si="22"/>
        <v>0</v>
      </c>
    </row>
    <row r="199" spans="2:10" x14ac:dyDescent="0.25">
      <c r="B199" s="13">
        <f t="shared" si="19"/>
        <v>181</v>
      </c>
      <c r="C199" s="14">
        <f t="shared" si="23"/>
        <v>49826</v>
      </c>
      <c r="D199" s="19">
        <f>IF(ISERROR(-PMT($E199/12,COUNT($B197:$B$256),$H198,,0)),"", -PMT($E199/12,COUNT($B197:$B$256),$H198,,0))</f>
        <v>24489.779249958414</v>
      </c>
      <c r="E199" s="31">
        <f t="shared" si="20"/>
        <v>0.10750000000000001</v>
      </c>
      <c r="F199" s="17">
        <f t="shared" si="16"/>
        <v>10148.398364337276</v>
      </c>
      <c r="G199" s="20">
        <f t="shared" si="17"/>
        <v>14341.380885621138</v>
      </c>
      <c r="H199" s="17">
        <f t="shared" si="21"/>
        <v>1118503.0876915632</v>
      </c>
      <c r="I199" s="18">
        <f t="shared" si="18"/>
        <v>0</v>
      </c>
      <c r="J199" s="17">
        <f t="shared" si="22"/>
        <v>0</v>
      </c>
    </row>
    <row r="200" spans="2:10" x14ac:dyDescent="0.25">
      <c r="B200" s="13">
        <f t="shared" si="19"/>
        <v>182</v>
      </c>
      <c r="C200" s="14">
        <f t="shared" si="23"/>
        <v>49856</v>
      </c>
      <c r="D200" s="19">
        <f>IF(ISERROR(-PMT($E200/12,COUNT($B198:$B$256),$H199,,0)),"", -PMT($E200/12,COUNT($B198:$B$256),$H199,,0))</f>
        <v>24489.77924995841</v>
      </c>
      <c r="E200" s="31">
        <f t="shared" si="20"/>
        <v>0.10750000000000001</v>
      </c>
      <c r="F200" s="17">
        <f t="shared" si="16"/>
        <v>10019.923493903587</v>
      </c>
      <c r="G200" s="20">
        <f t="shared" si="17"/>
        <v>14469.855756054823</v>
      </c>
      <c r="H200" s="17">
        <f t="shared" si="21"/>
        <v>1104033.2319355083</v>
      </c>
      <c r="I200" s="18">
        <f t="shared" si="18"/>
        <v>0</v>
      </c>
      <c r="J200" s="17">
        <f t="shared" si="22"/>
        <v>0</v>
      </c>
    </row>
    <row r="201" spans="2:10" x14ac:dyDescent="0.25">
      <c r="B201" s="13">
        <f t="shared" si="19"/>
        <v>183</v>
      </c>
      <c r="C201" s="14">
        <f t="shared" si="23"/>
        <v>49887</v>
      </c>
      <c r="D201" s="19">
        <f>IF(ISERROR(-PMT($E201/12,COUNT($B199:$B$256),$H200,,0)),"", -PMT($E201/12,COUNT($B199:$B$256),$H200,,0))</f>
        <v>24489.779249958407</v>
      </c>
      <c r="E201" s="31">
        <f t="shared" si="20"/>
        <v>0.10750000000000001</v>
      </c>
      <c r="F201" s="17">
        <f t="shared" si="16"/>
        <v>9890.2977027555953</v>
      </c>
      <c r="G201" s="20">
        <f t="shared" si="17"/>
        <v>14599.481547202811</v>
      </c>
      <c r="H201" s="17">
        <f t="shared" si="21"/>
        <v>1089433.7503883054</v>
      </c>
      <c r="I201" s="18">
        <f t="shared" si="18"/>
        <v>0</v>
      </c>
      <c r="J201" s="17">
        <f t="shared" si="22"/>
        <v>0</v>
      </c>
    </row>
    <row r="202" spans="2:10" x14ac:dyDescent="0.25">
      <c r="B202" s="13">
        <f t="shared" si="19"/>
        <v>184</v>
      </c>
      <c r="C202" s="14">
        <f t="shared" si="23"/>
        <v>49918</v>
      </c>
      <c r="D202" s="19">
        <f>IF(ISERROR(-PMT($E202/12,COUNT($B200:$B$256),$H201,,0)),"", -PMT($E202/12,COUNT($B200:$B$256),$H201,,0))</f>
        <v>24489.779249958407</v>
      </c>
      <c r="E202" s="31">
        <f t="shared" si="20"/>
        <v>0.10750000000000001</v>
      </c>
      <c r="F202" s="17">
        <f t="shared" si="16"/>
        <v>9759.5106805619034</v>
      </c>
      <c r="G202" s="20">
        <f t="shared" si="17"/>
        <v>14730.268569396503</v>
      </c>
      <c r="H202" s="17">
        <f t="shared" si="21"/>
        <v>1074703.4818189088</v>
      </c>
      <c r="I202" s="18">
        <f t="shared" si="18"/>
        <v>0</v>
      </c>
      <c r="J202" s="17">
        <f t="shared" si="22"/>
        <v>0</v>
      </c>
    </row>
    <row r="203" spans="2:10" x14ac:dyDescent="0.25">
      <c r="B203" s="13">
        <f t="shared" si="19"/>
        <v>185</v>
      </c>
      <c r="C203" s="14">
        <f t="shared" si="23"/>
        <v>49948</v>
      </c>
      <c r="D203" s="19">
        <f>IF(ISERROR(-PMT($E203/12,COUNT($B201:$B$256),$H202,,0)),"", -PMT($E203/12,COUNT($B201:$B$256),$H202,,0))</f>
        <v>24489.779249958407</v>
      </c>
      <c r="E203" s="31">
        <f t="shared" si="20"/>
        <v>0.10750000000000001</v>
      </c>
      <c r="F203" s="17">
        <f t="shared" si="16"/>
        <v>9627.5520246277265</v>
      </c>
      <c r="G203" s="20">
        <f t="shared" si="17"/>
        <v>14862.22722533068</v>
      </c>
      <c r="H203" s="17">
        <f t="shared" si="21"/>
        <v>1059841.2545935782</v>
      </c>
      <c r="I203" s="18">
        <f t="shared" si="18"/>
        <v>0</v>
      </c>
      <c r="J203" s="17">
        <f t="shared" si="22"/>
        <v>0</v>
      </c>
    </row>
    <row r="204" spans="2:10" x14ac:dyDescent="0.25">
      <c r="B204" s="13">
        <f t="shared" si="19"/>
        <v>186</v>
      </c>
      <c r="C204" s="14">
        <f t="shared" si="23"/>
        <v>49979</v>
      </c>
      <c r="D204" s="19">
        <f>IF(ISERROR(-PMT($E204/12,COUNT($B202:$B$256),$H203,,0)),"", -PMT($E204/12,COUNT($B202:$B$256),$H203,,0))</f>
        <v>24489.77924995841</v>
      </c>
      <c r="E204" s="31">
        <f t="shared" si="20"/>
        <v>0.10750000000000001</v>
      </c>
      <c r="F204" s="17">
        <f t="shared" si="16"/>
        <v>9494.4112390674727</v>
      </c>
      <c r="G204" s="20">
        <f t="shared" si="17"/>
        <v>14995.368010890938</v>
      </c>
      <c r="H204" s="17">
        <f t="shared" si="21"/>
        <v>1044845.8865826873</v>
      </c>
      <c r="I204" s="18">
        <f t="shared" si="18"/>
        <v>0</v>
      </c>
      <c r="J204" s="17">
        <f t="shared" si="22"/>
        <v>0</v>
      </c>
    </row>
    <row r="205" spans="2:10" x14ac:dyDescent="0.25">
      <c r="B205" s="13">
        <f t="shared" si="19"/>
        <v>187</v>
      </c>
      <c r="C205" s="14">
        <f t="shared" si="23"/>
        <v>50009</v>
      </c>
      <c r="D205" s="19">
        <f>IF(ISERROR(-PMT($E205/12,COUNT($B203:$B$256),$H204,,0)),"", -PMT($E205/12,COUNT($B203:$B$256),$H204,,0))</f>
        <v>24489.77924995841</v>
      </c>
      <c r="E205" s="31">
        <f t="shared" si="20"/>
        <v>0.10750000000000001</v>
      </c>
      <c r="F205" s="17">
        <f t="shared" si="16"/>
        <v>9360.0777339699071</v>
      </c>
      <c r="G205" s="20">
        <f t="shared" si="17"/>
        <v>15129.701515988503</v>
      </c>
      <c r="H205" s="17">
        <f t="shared" si="21"/>
        <v>1029716.1850666988</v>
      </c>
      <c r="I205" s="18">
        <f t="shared" si="18"/>
        <v>0</v>
      </c>
      <c r="J205" s="17">
        <f t="shared" si="22"/>
        <v>0</v>
      </c>
    </row>
    <row r="206" spans="2:10" x14ac:dyDescent="0.25">
      <c r="B206" s="13">
        <f t="shared" si="19"/>
        <v>188</v>
      </c>
      <c r="C206" s="14">
        <f t="shared" si="23"/>
        <v>50040</v>
      </c>
      <c r="D206" s="19">
        <f>IF(ISERROR(-PMT($E206/12,COUNT($B204:$B$256),$H205,,0)),"", -PMT($E206/12,COUNT($B204:$B$256),$H205,,0))</f>
        <v>24489.77924995841</v>
      </c>
      <c r="E206" s="31">
        <f t="shared" si="20"/>
        <v>0.10750000000000001</v>
      </c>
      <c r="F206" s="17">
        <f t="shared" si="16"/>
        <v>9224.5408245558447</v>
      </c>
      <c r="G206" s="20">
        <f t="shared" si="17"/>
        <v>15265.238425402566</v>
      </c>
      <c r="H206" s="17">
        <f t="shared" si="21"/>
        <v>1014450.9466412963</v>
      </c>
      <c r="I206" s="18">
        <f t="shared" si="18"/>
        <v>0</v>
      </c>
      <c r="J206" s="17">
        <f t="shared" si="22"/>
        <v>0</v>
      </c>
    </row>
    <row r="207" spans="2:10" x14ac:dyDescent="0.25">
      <c r="B207" s="13">
        <f t="shared" si="19"/>
        <v>189</v>
      </c>
      <c r="C207" s="14">
        <f t="shared" si="23"/>
        <v>50071</v>
      </c>
      <c r="D207" s="19">
        <f>IF(ISERROR(-PMT($E207/12,COUNT($B205:$B$256),$H206,,0)),"", -PMT($E207/12,COUNT($B205:$B$256),$H206,,0))</f>
        <v>24489.77924995841</v>
      </c>
      <c r="E207" s="31">
        <f t="shared" si="20"/>
        <v>0.10750000000000001</v>
      </c>
      <c r="F207" s="17">
        <f t="shared" si="16"/>
        <v>9087.7897303282789</v>
      </c>
      <c r="G207" s="20">
        <f t="shared" si="17"/>
        <v>15401.989519630131</v>
      </c>
      <c r="H207" s="17">
        <f t="shared" si="21"/>
        <v>999048.95712166617</v>
      </c>
      <c r="I207" s="18">
        <f t="shared" si="18"/>
        <v>0</v>
      </c>
      <c r="J207" s="17">
        <f t="shared" si="22"/>
        <v>0</v>
      </c>
    </row>
    <row r="208" spans="2:10" x14ac:dyDescent="0.25">
      <c r="B208" s="13">
        <f t="shared" si="19"/>
        <v>190</v>
      </c>
      <c r="C208" s="14">
        <f t="shared" si="23"/>
        <v>50099</v>
      </c>
      <c r="D208" s="19">
        <f>IF(ISERROR(-PMT($E208/12,COUNT($B206:$B$256),$H207,,0)),"", -PMT($E208/12,COUNT($B206:$B$256),$H207,,0))</f>
        <v>24489.779249958407</v>
      </c>
      <c r="E208" s="31">
        <f t="shared" si="20"/>
        <v>0.10750000000000001</v>
      </c>
      <c r="F208" s="17">
        <f t="shared" si="16"/>
        <v>8949.8135742149261</v>
      </c>
      <c r="G208" s="20">
        <f t="shared" si="17"/>
        <v>15539.96567574348</v>
      </c>
      <c r="H208" s="17">
        <f t="shared" si="21"/>
        <v>983508.99144592264</v>
      </c>
      <c r="I208" s="18">
        <f t="shared" si="18"/>
        <v>0</v>
      </c>
      <c r="J208" s="17">
        <f t="shared" si="22"/>
        <v>0</v>
      </c>
    </row>
    <row r="209" spans="2:10" x14ac:dyDescent="0.25">
      <c r="B209" s="13">
        <f t="shared" si="19"/>
        <v>191</v>
      </c>
      <c r="C209" s="14">
        <f t="shared" si="23"/>
        <v>50130</v>
      </c>
      <c r="D209" s="19">
        <f>IF(ISERROR(-PMT($E209/12,COUNT($B207:$B$256),$H208,,0)),"", -PMT($E209/12,COUNT($B207:$B$256),$H208,,0))</f>
        <v>24489.779249958407</v>
      </c>
      <c r="E209" s="31">
        <f t="shared" si="20"/>
        <v>0.10750000000000001</v>
      </c>
      <c r="F209" s="17">
        <f t="shared" si="16"/>
        <v>8810.601381703058</v>
      </c>
      <c r="G209" s="20">
        <f t="shared" si="17"/>
        <v>15679.177868255349</v>
      </c>
      <c r="H209" s="17">
        <f t="shared" si="21"/>
        <v>967829.81357766734</v>
      </c>
      <c r="I209" s="18">
        <f t="shared" si="18"/>
        <v>0</v>
      </c>
      <c r="J209" s="17">
        <f t="shared" si="22"/>
        <v>0</v>
      </c>
    </row>
    <row r="210" spans="2:10" x14ac:dyDescent="0.25">
      <c r="B210" s="13">
        <f t="shared" si="19"/>
        <v>192</v>
      </c>
      <c r="C210" s="14">
        <f t="shared" si="23"/>
        <v>50160</v>
      </c>
      <c r="D210" s="19">
        <f>IF(ISERROR(-PMT($E210/12,COUNT($B208:$B$256),$H209,,0)),"", -PMT($E210/12,COUNT($B208:$B$256),$H209,,0))</f>
        <v>24489.77924995841</v>
      </c>
      <c r="E210" s="31">
        <f t="shared" si="20"/>
        <v>0.10750000000000001</v>
      </c>
      <c r="F210" s="17">
        <f t="shared" si="16"/>
        <v>8670.1420799666048</v>
      </c>
      <c r="G210" s="20">
        <f t="shared" si="17"/>
        <v>15819.637169991805</v>
      </c>
      <c r="H210" s="17">
        <f t="shared" si="21"/>
        <v>952010.17640767549</v>
      </c>
      <c r="I210" s="18">
        <f t="shared" si="18"/>
        <v>0</v>
      </c>
      <c r="J210" s="17">
        <f t="shared" si="22"/>
        <v>0</v>
      </c>
    </row>
    <row r="211" spans="2:10" x14ac:dyDescent="0.25">
      <c r="B211" s="13">
        <f t="shared" si="19"/>
        <v>193</v>
      </c>
      <c r="C211" s="14">
        <f t="shared" si="23"/>
        <v>50191</v>
      </c>
      <c r="D211" s="19">
        <f>IF(ISERROR(-PMT($E211/12,COUNT($B209:$B$256),$H210,,0)),"", -PMT($E211/12,COUNT($B209:$B$256),$H210,,0))</f>
        <v>24489.77924995841</v>
      </c>
      <c r="E211" s="31">
        <f t="shared" si="20"/>
        <v>0.10750000000000001</v>
      </c>
      <c r="F211" s="17">
        <f t="shared" ref="F211:F258" si="24">$H210*$E211/12</f>
        <v>8528.424496985428</v>
      </c>
      <c r="G211" s="20">
        <f t="shared" ref="G211:G258" si="25">+$D211-$F211</f>
        <v>15961.354752972982</v>
      </c>
      <c r="H211" s="17">
        <f t="shared" si="21"/>
        <v>936048.82165470254</v>
      </c>
      <c r="I211" s="18">
        <f t="shared" ref="I211:I258" si="26">$J$7+$J$8-E211</f>
        <v>0</v>
      </c>
      <c r="J211" s="17">
        <f t="shared" si="22"/>
        <v>0</v>
      </c>
    </row>
    <row r="212" spans="2:10" x14ac:dyDescent="0.25">
      <c r="B212" s="13">
        <f t="shared" ref="B212:B258" si="27">+IFERROR(IF(B211+1&gt;$F$8,"",B211+1),"")</f>
        <v>194</v>
      </c>
      <c r="C212" s="14">
        <f t="shared" si="23"/>
        <v>50221</v>
      </c>
      <c r="D212" s="19">
        <f>IF(ISERROR(-PMT($E212/12,COUNT($B210:$B$256),$H211,,0)),"", -PMT($E212/12,COUNT($B210:$B$256),$H211,,0))</f>
        <v>24489.77924995841</v>
      </c>
      <c r="E212" s="31">
        <f t="shared" ref="E212:E258" si="28">VLOOKUP(B212,$I$14:$J$16,2,TRUE)</f>
        <v>0.10750000000000001</v>
      </c>
      <c r="F212" s="17">
        <f t="shared" si="24"/>
        <v>8385.4373606567115</v>
      </c>
      <c r="G212" s="20">
        <f t="shared" si="25"/>
        <v>16104.341889301699</v>
      </c>
      <c r="H212" s="17">
        <f t="shared" ref="H212:H258" si="29">$H211-$G212</f>
        <v>919944.47976540087</v>
      </c>
      <c r="I212" s="18">
        <f t="shared" si="26"/>
        <v>0</v>
      </c>
      <c r="J212" s="17">
        <f t="shared" ref="J212:J258" si="30">+$H211*$I212/12</f>
        <v>0</v>
      </c>
    </row>
    <row r="213" spans="2:10" x14ac:dyDescent="0.25">
      <c r="B213" s="13">
        <f t="shared" si="27"/>
        <v>195</v>
      </c>
      <c r="C213" s="14">
        <f t="shared" ref="C213:C258" si="31">+IF(B213="","",EOMONTH(C212,1))</f>
        <v>50252</v>
      </c>
      <c r="D213" s="19">
        <f>IF(ISERROR(-PMT($E213/12,COUNT($B211:$B$256),$H212,,0)),"", -PMT($E213/12,COUNT($B211:$B$256),$H212,,0))</f>
        <v>24489.77924995841</v>
      </c>
      <c r="E213" s="31">
        <f t="shared" si="28"/>
        <v>0.10750000000000001</v>
      </c>
      <c r="F213" s="17">
        <f t="shared" si="24"/>
        <v>8241.1692978983829</v>
      </c>
      <c r="G213" s="20">
        <f t="shared" si="25"/>
        <v>16248.609952060027</v>
      </c>
      <c r="H213" s="17">
        <f t="shared" si="29"/>
        <v>903695.86981334083</v>
      </c>
      <c r="I213" s="18">
        <f t="shared" si="26"/>
        <v>0</v>
      </c>
      <c r="J213" s="17">
        <f t="shared" si="30"/>
        <v>0</v>
      </c>
    </row>
    <row r="214" spans="2:10" x14ac:dyDescent="0.25">
      <c r="B214" s="13">
        <f t="shared" si="27"/>
        <v>196</v>
      </c>
      <c r="C214" s="14">
        <f t="shared" si="31"/>
        <v>50283</v>
      </c>
      <c r="D214" s="19">
        <f>IF(ISERROR(-PMT($E214/12,COUNT($B212:$B$256),$H213,,0)),"", -PMT($E214/12,COUNT($B212:$B$256),$H213,,0))</f>
        <v>24489.77924995841</v>
      </c>
      <c r="E214" s="31">
        <f t="shared" si="28"/>
        <v>0.10750000000000001</v>
      </c>
      <c r="F214" s="17">
        <f t="shared" si="24"/>
        <v>8095.6088337445117</v>
      </c>
      <c r="G214" s="20">
        <f t="shared" si="25"/>
        <v>16394.170416213899</v>
      </c>
      <c r="H214" s="17">
        <f t="shared" si="29"/>
        <v>887301.69939712691</v>
      </c>
      <c r="I214" s="18">
        <f t="shared" si="26"/>
        <v>0</v>
      </c>
      <c r="J214" s="17">
        <f t="shared" si="30"/>
        <v>0</v>
      </c>
    </row>
    <row r="215" spans="2:10" x14ac:dyDescent="0.25">
      <c r="B215" s="13">
        <f t="shared" si="27"/>
        <v>197</v>
      </c>
      <c r="C215" s="14">
        <f t="shared" si="31"/>
        <v>50313</v>
      </c>
      <c r="D215" s="19">
        <f>IF(ISERROR(-PMT($E215/12,COUNT($B213:$B$256),$H214,,0)),"", -PMT($E215/12,COUNT($B213:$B$256),$H214,,0))</f>
        <v>24489.779249958407</v>
      </c>
      <c r="E215" s="31">
        <f t="shared" si="28"/>
        <v>0.10750000000000001</v>
      </c>
      <c r="F215" s="17">
        <f t="shared" si="24"/>
        <v>7948.7443904325964</v>
      </c>
      <c r="G215" s="20">
        <f t="shared" si="25"/>
        <v>16541.034859525811</v>
      </c>
      <c r="H215" s="17">
        <f t="shared" si="29"/>
        <v>870760.66453760106</v>
      </c>
      <c r="I215" s="18">
        <f t="shared" si="26"/>
        <v>0</v>
      </c>
      <c r="J215" s="17">
        <f t="shared" si="30"/>
        <v>0</v>
      </c>
    </row>
    <row r="216" spans="2:10" x14ac:dyDescent="0.25">
      <c r="B216" s="13">
        <f t="shared" si="27"/>
        <v>198</v>
      </c>
      <c r="C216" s="14">
        <f t="shared" si="31"/>
        <v>50344</v>
      </c>
      <c r="D216" s="19">
        <f>IF(ISERROR(-PMT($E216/12,COUNT($B214:$B$256),$H215,,0)),"", -PMT($E216/12,COUNT($B214:$B$256),$H215,,0))</f>
        <v>24489.77924995841</v>
      </c>
      <c r="E216" s="31">
        <f t="shared" si="28"/>
        <v>0.10750000000000001</v>
      </c>
      <c r="F216" s="17">
        <f t="shared" si="24"/>
        <v>7800.5642864826768</v>
      </c>
      <c r="G216" s="20">
        <f t="shared" si="25"/>
        <v>16689.214963475733</v>
      </c>
      <c r="H216" s="17">
        <f t="shared" si="29"/>
        <v>854071.44957412535</v>
      </c>
      <c r="I216" s="18">
        <f t="shared" si="26"/>
        <v>0</v>
      </c>
      <c r="J216" s="17">
        <f t="shared" si="30"/>
        <v>0</v>
      </c>
    </row>
    <row r="217" spans="2:10" x14ac:dyDescent="0.25">
      <c r="B217" s="13">
        <f t="shared" si="27"/>
        <v>199</v>
      </c>
      <c r="C217" s="14">
        <f t="shared" si="31"/>
        <v>50374</v>
      </c>
      <c r="D217" s="19">
        <f>IF(ISERROR(-PMT($E217/12,COUNT($B215:$B$256),$H216,,0)),"", -PMT($E217/12,COUNT($B215:$B$256),$H216,,0))</f>
        <v>24489.779249958407</v>
      </c>
      <c r="E217" s="31">
        <f t="shared" si="28"/>
        <v>0.10750000000000001</v>
      </c>
      <c r="F217" s="17">
        <f t="shared" si="24"/>
        <v>7651.0567357682075</v>
      </c>
      <c r="G217" s="20">
        <f t="shared" si="25"/>
        <v>16838.722514190198</v>
      </c>
      <c r="H217" s="17">
        <f t="shared" si="29"/>
        <v>837232.7270599351</v>
      </c>
      <c r="I217" s="18">
        <f t="shared" si="26"/>
        <v>0</v>
      </c>
      <c r="J217" s="17">
        <f t="shared" si="30"/>
        <v>0</v>
      </c>
    </row>
    <row r="218" spans="2:10" x14ac:dyDescent="0.25">
      <c r="B218" s="13">
        <f t="shared" si="27"/>
        <v>200</v>
      </c>
      <c r="C218" s="14">
        <f t="shared" si="31"/>
        <v>50405</v>
      </c>
      <c r="D218" s="19">
        <f>IF(ISERROR(-PMT($E218/12,COUNT($B216:$B$256),$H217,,0)),"", -PMT($E218/12,COUNT($B216:$B$256),$H217,,0))</f>
        <v>24489.77924995841</v>
      </c>
      <c r="E218" s="31">
        <f t="shared" si="28"/>
        <v>0.10750000000000001</v>
      </c>
      <c r="F218" s="17">
        <f t="shared" si="24"/>
        <v>7500.2098465785857</v>
      </c>
      <c r="G218" s="20">
        <f t="shared" si="25"/>
        <v>16989.569403379825</v>
      </c>
      <c r="H218" s="17">
        <f t="shared" si="29"/>
        <v>820243.1576565553</v>
      </c>
      <c r="I218" s="18">
        <f t="shared" si="26"/>
        <v>0</v>
      </c>
      <c r="J218" s="17">
        <f t="shared" si="30"/>
        <v>0</v>
      </c>
    </row>
    <row r="219" spans="2:10" x14ac:dyDescent="0.25">
      <c r="B219" s="13">
        <f t="shared" si="27"/>
        <v>201</v>
      </c>
      <c r="C219" s="14">
        <f t="shared" si="31"/>
        <v>50436</v>
      </c>
      <c r="D219" s="19">
        <f>IF(ISERROR(-PMT($E219/12,COUNT($B217:$B$256),$H218,,0)),"", -PMT($E219/12,COUNT($B217:$B$256),$H218,,0))</f>
        <v>24489.779249958407</v>
      </c>
      <c r="E219" s="31">
        <f t="shared" si="28"/>
        <v>0.10750000000000001</v>
      </c>
      <c r="F219" s="17">
        <f t="shared" si="24"/>
        <v>7348.0116206733082</v>
      </c>
      <c r="G219" s="20">
        <f t="shared" si="25"/>
        <v>17141.767629285099</v>
      </c>
      <c r="H219" s="17">
        <f t="shared" si="29"/>
        <v>803101.39002727019</v>
      </c>
      <c r="I219" s="18">
        <f t="shared" si="26"/>
        <v>0</v>
      </c>
      <c r="J219" s="17">
        <f t="shared" si="30"/>
        <v>0</v>
      </c>
    </row>
    <row r="220" spans="2:10" x14ac:dyDescent="0.25">
      <c r="B220" s="13">
        <f t="shared" si="27"/>
        <v>202</v>
      </c>
      <c r="C220" s="14">
        <f t="shared" si="31"/>
        <v>50464</v>
      </c>
      <c r="D220" s="19">
        <f>IF(ISERROR(-PMT($E220/12,COUNT($B218:$B$256),$H219,,0)),"", -PMT($E220/12,COUNT($B218:$B$256),$H219,,0))</f>
        <v>24489.779249958407</v>
      </c>
      <c r="E220" s="31">
        <f t="shared" si="28"/>
        <v>0.10750000000000001</v>
      </c>
      <c r="F220" s="17">
        <f t="shared" si="24"/>
        <v>7194.449952327629</v>
      </c>
      <c r="G220" s="20">
        <f t="shared" si="25"/>
        <v>17295.329297630778</v>
      </c>
      <c r="H220" s="17">
        <f t="shared" si="29"/>
        <v>785806.06072963937</v>
      </c>
      <c r="I220" s="18">
        <f t="shared" si="26"/>
        <v>0</v>
      </c>
      <c r="J220" s="17">
        <f t="shared" si="30"/>
        <v>0</v>
      </c>
    </row>
    <row r="221" spans="2:10" x14ac:dyDescent="0.25">
      <c r="B221" s="13">
        <f t="shared" si="27"/>
        <v>203</v>
      </c>
      <c r="C221" s="14">
        <f t="shared" si="31"/>
        <v>50495</v>
      </c>
      <c r="D221" s="19">
        <f>IF(ISERROR(-PMT($E221/12,COUNT($B219:$B$256),$H220,,0)),"", -PMT($E221/12,COUNT($B219:$B$256),$H220,,0))</f>
        <v>24489.779249958407</v>
      </c>
      <c r="E221" s="31">
        <f t="shared" si="28"/>
        <v>0.10750000000000001</v>
      </c>
      <c r="F221" s="17">
        <f t="shared" si="24"/>
        <v>7039.5126273696869</v>
      </c>
      <c r="G221" s="20">
        <f t="shared" si="25"/>
        <v>17450.266622588719</v>
      </c>
      <c r="H221" s="17">
        <f t="shared" si="29"/>
        <v>768355.79410705063</v>
      </c>
      <c r="I221" s="18">
        <f t="shared" si="26"/>
        <v>0</v>
      </c>
      <c r="J221" s="17">
        <f t="shared" si="30"/>
        <v>0</v>
      </c>
    </row>
    <row r="222" spans="2:10" x14ac:dyDescent="0.25">
      <c r="B222" s="13">
        <f t="shared" si="27"/>
        <v>204</v>
      </c>
      <c r="C222" s="14">
        <f t="shared" si="31"/>
        <v>50525</v>
      </c>
      <c r="D222" s="19">
        <f>IF(ISERROR(-PMT($E222/12,COUNT($B220:$B$256),$H221,,0)),"", -PMT($E222/12,COUNT($B220:$B$256),$H221,,0))</f>
        <v>24489.779249958407</v>
      </c>
      <c r="E222" s="31">
        <f t="shared" si="28"/>
        <v>0.10750000000000001</v>
      </c>
      <c r="F222" s="17">
        <f t="shared" si="24"/>
        <v>6883.1873222089962</v>
      </c>
      <c r="G222" s="20">
        <f t="shared" si="25"/>
        <v>17606.59192774941</v>
      </c>
      <c r="H222" s="17">
        <f t="shared" si="29"/>
        <v>750749.20217930118</v>
      </c>
      <c r="I222" s="18">
        <f t="shared" si="26"/>
        <v>0</v>
      </c>
      <c r="J222" s="17">
        <f t="shared" si="30"/>
        <v>0</v>
      </c>
    </row>
    <row r="223" spans="2:10" x14ac:dyDescent="0.25">
      <c r="B223" s="13">
        <f t="shared" si="27"/>
        <v>205</v>
      </c>
      <c r="C223" s="14">
        <f t="shared" si="31"/>
        <v>50556</v>
      </c>
      <c r="D223" s="19">
        <f>IF(ISERROR(-PMT($E223/12,COUNT($B221:$B$256),$H222,,0)),"", -PMT($E223/12,COUNT($B221:$B$256),$H222,,0))</f>
        <v>24489.779249958407</v>
      </c>
      <c r="E223" s="31">
        <f t="shared" si="28"/>
        <v>0.10750000000000001</v>
      </c>
      <c r="F223" s="17">
        <f t="shared" si="24"/>
        <v>6725.4616028562405</v>
      </c>
      <c r="G223" s="20">
        <f t="shared" si="25"/>
        <v>17764.317647102165</v>
      </c>
      <c r="H223" s="17">
        <f t="shared" si="29"/>
        <v>732984.88453219901</v>
      </c>
      <c r="I223" s="18">
        <f t="shared" si="26"/>
        <v>0</v>
      </c>
      <c r="J223" s="17">
        <f t="shared" si="30"/>
        <v>0</v>
      </c>
    </row>
    <row r="224" spans="2:10" x14ac:dyDescent="0.25">
      <c r="B224" s="13">
        <f t="shared" si="27"/>
        <v>206</v>
      </c>
      <c r="C224" s="14">
        <f t="shared" si="31"/>
        <v>50586</v>
      </c>
      <c r="D224" s="19">
        <f>IF(ISERROR(-PMT($E224/12,COUNT($B222:$B$256),$H223,,0)),"", -PMT($E224/12,COUNT($B222:$B$256),$H223,,0))</f>
        <v>24489.779249958407</v>
      </c>
      <c r="E224" s="31">
        <f t="shared" si="28"/>
        <v>0.10750000000000001</v>
      </c>
      <c r="F224" s="17">
        <f t="shared" si="24"/>
        <v>6566.3229239342836</v>
      </c>
      <c r="G224" s="20">
        <f t="shared" si="25"/>
        <v>17923.456326024123</v>
      </c>
      <c r="H224" s="17">
        <f t="shared" si="29"/>
        <v>715061.42820617487</v>
      </c>
      <c r="I224" s="18">
        <f t="shared" si="26"/>
        <v>0</v>
      </c>
      <c r="J224" s="17">
        <f t="shared" si="30"/>
        <v>0</v>
      </c>
    </row>
    <row r="225" spans="2:10" x14ac:dyDescent="0.25">
      <c r="B225" s="13">
        <f t="shared" si="27"/>
        <v>207</v>
      </c>
      <c r="C225" s="14">
        <f t="shared" si="31"/>
        <v>50617</v>
      </c>
      <c r="D225" s="19">
        <f>IF(ISERROR(-PMT($E225/12,COUNT($B223:$B$256),$H224,,0)),"", -PMT($E225/12,COUNT($B223:$B$256),$H224,,0))</f>
        <v>24489.779249958407</v>
      </c>
      <c r="E225" s="31">
        <f t="shared" si="28"/>
        <v>0.10750000000000001</v>
      </c>
      <c r="F225" s="17">
        <f t="shared" si="24"/>
        <v>6405.7586276803167</v>
      </c>
      <c r="G225" s="20">
        <f t="shared" si="25"/>
        <v>18084.020622278091</v>
      </c>
      <c r="H225" s="17">
        <f t="shared" si="29"/>
        <v>696977.40758389677</v>
      </c>
      <c r="I225" s="18">
        <f t="shared" si="26"/>
        <v>0</v>
      </c>
      <c r="J225" s="17">
        <f t="shared" si="30"/>
        <v>0</v>
      </c>
    </row>
    <row r="226" spans="2:10" x14ac:dyDescent="0.25">
      <c r="B226" s="13">
        <f t="shared" si="27"/>
        <v>208</v>
      </c>
      <c r="C226" s="14">
        <f t="shared" si="31"/>
        <v>50648</v>
      </c>
      <c r="D226" s="19">
        <f>IF(ISERROR(-PMT($E226/12,COUNT($B224:$B$256),$H225,,0)),"", -PMT($E226/12,COUNT($B224:$B$256),$H225,,0))</f>
        <v>24489.779249958399</v>
      </c>
      <c r="E226" s="31">
        <f t="shared" si="28"/>
        <v>0.10750000000000001</v>
      </c>
      <c r="F226" s="17">
        <f t="shared" si="24"/>
        <v>6243.7559429390758</v>
      </c>
      <c r="G226" s="20">
        <f t="shared" si="25"/>
        <v>18246.023307019324</v>
      </c>
      <c r="H226" s="17">
        <f t="shared" si="29"/>
        <v>678731.38427687739</v>
      </c>
      <c r="I226" s="18">
        <f t="shared" si="26"/>
        <v>0</v>
      </c>
      <c r="J226" s="17">
        <f t="shared" si="30"/>
        <v>0</v>
      </c>
    </row>
    <row r="227" spans="2:10" x14ac:dyDescent="0.25">
      <c r="B227" s="13">
        <f t="shared" si="27"/>
        <v>209</v>
      </c>
      <c r="C227" s="14">
        <f t="shared" si="31"/>
        <v>50678</v>
      </c>
      <c r="D227" s="19">
        <f>IF(ISERROR(-PMT($E227/12,COUNT($B225:$B$256),$H226,,0)),"", -PMT($E227/12,COUNT($B225:$B$256),$H226,,0))</f>
        <v>24489.779249958396</v>
      </c>
      <c r="E227" s="31">
        <f t="shared" si="28"/>
        <v>0.10750000000000001</v>
      </c>
      <c r="F227" s="17">
        <f t="shared" si="24"/>
        <v>6080.3019841470268</v>
      </c>
      <c r="G227" s="20">
        <f t="shared" si="25"/>
        <v>18409.477265811369</v>
      </c>
      <c r="H227" s="17">
        <f t="shared" si="29"/>
        <v>660321.90701106598</v>
      </c>
      <c r="I227" s="18">
        <f t="shared" si="26"/>
        <v>0</v>
      </c>
      <c r="J227" s="17">
        <f t="shared" si="30"/>
        <v>0</v>
      </c>
    </row>
    <row r="228" spans="2:10" x14ac:dyDescent="0.25">
      <c r="B228" s="13">
        <f t="shared" si="27"/>
        <v>210</v>
      </c>
      <c r="C228" s="14">
        <f t="shared" si="31"/>
        <v>50709</v>
      </c>
      <c r="D228" s="19">
        <f>IF(ISERROR(-PMT($E228/12,COUNT($B226:$B$256),$H227,,0)),"", -PMT($E228/12,COUNT($B226:$B$256),$H227,,0))</f>
        <v>24489.779249958399</v>
      </c>
      <c r="E228" s="31">
        <f t="shared" si="28"/>
        <v>0.10750000000000001</v>
      </c>
      <c r="F228" s="17">
        <f t="shared" si="24"/>
        <v>5915.3837503074674</v>
      </c>
      <c r="G228" s="20">
        <f t="shared" si="25"/>
        <v>18574.395499650931</v>
      </c>
      <c r="H228" s="17">
        <f t="shared" si="29"/>
        <v>641747.51151141501</v>
      </c>
      <c r="I228" s="18">
        <f t="shared" si="26"/>
        <v>0</v>
      </c>
      <c r="J228" s="17">
        <f t="shared" si="30"/>
        <v>0</v>
      </c>
    </row>
    <row r="229" spans="2:10" x14ac:dyDescent="0.25">
      <c r="B229" s="13">
        <f t="shared" si="27"/>
        <v>211</v>
      </c>
      <c r="C229" s="14">
        <f t="shared" si="31"/>
        <v>50739</v>
      </c>
      <c r="D229" s="19">
        <f>IF(ISERROR(-PMT($E229/12,COUNT($B227:$B$256),$H228,,0)),"", -PMT($E229/12,COUNT($B227:$B$256),$H228,,0))</f>
        <v>24489.779249958399</v>
      </c>
      <c r="E229" s="31">
        <f t="shared" si="28"/>
        <v>0.10750000000000001</v>
      </c>
      <c r="F229" s="17">
        <f t="shared" si="24"/>
        <v>5748.9881239564265</v>
      </c>
      <c r="G229" s="20">
        <f t="shared" si="25"/>
        <v>18740.791126001972</v>
      </c>
      <c r="H229" s="17">
        <f t="shared" si="29"/>
        <v>623006.72038541303</v>
      </c>
      <c r="I229" s="18">
        <f t="shared" si="26"/>
        <v>0</v>
      </c>
      <c r="J229" s="17">
        <f t="shared" si="30"/>
        <v>0</v>
      </c>
    </row>
    <row r="230" spans="2:10" x14ac:dyDescent="0.25">
      <c r="B230" s="13">
        <f t="shared" si="27"/>
        <v>212</v>
      </c>
      <c r="C230" s="14">
        <f t="shared" si="31"/>
        <v>50770</v>
      </c>
      <c r="D230" s="19">
        <f>IF(ISERROR(-PMT($E230/12,COUNT($B228:$B$256),$H229,,0)),"", -PMT($E230/12,COUNT($B228:$B$256),$H229,,0))</f>
        <v>24489.779249958392</v>
      </c>
      <c r="E230" s="31">
        <f t="shared" si="28"/>
        <v>0.10750000000000001</v>
      </c>
      <c r="F230" s="17">
        <f t="shared" si="24"/>
        <v>5581.1018701193252</v>
      </c>
      <c r="G230" s="20">
        <f t="shared" si="25"/>
        <v>18908.677379839068</v>
      </c>
      <c r="H230" s="17">
        <f t="shared" si="29"/>
        <v>604098.04300557391</v>
      </c>
      <c r="I230" s="18">
        <f t="shared" si="26"/>
        <v>0</v>
      </c>
      <c r="J230" s="17">
        <f t="shared" si="30"/>
        <v>0</v>
      </c>
    </row>
    <row r="231" spans="2:10" x14ac:dyDescent="0.25">
      <c r="B231" s="13">
        <f t="shared" si="27"/>
        <v>213</v>
      </c>
      <c r="C231" s="14">
        <f t="shared" si="31"/>
        <v>50801</v>
      </c>
      <c r="D231" s="19">
        <f>IF(ISERROR(-PMT($E231/12,COUNT($B229:$B$256),$H230,,0)),"", -PMT($E231/12,COUNT($B229:$B$256),$H230,,0))</f>
        <v>24489.779249958396</v>
      </c>
      <c r="E231" s="31">
        <f t="shared" si="28"/>
        <v>0.10750000000000001</v>
      </c>
      <c r="F231" s="17">
        <f t="shared" si="24"/>
        <v>5411.7116352582671</v>
      </c>
      <c r="G231" s="20">
        <f t="shared" si="25"/>
        <v>19078.067614700129</v>
      </c>
      <c r="H231" s="17">
        <f t="shared" si="29"/>
        <v>585019.97539087373</v>
      </c>
      <c r="I231" s="18">
        <f t="shared" si="26"/>
        <v>0</v>
      </c>
      <c r="J231" s="17">
        <f t="shared" si="30"/>
        <v>0</v>
      </c>
    </row>
    <row r="232" spans="2:10" x14ac:dyDescent="0.25">
      <c r="B232" s="13">
        <f t="shared" si="27"/>
        <v>214</v>
      </c>
      <c r="C232" s="14">
        <f t="shared" si="31"/>
        <v>50829</v>
      </c>
      <c r="D232" s="19">
        <f>IF(ISERROR(-PMT($E232/12,COUNT($B230:$B$256),$H231,,0)),"", -PMT($E232/12,COUNT($B230:$B$256),$H231,,0))</f>
        <v>24489.779249958396</v>
      </c>
      <c r="E232" s="31">
        <f t="shared" si="28"/>
        <v>0.10750000000000001</v>
      </c>
      <c r="F232" s="17">
        <f t="shared" si="24"/>
        <v>5240.8039462099114</v>
      </c>
      <c r="G232" s="20">
        <f t="shared" si="25"/>
        <v>19248.975303748484</v>
      </c>
      <c r="H232" s="17">
        <f t="shared" si="29"/>
        <v>565771.00008712523</v>
      </c>
      <c r="I232" s="18">
        <f t="shared" si="26"/>
        <v>0</v>
      </c>
      <c r="J232" s="17">
        <f t="shared" si="30"/>
        <v>0</v>
      </c>
    </row>
    <row r="233" spans="2:10" x14ac:dyDescent="0.25">
      <c r="B233" s="13">
        <f t="shared" si="27"/>
        <v>215</v>
      </c>
      <c r="C233" s="14">
        <f t="shared" si="31"/>
        <v>50860</v>
      </c>
      <c r="D233" s="19">
        <f>IF(ISERROR(-PMT($E233/12,COUNT($B231:$B$256),$H232,,0)),"", -PMT($E233/12,COUNT($B231:$B$256),$H232,,0))</f>
        <v>24489.779249958396</v>
      </c>
      <c r="E233" s="31">
        <f t="shared" si="28"/>
        <v>0.10750000000000001</v>
      </c>
      <c r="F233" s="17">
        <f t="shared" si="24"/>
        <v>5068.365209113831</v>
      </c>
      <c r="G233" s="20">
        <f t="shared" si="25"/>
        <v>19421.414040844564</v>
      </c>
      <c r="H233" s="17">
        <f t="shared" si="29"/>
        <v>546349.58604628069</v>
      </c>
      <c r="I233" s="18">
        <f t="shared" si="26"/>
        <v>0</v>
      </c>
      <c r="J233" s="17">
        <f t="shared" si="30"/>
        <v>0</v>
      </c>
    </row>
    <row r="234" spans="2:10" x14ac:dyDescent="0.25">
      <c r="B234" s="13">
        <f t="shared" si="27"/>
        <v>216</v>
      </c>
      <c r="C234" s="14">
        <f t="shared" si="31"/>
        <v>50890</v>
      </c>
      <c r="D234" s="19">
        <f>IF(ISERROR(-PMT($E234/12,COUNT($B232:$B$256),$H233,,0)),"", -PMT($E234/12,COUNT($B232:$B$256),$H233,,0))</f>
        <v>24489.779249958392</v>
      </c>
      <c r="E234" s="31">
        <f t="shared" si="28"/>
        <v>0.10750000000000001</v>
      </c>
      <c r="F234" s="17">
        <f t="shared" si="24"/>
        <v>4894.3817083312651</v>
      </c>
      <c r="G234" s="20">
        <f t="shared" si="25"/>
        <v>19595.397541627128</v>
      </c>
      <c r="H234" s="17">
        <f t="shared" si="29"/>
        <v>526754.18850465352</v>
      </c>
      <c r="I234" s="18">
        <f t="shared" si="26"/>
        <v>0</v>
      </c>
      <c r="J234" s="17">
        <f t="shared" si="30"/>
        <v>0</v>
      </c>
    </row>
    <row r="235" spans="2:10" x14ac:dyDescent="0.25">
      <c r="B235" s="13">
        <f t="shared" si="27"/>
        <v>217</v>
      </c>
      <c r="C235" s="14">
        <f t="shared" si="31"/>
        <v>50921</v>
      </c>
      <c r="D235" s="19">
        <f>IF(ISERROR(-PMT($E235/12,COUNT($B233:$B$256),$H234,,0)),"", -PMT($E235/12,COUNT($B233:$B$256),$H234,,0))</f>
        <v>24489.779249958392</v>
      </c>
      <c r="E235" s="31">
        <f t="shared" si="28"/>
        <v>0.10750000000000001</v>
      </c>
      <c r="F235" s="17">
        <f t="shared" si="24"/>
        <v>4718.8396053541883</v>
      </c>
      <c r="G235" s="20">
        <f t="shared" si="25"/>
        <v>19770.939644604205</v>
      </c>
      <c r="H235" s="17">
        <f t="shared" si="29"/>
        <v>506983.24886004929</v>
      </c>
      <c r="I235" s="18">
        <f t="shared" si="26"/>
        <v>0</v>
      </c>
      <c r="J235" s="17">
        <f t="shared" si="30"/>
        <v>0</v>
      </c>
    </row>
    <row r="236" spans="2:10" x14ac:dyDescent="0.25">
      <c r="B236" s="13">
        <f t="shared" si="27"/>
        <v>218</v>
      </c>
      <c r="C236" s="14">
        <f t="shared" si="31"/>
        <v>50951</v>
      </c>
      <c r="D236" s="19">
        <f>IF(ISERROR(-PMT($E236/12,COUNT($B234:$B$256),$H235,,0)),"", -PMT($E236/12,COUNT($B234:$B$256),$H235,,0))</f>
        <v>24489.779249958396</v>
      </c>
      <c r="E236" s="31">
        <f t="shared" si="28"/>
        <v>0.10750000000000001</v>
      </c>
      <c r="F236" s="17">
        <f t="shared" si="24"/>
        <v>4541.7249377046091</v>
      </c>
      <c r="G236" s="20">
        <f t="shared" si="25"/>
        <v>19948.054312253786</v>
      </c>
      <c r="H236" s="17">
        <f t="shared" si="29"/>
        <v>487035.19454779552</v>
      </c>
      <c r="I236" s="18">
        <f t="shared" si="26"/>
        <v>0</v>
      </c>
      <c r="J236" s="17">
        <f t="shared" si="30"/>
        <v>0</v>
      </c>
    </row>
    <row r="237" spans="2:10" x14ac:dyDescent="0.25">
      <c r="B237" s="13">
        <f t="shared" si="27"/>
        <v>219</v>
      </c>
      <c r="C237" s="14">
        <f t="shared" si="31"/>
        <v>50982</v>
      </c>
      <c r="D237" s="19">
        <f>IF(ISERROR(-PMT($E237/12,COUNT($B235:$B$256),$H236,,0)),"", -PMT($E237/12,COUNT($B235:$B$256),$H236,,0))</f>
        <v>24489.779249958392</v>
      </c>
      <c r="E237" s="31">
        <f t="shared" si="28"/>
        <v>0.10750000000000001</v>
      </c>
      <c r="F237" s="17">
        <f t="shared" si="24"/>
        <v>4363.023617824002</v>
      </c>
      <c r="G237" s="20">
        <f t="shared" si="25"/>
        <v>20126.755632134391</v>
      </c>
      <c r="H237" s="17">
        <f t="shared" si="29"/>
        <v>466908.43891566113</v>
      </c>
      <c r="I237" s="18">
        <f t="shared" si="26"/>
        <v>0</v>
      </c>
      <c r="J237" s="17">
        <f t="shared" si="30"/>
        <v>0</v>
      </c>
    </row>
    <row r="238" spans="2:10" x14ac:dyDescent="0.25">
      <c r="B238" s="13">
        <f t="shared" si="27"/>
        <v>220</v>
      </c>
      <c r="C238" s="14">
        <f t="shared" si="31"/>
        <v>51013</v>
      </c>
      <c r="D238" s="19">
        <f>IF(ISERROR(-PMT($E238/12,COUNT($B236:$B$256),$H237,,0)),"", -PMT($E238/12,COUNT($B236:$B$256),$H237,,0))</f>
        <v>24489.779249958388</v>
      </c>
      <c r="E238" s="31">
        <f t="shared" si="28"/>
        <v>0.10750000000000001</v>
      </c>
      <c r="F238" s="17">
        <f t="shared" si="24"/>
        <v>4182.7214319527984</v>
      </c>
      <c r="G238" s="20">
        <f t="shared" si="25"/>
        <v>20307.057818005589</v>
      </c>
      <c r="H238" s="17">
        <f t="shared" si="29"/>
        <v>446601.38109765551</v>
      </c>
      <c r="I238" s="18">
        <f t="shared" si="26"/>
        <v>0</v>
      </c>
      <c r="J238" s="17">
        <f t="shared" si="30"/>
        <v>0</v>
      </c>
    </row>
    <row r="239" spans="2:10" x14ac:dyDescent="0.25">
      <c r="B239" s="13">
        <f t="shared" si="27"/>
        <v>221</v>
      </c>
      <c r="C239" s="14">
        <f t="shared" si="31"/>
        <v>51043</v>
      </c>
      <c r="D239" s="19">
        <f>IF(ISERROR(-PMT($E239/12,COUNT($B237:$B$256),$H238,,0)),"", -PMT($E239/12,COUNT($B237:$B$256),$H238,,0))</f>
        <v>24489.779249958392</v>
      </c>
      <c r="E239" s="31">
        <f t="shared" si="28"/>
        <v>0.10750000000000001</v>
      </c>
      <c r="F239" s="17">
        <f t="shared" si="24"/>
        <v>4000.8040389998309</v>
      </c>
      <c r="G239" s="20">
        <f t="shared" si="25"/>
        <v>20488.975210958561</v>
      </c>
      <c r="H239" s="17">
        <f t="shared" si="29"/>
        <v>426112.40588669694</v>
      </c>
      <c r="I239" s="18">
        <f t="shared" si="26"/>
        <v>0</v>
      </c>
      <c r="J239" s="17">
        <f t="shared" si="30"/>
        <v>0</v>
      </c>
    </row>
    <row r="240" spans="2:10" x14ac:dyDescent="0.25">
      <c r="B240" s="13">
        <f t="shared" si="27"/>
        <v>222</v>
      </c>
      <c r="C240" s="14">
        <f t="shared" si="31"/>
        <v>51074</v>
      </c>
      <c r="D240" s="19">
        <f>IF(ISERROR(-PMT($E240/12,COUNT($B238:$B$256),$H239,,0)),"", -PMT($E240/12,COUNT($B238:$B$256),$H239,,0))</f>
        <v>24489.779249958392</v>
      </c>
      <c r="E240" s="31">
        <f t="shared" si="28"/>
        <v>0.10750000000000001</v>
      </c>
      <c r="F240" s="17">
        <f t="shared" si="24"/>
        <v>3817.2569694016606</v>
      </c>
      <c r="G240" s="20">
        <f t="shared" si="25"/>
        <v>20672.522280556732</v>
      </c>
      <c r="H240" s="17">
        <f t="shared" si="29"/>
        <v>405439.88360614021</v>
      </c>
      <c r="I240" s="18">
        <f t="shared" si="26"/>
        <v>0</v>
      </c>
      <c r="J240" s="17">
        <f t="shared" si="30"/>
        <v>0</v>
      </c>
    </row>
    <row r="241" spans="2:10" x14ac:dyDescent="0.25">
      <c r="B241" s="13">
        <f t="shared" si="27"/>
        <v>223</v>
      </c>
      <c r="C241" s="14">
        <f t="shared" si="31"/>
        <v>51104</v>
      </c>
      <c r="D241" s="19">
        <f>IF(ISERROR(-PMT($E241/12,COUNT($B239:$B$256),$H240,,0)),"", -PMT($E241/12,COUNT($B239:$B$256),$H240,,0))</f>
        <v>24489.779249958392</v>
      </c>
      <c r="E241" s="31">
        <f t="shared" si="28"/>
        <v>0.10750000000000001</v>
      </c>
      <c r="F241" s="17">
        <f t="shared" si="24"/>
        <v>3632.0656239716732</v>
      </c>
      <c r="G241" s="20">
        <f t="shared" si="25"/>
        <v>20857.713625986718</v>
      </c>
      <c r="H241" s="17">
        <f t="shared" si="29"/>
        <v>384582.1699801535</v>
      </c>
      <c r="I241" s="18">
        <f t="shared" si="26"/>
        <v>0</v>
      </c>
      <c r="J241" s="17">
        <f t="shared" si="30"/>
        <v>0</v>
      </c>
    </row>
    <row r="242" spans="2:10" x14ac:dyDescent="0.25">
      <c r="B242" s="13">
        <f t="shared" si="27"/>
        <v>224</v>
      </c>
      <c r="C242" s="14">
        <f t="shared" si="31"/>
        <v>51135</v>
      </c>
      <c r="D242" s="19">
        <f>IF(ISERROR(-PMT($E242/12,COUNT($B240:$B$256),$H241,,0)),"", -PMT($E242/12,COUNT($B240:$B$256),$H241,,0))</f>
        <v>24489.779249958388</v>
      </c>
      <c r="E242" s="31">
        <f t="shared" si="28"/>
        <v>0.10750000000000001</v>
      </c>
      <c r="F242" s="17">
        <f t="shared" si="24"/>
        <v>3445.2152727388752</v>
      </c>
      <c r="G242" s="20">
        <f t="shared" si="25"/>
        <v>21044.563977219514</v>
      </c>
      <c r="H242" s="17">
        <f t="shared" si="29"/>
        <v>363537.60600293399</v>
      </c>
      <c r="I242" s="18">
        <f t="shared" si="26"/>
        <v>0</v>
      </c>
      <c r="J242" s="17">
        <f t="shared" si="30"/>
        <v>0</v>
      </c>
    </row>
    <row r="243" spans="2:10" x14ac:dyDescent="0.25">
      <c r="B243" s="13">
        <f t="shared" si="27"/>
        <v>225</v>
      </c>
      <c r="C243" s="14">
        <f t="shared" si="31"/>
        <v>51166</v>
      </c>
      <c r="D243" s="19">
        <f>IF(ISERROR(-PMT($E243/12,COUNT($B241:$B$256),$H242,,0)),"", -PMT($E243/12,COUNT($B241:$B$256),$H242,,0))</f>
        <v>24489.779249958392</v>
      </c>
      <c r="E243" s="31">
        <f t="shared" si="28"/>
        <v>0.10750000000000001</v>
      </c>
      <c r="F243" s="17">
        <f t="shared" si="24"/>
        <v>3256.6910537762838</v>
      </c>
      <c r="G243" s="20">
        <f t="shared" si="25"/>
        <v>21233.088196182107</v>
      </c>
      <c r="H243" s="17">
        <f t="shared" si="29"/>
        <v>342304.51780675189</v>
      </c>
      <c r="I243" s="18">
        <f t="shared" si="26"/>
        <v>0</v>
      </c>
      <c r="J243" s="17">
        <f t="shared" si="30"/>
        <v>0</v>
      </c>
    </row>
    <row r="244" spans="2:10" x14ac:dyDescent="0.25">
      <c r="B244" s="13">
        <f t="shared" si="27"/>
        <v>226</v>
      </c>
      <c r="C244" s="14">
        <f t="shared" si="31"/>
        <v>51195</v>
      </c>
      <c r="D244" s="19">
        <f>IF(ISERROR(-PMT($E244/12,COUNT($B242:$B$256),$H243,,0)),"", -PMT($E244/12,COUNT($B242:$B$256),$H243,,0))</f>
        <v>24489.779249958396</v>
      </c>
      <c r="E244" s="31">
        <f t="shared" si="28"/>
        <v>0.10750000000000001</v>
      </c>
      <c r="F244" s="17">
        <f t="shared" si="24"/>
        <v>3066.4779720188194</v>
      </c>
      <c r="G244" s="20">
        <f t="shared" si="25"/>
        <v>21423.301277939576</v>
      </c>
      <c r="H244" s="17">
        <f t="shared" si="29"/>
        <v>320881.21652881231</v>
      </c>
      <c r="I244" s="18">
        <f t="shared" si="26"/>
        <v>0</v>
      </c>
      <c r="J244" s="17">
        <f t="shared" si="30"/>
        <v>0</v>
      </c>
    </row>
    <row r="245" spans="2:10" x14ac:dyDescent="0.25">
      <c r="B245" s="13">
        <f t="shared" si="27"/>
        <v>227</v>
      </c>
      <c r="C245" s="14">
        <f t="shared" si="31"/>
        <v>51226</v>
      </c>
      <c r="D245" s="19">
        <f>IF(ISERROR(-PMT($E245/12,COUNT($B243:$B$256),$H244,,0)),"", -PMT($E245/12,COUNT($B243:$B$256),$H244,,0))</f>
        <v>24489.779249958392</v>
      </c>
      <c r="E245" s="31">
        <f t="shared" si="28"/>
        <v>0.10750000000000001</v>
      </c>
      <c r="F245" s="17">
        <f t="shared" si="24"/>
        <v>2874.5608980706106</v>
      </c>
      <c r="G245" s="20">
        <f t="shared" si="25"/>
        <v>21615.218351887783</v>
      </c>
      <c r="H245" s="17">
        <f t="shared" si="29"/>
        <v>299265.99817692454</v>
      </c>
      <c r="I245" s="18">
        <f t="shared" si="26"/>
        <v>0</v>
      </c>
      <c r="J245" s="17">
        <f t="shared" si="30"/>
        <v>0</v>
      </c>
    </row>
    <row r="246" spans="2:10" x14ac:dyDescent="0.25">
      <c r="B246" s="13">
        <f t="shared" si="27"/>
        <v>228</v>
      </c>
      <c r="C246" s="14">
        <f t="shared" si="31"/>
        <v>51256</v>
      </c>
      <c r="D246" s="19">
        <f>IF(ISERROR(-PMT($E246/12,COUNT($B244:$B$256),$H245,,0)),"", -PMT($E246/12,COUNT($B244:$B$256),$H245,,0))</f>
        <v>24489.779249958392</v>
      </c>
      <c r="E246" s="31">
        <f t="shared" si="28"/>
        <v>0.10750000000000001</v>
      </c>
      <c r="F246" s="17">
        <f t="shared" si="24"/>
        <v>2680.9245670016157</v>
      </c>
      <c r="G246" s="20">
        <f t="shared" si="25"/>
        <v>21808.854682956775</v>
      </c>
      <c r="H246" s="17">
        <f t="shared" si="29"/>
        <v>277457.14349396777</v>
      </c>
      <c r="I246" s="18">
        <f t="shared" si="26"/>
        <v>0</v>
      </c>
      <c r="J246" s="17">
        <f t="shared" si="30"/>
        <v>0</v>
      </c>
    </row>
    <row r="247" spans="2:10" x14ac:dyDescent="0.25">
      <c r="B247" s="13">
        <f t="shared" si="27"/>
        <v>229</v>
      </c>
      <c r="C247" s="14">
        <f t="shared" si="31"/>
        <v>51287</v>
      </c>
      <c r="D247" s="19">
        <f>IF(ISERROR(-PMT($E247/12,COUNT($B245:$B$256),$H246,,0)),"", -PMT($E247/12,COUNT($B245:$B$256),$H246,,0))</f>
        <v>24489.779249958396</v>
      </c>
      <c r="E247" s="31">
        <f t="shared" si="28"/>
        <v>0.10750000000000001</v>
      </c>
      <c r="F247" s="17">
        <f t="shared" si="24"/>
        <v>2485.5535771334617</v>
      </c>
      <c r="G247" s="20">
        <f t="shared" si="25"/>
        <v>22004.225672824934</v>
      </c>
      <c r="H247" s="17">
        <f t="shared" si="29"/>
        <v>255452.91782114282</v>
      </c>
      <c r="I247" s="18">
        <f t="shared" si="26"/>
        <v>0</v>
      </c>
      <c r="J247" s="17">
        <f t="shared" si="30"/>
        <v>0</v>
      </c>
    </row>
    <row r="248" spans="2:10" x14ac:dyDescent="0.25">
      <c r="B248" s="13">
        <f t="shared" si="27"/>
        <v>230</v>
      </c>
      <c r="C248" s="14">
        <f t="shared" si="31"/>
        <v>51317</v>
      </c>
      <c r="D248" s="19">
        <f>IF(ISERROR(-PMT($E248/12,COUNT($B246:$B$256),$H247,,0)),"", -PMT($E248/12,COUNT($B246:$B$256),$H247,,0))</f>
        <v>24489.779249958388</v>
      </c>
      <c r="E248" s="31">
        <f t="shared" si="28"/>
        <v>0.10750000000000001</v>
      </c>
      <c r="F248" s="17">
        <f t="shared" si="24"/>
        <v>2288.4323888144049</v>
      </c>
      <c r="G248" s="20">
        <f t="shared" si="25"/>
        <v>22201.346861143982</v>
      </c>
      <c r="H248" s="17">
        <f t="shared" si="29"/>
        <v>233251.57095999885</v>
      </c>
      <c r="I248" s="18">
        <f t="shared" si="26"/>
        <v>0</v>
      </c>
      <c r="J248" s="17">
        <f t="shared" si="30"/>
        <v>0</v>
      </c>
    </row>
    <row r="249" spans="2:10" x14ac:dyDescent="0.25">
      <c r="B249" s="13">
        <f t="shared" si="27"/>
        <v>231</v>
      </c>
      <c r="C249" s="14">
        <f t="shared" si="31"/>
        <v>51348</v>
      </c>
      <c r="D249" s="19">
        <f>IF(ISERROR(-PMT($E249/12,COUNT($B247:$B$256),$H248,,0)),"", -PMT($E249/12,COUNT($B247:$B$256),$H248,,0))</f>
        <v>24489.779249958396</v>
      </c>
      <c r="E249" s="31">
        <f t="shared" si="28"/>
        <v>0.10750000000000001</v>
      </c>
      <c r="F249" s="17">
        <f t="shared" si="24"/>
        <v>2089.545323183323</v>
      </c>
      <c r="G249" s="20">
        <f t="shared" si="25"/>
        <v>22400.233926775072</v>
      </c>
      <c r="H249" s="17">
        <f t="shared" si="29"/>
        <v>210851.33703322377</v>
      </c>
      <c r="I249" s="18">
        <f t="shared" si="26"/>
        <v>0</v>
      </c>
      <c r="J249" s="17">
        <f t="shared" si="30"/>
        <v>0</v>
      </c>
    </row>
    <row r="250" spans="2:10" x14ac:dyDescent="0.25">
      <c r="B250" s="13">
        <f t="shared" si="27"/>
        <v>232</v>
      </c>
      <c r="C250" s="14">
        <f t="shared" si="31"/>
        <v>51379</v>
      </c>
      <c r="D250" s="19">
        <f>IF(ISERROR(-PMT($E250/12,COUNT($B248:$B$256),$H249,,0)),"", -PMT($E250/12,COUNT($B248:$B$256),$H249,,0))</f>
        <v>24489.779249958396</v>
      </c>
      <c r="E250" s="31">
        <f t="shared" si="28"/>
        <v>0.10750000000000001</v>
      </c>
      <c r="F250" s="17">
        <f t="shared" si="24"/>
        <v>1888.87656092263</v>
      </c>
      <c r="G250" s="20">
        <f t="shared" si="25"/>
        <v>22600.902689035767</v>
      </c>
      <c r="H250" s="17">
        <f t="shared" si="29"/>
        <v>188250.43434418799</v>
      </c>
      <c r="I250" s="18">
        <f t="shared" si="26"/>
        <v>0</v>
      </c>
      <c r="J250" s="17">
        <f t="shared" si="30"/>
        <v>0</v>
      </c>
    </row>
    <row r="251" spans="2:10" x14ac:dyDescent="0.25">
      <c r="B251" s="13">
        <f t="shared" si="27"/>
        <v>233</v>
      </c>
      <c r="C251" s="14">
        <f t="shared" si="31"/>
        <v>51409</v>
      </c>
      <c r="D251" s="19">
        <f>IF(ISERROR(-PMT($E251/12,COUNT($B249:$B$256),$H250,,0)),"", -PMT($E251/12,COUNT($B249:$B$256),$H250,,0))</f>
        <v>24489.779249958396</v>
      </c>
      <c r="E251" s="31">
        <f t="shared" si="28"/>
        <v>0.10750000000000001</v>
      </c>
      <c r="F251" s="17">
        <f t="shared" si="24"/>
        <v>1686.4101410000176</v>
      </c>
      <c r="G251" s="20">
        <f t="shared" si="25"/>
        <v>22803.369108958377</v>
      </c>
      <c r="H251" s="17">
        <f t="shared" si="29"/>
        <v>165447.06523522962</v>
      </c>
      <c r="I251" s="18">
        <f t="shared" si="26"/>
        <v>0</v>
      </c>
      <c r="J251" s="17">
        <f t="shared" si="30"/>
        <v>0</v>
      </c>
    </row>
    <row r="252" spans="2:10" x14ac:dyDescent="0.25">
      <c r="B252" s="13">
        <f t="shared" si="27"/>
        <v>234</v>
      </c>
      <c r="C252" s="14">
        <f t="shared" si="31"/>
        <v>51440</v>
      </c>
      <c r="D252" s="19">
        <f>IF(ISERROR(-PMT($E252/12,COUNT($B250:$B$256),$H251,,0)),"", -PMT($E252/12,COUNT($B250:$B$256),$H251,,0))</f>
        <v>24489.779249958392</v>
      </c>
      <c r="E252" s="31">
        <f t="shared" si="28"/>
        <v>0.10750000000000001</v>
      </c>
      <c r="F252" s="17">
        <f t="shared" si="24"/>
        <v>1482.1299593989322</v>
      </c>
      <c r="G252" s="20">
        <f t="shared" si="25"/>
        <v>23007.64929055946</v>
      </c>
      <c r="H252" s="17">
        <f t="shared" si="29"/>
        <v>142439.41594467015</v>
      </c>
      <c r="I252" s="18">
        <f t="shared" si="26"/>
        <v>0</v>
      </c>
      <c r="J252" s="17">
        <f t="shared" si="30"/>
        <v>0</v>
      </c>
    </row>
    <row r="253" spans="2:10" x14ac:dyDescent="0.25">
      <c r="B253" s="13">
        <f t="shared" si="27"/>
        <v>235</v>
      </c>
      <c r="C253" s="14">
        <f t="shared" si="31"/>
        <v>51470</v>
      </c>
      <c r="D253" s="19">
        <f>IF(ISERROR(-PMT($E253/12,COUNT($B251:$B$256),$H252,,0)),"", -PMT($E253/12,COUNT($B251:$B$256),$H252,,0))</f>
        <v>24489.779249958392</v>
      </c>
      <c r="E253" s="31">
        <f t="shared" si="28"/>
        <v>0.10750000000000001</v>
      </c>
      <c r="F253" s="17">
        <f t="shared" si="24"/>
        <v>1276.0197678376703</v>
      </c>
      <c r="G253" s="20">
        <f t="shared" si="25"/>
        <v>23213.75948212072</v>
      </c>
      <c r="H253" s="17">
        <f t="shared" si="29"/>
        <v>119225.65646254944</v>
      </c>
      <c r="I253" s="18">
        <f t="shared" si="26"/>
        <v>0</v>
      </c>
      <c r="J253" s="17">
        <f t="shared" si="30"/>
        <v>0</v>
      </c>
    </row>
    <row r="254" spans="2:10" x14ac:dyDescent="0.25">
      <c r="B254" s="13">
        <f t="shared" si="27"/>
        <v>236</v>
      </c>
      <c r="C254" s="14">
        <f t="shared" si="31"/>
        <v>51501</v>
      </c>
      <c r="D254" s="19">
        <f>IF(ISERROR(-PMT($E254/12,COUNT($B252:$B$256),$H253,,0)),"", -PMT($E254/12,COUNT($B252:$B$256),$H253,,0))</f>
        <v>24489.779249958396</v>
      </c>
      <c r="E254" s="31">
        <f t="shared" si="28"/>
        <v>0.10750000000000001</v>
      </c>
      <c r="F254" s="17">
        <f t="shared" si="24"/>
        <v>1068.0631724770055</v>
      </c>
      <c r="G254" s="20">
        <f t="shared" si="25"/>
        <v>23421.716077481389</v>
      </c>
      <c r="H254" s="17">
        <f t="shared" si="29"/>
        <v>95803.940385068039</v>
      </c>
      <c r="I254" s="18">
        <f t="shared" si="26"/>
        <v>0</v>
      </c>
      <c r="J254" s="17">
        <f t="shared" si="30"/>
        <v>0</v>
      </c>
    </row>
    <row r="255" spans="2:10" x14ac:dyDescent="0.25">
      <c r="B255" s="13">
        <f t="shared" si="27"/>
        <v>237</v>
      </c>
      <c r="C255" s="14">
        <f t="shared" si="31"/>
        <v>51532</v>
      </c>
      <c r="D255" s="19">
        <f>IF(ISERROR(-PMT($E255/12,COUNT($B253:$B$256),$H254,,0)),"", -PMT($E255/12,COUNT($B253:$B$256),$H254,,0))</f>
        <v>24489.779249958392</v>
      </c>
      <c r="E255" s="31">
        <f t="shared" si="28"/>
        <v>0.10750000000000001</v>
      </c>
      <c r="F255" s="17">
        <f t="shared" si="24"/>
        <v>858.24363261623466</v>
      </c>
      <c r="G255" s="20">
        <f t="shared" si="25"/>
        <v>23631.535617342157</v>
      </c>
      <c r="H255" s="17">
        <f t="shared" si="29"/>
        <v>72172.404767725879</v>
      </c>
      <c r="I255" s="18">
        <f t="shared" si="26"/>
        <v>0</v>
      </c>
      <c r="J255" s="17">
        <f t="shared" si="30"/>
        <v>0</v>
      </c>
    </row>
    <row r="256" spans="2:10" x14ac:dyDescent="0.25">
      <c r="B256" s="13">
        <f t="shared" si="27"/>
        <v>238</v>
      </c>
      <c r="C256" s="14">
        <f t="shared" si="31"/>
        <v>51560</v>
      </c>
      <c r="D256" s="19">
        <f>IF(ISERROR(-PMT($E256/12,COUNT($B254:$B$256),$H255,,0)),"", -PMT($E256/12,COUNT($B254:$B$256),$H255,,0))</f>
        <v>24489.779249958396</v>
      </c>
      <c r="E256" s="31">
        <f t="shared" si="28"/>
        <v>0.10750000000000001</v>
      </c>
      <c r="F256" s="17">
        <f t="shared" si="24"/>
        <v>646.5444593775444</v>
      </c>
      <c r="G256" s="20">
        <f t="shared" si="25"/>
        <v>23843.234790580853</v>
      </c>
      <c r="H256" s="17">
        <f t="shared" si="29"/>
        <v>48329.169977145022</v>
      </c>
      <c r="I256" s="18">
        <f t="shared" si="26"/>
        <v>0</v>
      </c>
      <c r="J256" s="17">
        <f t="shared" si="30"/>
        <v>0</v>
      </c>
    </row>
    <row r="257" spans="2:10" x14ac:dyDescent="0.25">
      <c r="B257" s="13">
        <f t="shared" si="27"/>
        <v>239</v>
      </c>
      <c r="C257" s="14">
        <f t="shared" si="31"/>
        <v>51591</v>
      </c>
      <c r="D257" s="19">
        <f>IF(ISERROR(-PMT($E257/12,COUNT($B255:$B$256),$H256,,0)),"", -PMT($E257/12,COUNT($B255:$B$256),$H256,,0))</f>
        <v>24489.779249958396</v>
      </c>
      <c r="E257" s="31">
        <f t="shared" si="28"/>
        <v>0.10750000000000001</v>
      </c>
      <c r="F257" s="17">
        <f t="shared" si="24"/>
        <v>432.9488143785909</v>
      </c>
      <c r="G257" s="20">
        <f t="shared" si="25"/>
        <v>24056.830435579806</v>
      </c>
      <c r="H257" s="17">
        <f t="shared" si="29"/>
        <v>24272.339541565216</v>
      </c>
      <c r="I257" s="18">
        <f t="shared" si="26"/>
        <v>0</v>
      </c>
      <c r="J257" s="17">
        <f t="shared" si="30"/>
        <v>0</v>
      </c>
    </row>
    <row r="258" spans="2:10" x14ac:dyDescent="0.25">
      <c r="B258" s="13">
        <f t="shared" si="27"/>
        <v>240</v>
      </c>
      <c r="C258" s="14">
        <f t="shared" si="31"/>
        <v>51621</v>
      </c>
      <c r="D258" s="19">
        <f>IF(ISERROR(-PMT($E258/12,COUNT($B256:$B$256),$H257,,0)),"", -PMT($E258/12,COUNT($B256:$B$256),$H257,,0))</f>
        <v>24489.779249958407</v>
      </c>
      <c r="E258" s="31">
        <f t="shared" si="28"/>
        <v>0.10750000000000001</v>
      </c>
      <c r="F258" s="17">
        <f t="shared" si="24"/>
        <v>217.43970839318843</v>
      </c>
      <c r="G258" s="20">
        <f t="shared" si="25"/>
        <v>24272.339541565219</v>
      </c>
      <c r="H258" s="17">
        <f t="shared" si="29"/>
        <v>0</v>
      </c>
      <c r="I258" s="18">
        <f t="shared" si="26"/>
        <v>0</v>
      </c>
      <c r="J258" s="17">
        <f t="shared" si="30"/>
        <v>0</v>
      </c>
    </row>
  </sheetData>
  <mergeCells count="20">
    <mergeCell ref="B1:J2"/>
    <mergeCell ref="I13:J13"/>
    <mergeCell ref="B3:J3"/>
    <mergeCell ref="B13:D13"/>
    <mergeCell ref="B4:D4"/>
    <mergeCell ref="B5:E5"/>
    <mergeCell ref="B6:E6"/>
    <mergeCell ref="B7:E7"/>
    <mergeCell ref="B8:E8"/>
    <mergeCell ref="B9:E9"/>
    <mergeCell ref="B10:E10"/>
    <mergeCell ref="B11:E11"/>
    <mergeCell ref="H7:I7"/>
    <mergeCell ref="H8:I8"/>
    <mergeCell ref="H9:I9"/>
    <mergeCell ref="B16:C16"/>
    <mergeCell ref="B14:C14"/>
    <mergeCell ref="B15:C15"/>
    <mergeCell ref="F12:G12"/>
    <mergeCell ref="F13:G13"/>
  </mergeCells>
  <dataValidations count="2">
    <dataValidation type="list" allowBlank="1" showInputMessage="1" showErrorMessage="1" sqref="F6">
      <formula1>$L$8:$L$11</formula1>
    </dataValidation>
    <dataValidation type="custom" allowBlank="1" showInputMessage="1" showErrorMessage="1" error="Maximum value of loan under specified tier breach" sqref="F5">
      <formula1>F5&lt;O7</formula1>
    </dataValidation>
  </dataValidations>
  <pageMargins left="0.7" right="0.7" top="0.75" bottom="0.75" header="0.3" footer="0.3"/>
  <pageSetup paperSize="9" scale="55" fitToHeight="0" orientation="portrait" horizontalDpi="4294967295" verticalDpi="4294967295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installment calculation</vt:lpstr>
      <vt:lpstr>'installment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Ashaz Hussain</dc:creator>
  <cp:lastModifiedBy>Wasif Hussain - IH&amp;SMEFD</cp:lastModifiedBy>
  <cp:lastPrinted>2021-04-07T05:41:36Z</cp:lastPrinted>
  <dcterms:created xsi:type="dcterms:W3CDTF">2020-11-08T16:08:39Z</dcterms:created>
  <dcterms:modified xsi:type="dcterms:W3CDTF">2021-04-19T10:31:07Z</dcterms:modified>
</cp:coreProperties>
</file>