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924\MSB Excel files\"/>
    </mc:Choice>
  </mc:AlternateContent>
  <bookViews>
    <workbookView xWindow="0" yWindow="0" windowWidth="19200" windowHeight="6930" activeTab="6"/>
  </bookViews>
  <sheets>
    <sheet name="135" sheetId="1" r:id="rId1"/>
    <sheet name="136" sheetId="2" r:id="rId2"/>
    <sheet name="137" sheetId="4" r:id="rId3"/>
    <sheet name="138" sheetId="5" r:id="rId4"/>
    <sheet name="139" sheetId="6" r:id="rId5"/>
    <sheet name="140" sheetId="7" r:id="rId6"/>
    <sheet name="141" sheetId="8" r:id="rId7"/>
    <sheet name="142" sheetId="9" r:id="rId8"/>
    <sheet name="143" sheetId="10" r:id="rId9"/>
    <sheet name="144" sheetId="11" r:id="rId10"/>
    <sheet name="145" sheetId="12" r:id="rId11"/>
  </sheets>
  <definedNames>
    <definedName name="_xlnm.Print_Area" localSheetId="4">'139'!$A$1:$H$66</definedName>
    <definedName name="_xlnm.Print_Area" localSheetId="5">'140'!$A$1:$K$89</definedName>
    <definedName name="_xlnm.Print_Area" localSheetId="8">'143'!$A$1:$M$28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2" l="1"/>
  <c r="F23" i="1" l="1"/>
  <c r="F17" i="1"/>
  <c r="F11" i="1"/>
  <c r="G36" i="12"/>
  <c r="G39" i="12" s="1"/>
  <c r="G34" i="12"/>
  <c r="G27" i="12"/>
  <c r="G25" i="12"/>
  <c r="G18" i="12"/>
  <c r="G21" i="12" s="1"/>
  <c r="G16" i="12"/>
  <c r="G9" i="12"/>
  <c r="G10" i="12" s="1"/>
  <c r="G7" i="12"/>
  <c r="D36" i="12"/>
  <c r="D39" i="12" s="1"/>
  <c r="D34" i="12"/>
  <c r="D30" i="12"/>
  <c r="D28" i="12"/>
  <c r="D27" i="12"/>
  <c r="D25" i="12"/>
  <c r="D18" i="12"/>
  <c r="D21" i="12" s="1"/>
  <c r="D16" i="12"/>
  <c r="D12" i="12"/>
  <c r="D10" i="12"/>
  <c r="D9" i="12"/>
  <c r="D7" i="12"/>
  <c r="D19" i="12" l="1"/>
  <c r="D37" i="12"/>
  <c r="G30" i="12"/>
  <c r="G19" i="12"/>
  <c r="G37" i="12"/>
  <c r="G28" i="12"/>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10" i="6" l="1"/>
  <c r="G9" i="6"/>
  <c r="I21" i="4" l="1"/>
  <c r="I22" i="4" s="1"/>
  <c r="H21" i="4"/>
  <c r="H22" i="4" s="1"/>
  <c r="G21" i="4"/>
  <c r="G22" i="4" s="1"/>
  <c r="F21" i="4"/>
  <c r="F22" i="4" s="1"/>
  <c r="E21" i="4"/>
  <c r="E22" i="4" s="1"/>
  <c r="D21" i="4"/>
  <c r="D22" i="4" s="1"/>
  <c r="C21" i="4"/>
  <c r="C22" i="4" s="1"/>
  <c r="B22" i="4"/>
  <c r="B21" i="4"/>
  <c r="K43" i="2"/>
  <c r="K21" i="2"/>
  <c r="K22" i="2" s="1"/>
  <c r="H25" i="6" l="1"/>
  <c r="H24" i="6"/>
  <c r="H23" i="6"/>
  <c r="G25" i="6"/>
  <c r="G24" i="6"/>
  <c r="G23" i="6"/>
</calcChain>
</file>

<file path=xl/sharedStrings.xml><?xml version="1.0" encoding="utf-8"?>
<sst xmlns="http://schemas.openxmlformats.org/spreadsheetml/2006/main" count="736" uniqueCount="183">
  <si>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</si>
  <si>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</si>
  <si>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</si>
  <si>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</si>
  <si>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</si>
  <si>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</si>
  <si>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</si>
  <si>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</si>
  <si>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</si>
  <si>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</si>
  <si>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</si>
  <si>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</si>
  <si>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</si>
  <si>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</si>
  <si>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</si>
  <si>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</si>
  <si>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</si>
  <si>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</si>
  <si>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</si>
  <si>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</si>
  <si>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</si>
  <si>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</si>
  <si>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</si>
  <si>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</si>
  <si>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</si>
  <si>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</si>
  <si>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</si>
  <si>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</si>
  <si>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</si>
  <si>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</si>
  <si>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</si>
  <si>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</si>
  <si>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</si>
  <si>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</si>
  <si>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</si>
  <si>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</si>
  <si>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</si>
  <si>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</si>
  <si>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</si>
  <si>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</si>
  <si>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</si>
  <si>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</si>
  <si>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</si>
  <si>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</si>
  <si>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</si>
  <si>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</si>
  <si>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</si>
  <si>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</si>
  <si>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</si>
  <si>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</si>
  <si>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</si>
  <si>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</si>
  <si>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</si>
  <si>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</si>
  <si>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</si>
  <si>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</si>
  <si>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</si>
  <si>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</si>
  <si>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</si>
  <si>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</si>
  <si>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</si>
  <si>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</si>
  <si>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</si>
  <si>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</si>
  <si>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</si>
  <si>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</si>
  <si>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</si>
  <si>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</si>
  <si>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</si>
  <si>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</si>
  <si>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</si>
  <si>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</si>
  <si>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</si>
  <si>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</si>
  <si>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</si>
  <si>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</si>
  <si>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</si>
  <si>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</si>
  <si>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</si>
  <si>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</si>
  <si>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</si>
  <si>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</si>
  <si>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</si>
  <si>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</si>
  <si>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</si>
  <si>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</si>
  <si>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</si>
  <si>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</si>
  <si>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</si>
  <si>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</si>
  <si>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</si>
  <si>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</si>
  <si>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</si>
  <si>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</si>
  <si>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</si>
  <si>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</si>
  <si>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</si>
  <si>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</si>
  <si>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</si>
  <si>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</si>
  <si>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</si>
  <si>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</si>
  <si>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</si>
  <si>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</si>
  <si>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</si>
  <si>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</si>
  <si>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</si>
  <si>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</si>
  <si>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</si>
  <si>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</si>
  <si>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</si>
  <si>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</si>
  <si>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</si>
  <si>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</si>
  <si>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</si>
  <si>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</si>
  <si>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</si>
  <si>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</si>
  <si>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</si>
  <si>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</si>
  <si>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</si>
  <si>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</si>
  <si>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</si>
  <si>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</si>
  <si>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</si>
  <si>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</si>
  <si>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</si>
  <si>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</si>
  <si>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</si>
  <si>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</si>
  <si>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</si>
  <si>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</si>
  <si>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</si>
  <si>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</si>
  <si>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</si>
  <si>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</si>
  <si>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</si>
  <si>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</si>
  <si>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</si>
  <si>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</si>
  <si>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</si>
  <si>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</si>
  <si>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</si>
  <si>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</si>
  <si>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</si>
  <si>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</si>
  <si>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</si>
  <si>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</si>
  <si>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</si>
  <si>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</si>
  <si>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</si>
  <si>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</si>
  <si>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</si>
  <si>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</si>
  <si>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</si>
  <si>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</si>
  <si>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</si>
  <si>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</si>
  <si>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</si>
  <si>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</si>
  <si>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</si>
  <si>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</si>
  <si>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</si>
  <si>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</si>
  <si>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</si>
  <si>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Mar-24</t>
  </si>
  <si>
    <t>Apr-24</t>
  </si>
  <si>
    <t>May-24</t>
  </si>
  <si>
    <t>Billion Rupees</t>
  </si>
  <si>
    <t>Jun-24</t>
  </si>
  <si>
    <t>Jun-23</t>
  </si>
  <si>
    <t>2024-25</t>
  </si>
  <si>
    <t>Jul-24</t>
  </si>
  <si>
    <t>BR</t>
  </si>
  <si>
    <t>Aug-24</t>
  </si>
  <si>
    <t>Floating Rate (Face Value)</t>
  </si>
  <si>
    <t>Floating Rate Semi-Annual</t>
  </si>
  <si>
    <t>Floating Rate QuarterlyWith Quarterly Refixing</t>
  </si>
  <si>
    <t>Floating Rate Quarterly With Fortnightly Refixing</t>
  </si>
  <si>
    <t>R</t>
  </si>
  <si>
    <t>NBR</t>
  </si>
  <si>
    <t>R= Bid Rejected          NBR= No Bids Recived                                                                              Source:  Domestic Markets &amp; Monetary Management Department, SBP</t>
  </si>
  <si>
    <t>R= Bid Rejected        NBR= No Bids Received                                                                                                                                                                     Source:  Domestic Markets &amp; Monetary Management Department, SBP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</si>
</sst>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6"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s>
  <fills count="2">
    <fill>
      <patternFill patternType="none"/>
    </fill>
    <fill>
      <patternFill patternType="gray125"/>
    </fill>
  </fills>
  <borders count="39">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99">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1" fillId="0" borderId="0" xfId="0" applyFont="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3" fillId="0" borderId="1" xfId="0" applyFont="1" applyBorder="1" applyAlignment="1">
      <alignment vertical="center"/>
    </xf>
    <xf numFmtId="0" fontId="1" fillId="0" borderId="0" xfId="0" applyFont="1" applyAlignment="1">
      <alignment vertical="top"/>
    </xf>
    <xf numFmtId="0" fontId="25" fillId="0" borderId="5"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7" fillId="0" borderId="9" xfId="0" applyFont="1" applyBorder="1" applyAlignment="1">
      <alignment vertical="center"/>
    </xf>
    <xf numFmtId="0" fontId="1" fillId="0" borderId="4" xfId="0" applyFont="1" applyBorder="1" applyAlignment="1"/>
    <xf numFmtId="0" fontId="28" fillId="0" borderId="4" xfId="0" applyFont="1" applyBorder="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169" fontId="12" fillId="0" borderId="0" xfId="12" applyNumberFormat="1" applyFont="1" applyAlignment="1">
      <alignment horizontal="right" vertical="center"/>
    </xf>
    <xf numFmtId="49" fontId="8" fillId="0" borderId="5"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6" fillId="0" borderId="15" xfId="0" applyFont="1" applyBorder="1" applyAlignment="1">
      <alignment horizontal="righ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2" fillId="0" borderId="10" xfId="0" applyFont="1" applyBorder="1" applyAlignment="1">
      <alignment horizontal="right" vertical="center" wrapText="1"/>
    </xf>
    <xf numFmtId="0" fontId="32" fillId="0" borderId="24" xfId="0" applyFont="1" applyBorder="1" applyAlignment="1">
      <alignment horizontal="right" vertical="center" wrapText="1"/>
    </xf>
    <xf numFmtId="0" fontId="33" fillId="0" borderId="0" xfId="0" applyFont="1" applyAlignment="1">
      <alignment wrapText="1"/>
    </xf>
    <xf numFmtId="0" fontId="32" fillId="0" borderId="0" xfId="0" applyFont="1" applyAlignment="1">
      <alignment horizontal="right" vertical="center" wrapText="1"/>
    </xf>
    <xf numFmtId="43" fontId="32" fillId="0" borderId="0" xfId="12" applyNumberFormat="1" applyFont="1" applyAlignment="1">
      <alignment horizontal="right" vertical="center" wrapText="1"/>
    </xf>
    <xf numFmtId="169" fontId="32" fillId="0" borderId="0" xfId="12" applyNumberFormat="1" applyFont="1" applyAlignment="1">
      <alignment horizontal="right" vertical="center" wrapText="1"/>
    </xf>
    <xf numFmtId="43" fontId="32" fillId="0" borderId="0" xfId="12" applyNumberFormat="1" applyFont="1" applyBorder="1" applyAlignment="1">
      <alignment horizontal="right" vertical="center" wrapText="1"/>
    </xf>
    <xf numFmtId="169" fontId="32" fillId="0" borderId="0" xfId="12" applyNumberFormat="1" applyFont="1" applyBorder="1" applyAlignment="1">
      <alignment horizontal="right" vertical="center" wrapText="1"/>
    </xf>
    <xf numFmtId="0" fontId="34" fillId="0" borderId="0" xfId="0" applyFont="1"/>
    <xf numFmtId="0" fontId="35" fillId="0" borderId="0" xfId="0" applyFont="1"/>
    <xf numFmtId="0" fontId="36" fillId="0" borderId="0" xfId="0" applyFont="1"/>
    <xf numFmtId="0" fontId="37"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38" fillId="0" borderId="0" xfId="0" applyFont="1" applyAlignment="1"/>
    <xf numFmtId="168" fontId="39" fillId="0" borderId="4" xfId="12" applyNumberFormat="1" applyFont="1" applyBorder="1" applyAlignment="1">
      <alignment horizontal="right" vertical="center"/>
    </xf>
    <xf numFmtId="0" fontId="40" fillId="0" borderId="15" xfId="0" applyFont="1" applyBorder="1" applyAlignment="1">
      <alignment horizontal="right" vertical="center"/>
    </xf>
    <xf numFmtId="0" fontId="0" fillId="0" borderId="0" xfId="0" applyFill="1" applyAlignment="1"/>
    <xf numFmtId="167" fontId="37" fillId="0" borderId="0" xfId="12" applyNumberFormat="1" applyFont="1" applyFill="1" applyAlignment="1">
      <alignment horizontal="right" vertical="center"/>
    </xf>
    <xf numFmtId="166" fontId="37" fillId="0" borderId="0" xfId="0" applyNumberFormat="1" applyFont="1" applyFill="1" applyAlignment="1">
      <alignment horizontal="right" vertical="center"/>
    </xf>
    <xf numFmtId="15" fontId="25" fillId="0" borderId="0" xfId="0" applyNumberFormat="1" applyFont="1" applyFill="1" applyAlignment="1">
      <alignment horizontal="center" vertical="center"/>
    </xf>
    <xf numFmtId="0" fontId="37" fillId="0" borderId="0" xfId="0" applyFont="1" applyFill="1" applyAlignment="1">
      <alignment horizontal="right" vertical="center"/>
    </xf>
    <xf numFmtId="0" fontId="25" fillId="0" borderId="0" xfId="0" applyFont="1" applyFill="1" applyAlignment="1">
      <alignment horizontal="center" vertical="center"/>
    </xf>
    <xf numFmtId="0" fontId="32" fillId="0" borderId="0" xfId="0" applyFont="1" applyFill="1" applyAlignment="1">
      <alignment horizontal="right" vertical="center"/>
    </xf>
    <xf numFmtId="0" fontId="41" fillId="0" borderId="0" xfId="0" applyFont="1" applyFill="1" applyAlignment="1">
      <alignment horizontal="center" vertical="center"/>
    </xf>
    <xf numFmtId="0" fontId="39" fillId="0" borderId="0" xfId="0" applyFont="1" applyFill="1" applyAlignment="1">
      <alignment horizontal="right" vertical="center"/>
    </xf>
    <xf numFmtId="0" fontId="25" fillId="0" borderId="36" xfId="0" applyFont="1" applyFill="1" applyBorder="1" applyAlignment="1">
      <alignment horizontal="center" vertical="center"/>
    </xf>
    <xf numFmtId="0" fontId="40" fillId="0" borderId="35" xfId="0" applyFont="1" applyFill="1" applyBorder="1" applyAlignment="1">
      <alignment horizontal="right" vertical="center"/>
    </xf>
    <xf numFmtId="0" fontId="32" fillId="0" borderId="0" xfId="0" applyFont="1" applyAlignment="1">
      <alignment horizontal="right" vertical="center"/>
    </xf>
    <xf numFmtId="167" fontId="32" fillId="0" borderId="0" xfId="12" applyNumberFormat="1" applyFont="1" applyAlignment="1">
      <alignment horizontal="right" vertical="center"/>
    </xf>
    <xf numFmtId="0" fontId="34" fillId="0" borderId="0" xfId="0" applyFont="1" applyAlignment="1"/>
    <xf numFmtId="168" fontId="37" fillId="0" borderId="4" xfId="12" applyNumberFormat="1" applyFont="1" applyBorder="1" applyAlignment="1">
      <alignment horizontal="right" vertical="center"/>
    </xf>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7" fillId="0" borderId="0" xfId="0" applyNumberFormat="1" applyFont="1" applyFill="1" applyAlignment="1">
      <alignment horizontal="right" vertical="center"/>
    </xf>
    <xf numFmtId="166" fontId="37" fillId="0" borderId="0" xfId="12" applyNumberFormat="1" applyFont="1" applyFill="1" applyAlignment="1">
      <alignment horizontal="right" vertical="center"/>
    </xf>
    <xf numFmtId="15" fontId="7" fillId="0" borderId="4" xfId="0" applyNumberFormat="1" applyFont="1" applyBorder="1" applyAlignment="1">
      <alignment horizontal="left" vertical="center"/>
    </xf>
    <xf numFmtId="169" fontId="12" fillId="0" borderId="4" xfId="12" applyNumberFormat="1" applyFont="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0" fillId="0" borderId="13" xfId="0" applyFont="1" applyBorder="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5" fillId="0" borderId="25"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12" fillId="0" borderId="8" xfId="0" applyFont="1" applyFill="1" applyBorder="1" applyAlignment="1">
      <alignmen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3" fillId="0" borderId="0" xfId="0" applyFont="1" applyFill="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7" xfId="0" applyFont="1" applyBorder="1" applyAlignment="1">
      <alignment horizontal="center" vertical="center"/>
    </xf>
    <xf numFmtId="0" fontId="1" fillId="0" borderId="8" xfId="0" applyFont="1" applyBorder="1" applyAlignment="1">
      <alignment vertical="center"/>
    </xf>
    <xf numFmtId="0" fontId="12" fillId="0" borderId="8" xfId="0" applyFont="1" applyBorder="1" applyAlignment="1">
      <alignment horizontal="right" vertical="center"/>
    </xf>
    <xf numFmtId="0" fontId="42" fillId="0" borderId="0" xfId="0" applyFont="1" applyFill="1" applyAlignment="1">
      <alignment horizontal="right" vertical="center"/>
    </xf>
    <xf numFmtId="167" fontId="42"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8"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0" fontId="44" fillId="0" borderId="0" xfId="0" applyFont="1" applyFill="1" applyAlignment="1">
      <alignment horizontal="right" vertical="center"/>
    </xf>
    <xf numFmtId="167" fontId="45" fillId="0" borderId="0" xfId="12" applyNumberFormat="1" applyFont="1" applyFill="1" applyAlignment="1">
      <alignment horizontal="right" vertical="center"/>
    </xf>
    <xf numFmtId="169" fontId="45" fillId="0" borderId="0" xfId="12" applyNumberFormat="1" applyFont="1" applyFill="1" applyAlignment="1">
      <alignment horizontal="right" vertical="center"/>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7" fontId="42" fillId="0" borderId="0" xfId="12" applyNumberFormat="1" applyFont="1" applyFill="1" applyAlignment="1">
      <alignment horizontal="right"/>
    </xf>
    <xf numFmtId="169" fontId="42" fillId="0" borderId="0" xfId="12" applyNumberFormat="1" applyFont="1" applyFill="1" applyAlignment="1">
      <alignment horizontal="right"/>
    </xf>
    <xf numFmtId="168" fontId="42" fillId="0" borderId="0" xfId="12" applyNumberFormat="1" applyFont="1" applyFill="1" applyAlignment="1">
      <alignment horizontal="right"/>
    </xf>
    <xf numFmtId="167" fontId="45" fillId="0" borderId="0" xfId="12" applyNumberFormat="1" applyFont="1" applyFill="1" applyAlignment="1">
      <alignment horizontal="right"/>
    </xf>
    <xf numFmtId="169" fontId="45" fillId="0" borderId="0" xfId="12" applyNumberFormat="1" applyFont="1" applyFill="1" applyAlignment="1">
      <alignment horizontal="right"/>
    </xf>
    <xf numFmtId="168" fontId="44" fillId="0" borderId="0" xfId="12" applyNumberFormat="1" applyFont="1" applyFill="1" applyAlignment="1">
      <alignment horizontal="right"/>
    </xf>
    <xf numFmtId="0" fontId="9" fillId="0" borderId="0" xfId="0" applyFont="1" applyFill="1" applyAlignment="1">
      <alignment horizontal="center" vertical="center"/>
    </xf>
    <xf numFmtId="0" fontId="12" fillId="0" borderId="4" xfId="0" applyFont="1" applyFill="1" applyBorder="1" applyAlignment="1">
      <alignment horizontal="right" vertical="center"/>
    </xf>
    <xf numFmtId="0" fontId="0" fillId="0" borderId="8" xfId="0" applyFill="1" applyBorder="1" applyAlignment="1">
      <alignment horizontal="center"/>
    </xf>
    <xf numFmtId="0" fontId="0" fillId="0" borderId="31" xfId="0" applyFill="1" applyBorder="1" applyAlignment="1">
      <alignment horizont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0" fillId="0" borderId="0" xfId="0" applyFill="1" applyBorder="1" applyAlignment="1">
      <alignment horizontal="center"/>
    </xf>
    <xf numFmtId="0" fontId="0" fillId="0" borderId="2" xfId="0" applyFill="1" applyBorder="1" applyAlignment="1">
      <alignment horizontal="center"/>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0" xfId="0" applyFont="1" applyFill="1" applyAlignment="1">
      <alignment horizontal="center" vertical="center"/>
    </xf>
    <xf numFmtId="0" fontId="0" fillId="0" borderId="1" xfId="0" applyFill="1" applyBorder="1" applyAlignment="1">
      <alignment horizontal="center"/>
    </xf>
    <xf numFmtId="0" fontId="0" fillId="0" borderId="5" xfId="0" applyFill="1" applyBorder="1" applyAlignment="1">
      <alignment horizont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2" fillId="0" borderId="0" xfId="0" applyFont="1" applyFill="1" applyAlignment="1"/>
    <xf numFmtId="0" fontId="12" fillId="0" borderId="8" xfId="0" applyFont="1" applyFill="1" applyBorder="1" applyAlignment="1">
      <alignment horizontal="left" vertical="center"/>
    </xf>
    <xf numFmtId="0" fontId="12" fillId="0" borderId="0" xfId="0" applyFont="1" applyFill="1" applyAlignment="1">
      <alignment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8" fillId="0" borderId="0" xfId="0" applyFont="1" applyFill="1" applyAlignment="1">
      <alignment horizontal="left" vertical="center"/>
    </xf>
    <xf numFmtId="0" fontId="15" fillId="0" borderId="0" xfId="0" applyFont="1" applyFill="1" applyAlignment="1">
      <alignment horizontal="center" vertical="center"/>
    </xf>
    <xf numFmtId="166" fontId="1" fillId="0" borderId="0" xfId="12" applyNumberFormat="1" applyFont="1" applyFill="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9"/>
  <sheetViews>
    <sheetView view="pageBreakPreview" zoomScale="115" zoomScaleNormal="100" zoomScaleSheetLayoutView="115" workbookViewId="0">
      <selection activeCell="D3" sqref="D3:D23"/>
    </sheetView>
  </sheetViews>
  <sheetFormatPr defaultColWidth="9.125" defaultRowHeight="14.25" x14ac:dyDescent="0.2"/>
  <cols>
    <col min="1" max="1" width="19.875" style="7" bestFit="1" customWidth="1"/>
    <col min="2" max="3" width="9" style="7" bestFit="1" customWidth="1"/>
    <col min="4" max="4" width="10.25" style="153" bestFit="1" customWidth="1"/>
    <col min="5" max="10" width="9" style="7" bestFit="1" customWidth="1"/>
    <col min="11" max="16384" width="9.125" style="7"/>
  </cols>
  <sheetData>
    <row r="1" spans="1:14" ht="18.75" x14ac:dyDescent="0.2">
      <c r="A1" s="166" t="s">
        <v>0</v>
      </c>
      <c r="B1" s="166"/>
      <c r="C1" s="166"/>
      <c r="D1" s="166"/>
      <c r="E1" s="166"/>
      <c r="F1" s="166"/>
      <c r="G1" s="166"/>
      <c r="H1" s="166"/>
      <c r="I1" s="166"/>
      <c r="J1" s="166"/>
    </row>
    <row r="2" spans="1:14" ht="15" thickBot="1" x14ac:dyDescent="0.25">
      <c r="A2" s="167" t="s">
        <v>1</v>
      </c>
      <c r="B2" s="167"/>
      <c r="C2" s="167"/>
      <c r="D2" s="167"/>
      <c r="E2" s="167"/>
      <c r="F2" s="167"/>
      <c r="G2" s="167"/>
      <c r="H2" s="167"/>
      <c r="I2" s="167"/>
      <c r="J2" s="167"/>
    </row>
    <row r="3" spans="1:14" ht="15.75" thickTop="1" thickBot="1" x14ac:dyDescent="0.25">
      <c r="A3" s="135"/>
      <c r="B3" s="173" t="s">
        <v>170</v>
      </c>
      <c r="C3" s="173" t="s">
        <v>169</v>
      </c>
      <c r="D3" s="149">
        <v>2023</v>
      </c>
      <c r="E3" s="170">
        <v>2024</v>
      </c>
      <c r="F3" s="171"/>
      <c r="G3" s="171"/>
      <c r="H3" s="171"/>
      <c r="I3" s="171"/>
      <c r="J3" s="172"/>
    </row>
    <row r="4" spans="1:14" ht="15" thickBot="1" x14ac:dyDescent="0.25">
      <c r="A4" s="28"/>
      <c r="B4" s="174"/>
      <c r="C4" s="174"/>
      <c r="D4" s="150" t="s">
        <v>4</v>
      </c>
      <c r="E4" s="103" t="s">
        <v>125</v>
      </c>
      <c r="F4" s="103" t="s">
        <v>126</v>
      </c>
      <c r="G4" s="103" t="s">
        <v>39</v>
      </c>
      <c r="H4" s="103" t="s">
        <v>127</v>
      </c>
      <c r="I4" s="139" t="s">
        <v>3</v>
      </c>
      <c r="J4" s="139" t="s">
        <v>4</v>
      </c>
    </row>
    <row r="5" spans="1:14" ht="15" thickTop="1" x14ac:dyDescent="0.2">
      <c r="A5" s="2"/>
      <c r="B5" s="8"/>
      <c r="C5" s="8"/>
      <c r="D5" s="151"/>
      <c r="J5" s="137"/>
    </row>
    <row r="6" spans="1:14" x14ac:dyDescent="0.2">
      <c r="A6" s="3" t="s">
        <v>8</v>
      </c>
      <c r="B6" s="9"/>
      <c r="C6" s="9"/>
      <c r="D6" s="134"/>
      <c r="J6" s="137"/>
    </row>
    <row r="7" spans="1:14" x14ac:dyDescent="0.2">
      <c r="A7" s="10" t="s">
        <v>9</v>
      </c>
      <c r="B7" s="87">
        <v>6332706</v>
      </c>
      <c r="C7" s="87">
        <v>413946.97070599999</v>
      </c>
      <c r="D7" s="152">
        <v>3128806.9156686789</v>
      </c>
      <c r="E7" s="87">
        <v>754135.22403799475</v>
      </c>
      <c r="F7" s="87">
        <v>258338.54590500001</v>
      </c>
      <c r="G7" s="87">
        <v>405246.37300000002</v>
      </c>
      <c r="H7" s="87">
        <v>413946.97070599999</v>
      </c>
      <c r="I7" s="87">
        <v>211369.80356999999</v>
      </c>
      <c r="J7" s="87">
        <v>136397.71288599999</v>
      </c>
      <c r="K7" s="87"/>
      <c r="L7" s="87"/>
    </row>
    <row r="8" spans="1:14" x14ac:dyDescent="0.2">
      <c r="A8" s="10" t="s">
        <v>10</v>
      </c>
      <c r="B8" s="87">
        <v>329836</v>
      </c>
      <c r="C8" s="87">
        <v>19045.689293999996</v>
      </c>
      <c r="D8" s="152">
        <v>164611.78433132</v>
      </c>
      <c r="E8" s="87">
        <v>37108.885962004999</v>
      </c>
      <c r="F8" s="87">
        <v>12848.799094999966</v>
      </c>
      <c r="G8" s="87">
        <v>19890.666999999958</v>
      </c>
      <c r="H8" s="87">
        <v>19045.689293999996</v>
      </c>
      <c r="I8" s="87">
        <v>9577.2864300000074</v>
      </c>
      <c r="J8" s="87">
        <v>5681.2971140000154</v>
      </c>
      <c r="K8" s="87"/>
      <c r="L8" s="87"/>
    </row>
    <row r="9" spans="1:14" x14ac:dyDescent="0.2">
      <c r="A9" s="10" t="s">
        <v>11</v>
      </c>
      <c r="B9" s="87">
        <v>4478121</v>
      </c>
      <c r="C9" s="87">
        <v>735246.46600000001</v>
      </c>
      <c r="D9" s="152">
        <v>2573995.6842657398</v>
      </c>
      <c r="E9" s="87">
        <v>403656.90668856492</v>
      </c>
      <c r="F9" s="87">
        <v>80030.89499999999</v>
      </c>
      <c r="G9" s="87">
        <v>546140.51099999994</v>
      </c>
      <c r="H9" s="87">
        <v>735246.46600000001</v>
      </c>
      <c r="I9" s="87">
        <v>147918.07990499999</v>
      </c>
      <c r="J9" s="87">
        <v>336108.93599999999</v>
      </c>
      <c r="K9" s="87"/>
      <c r="L9" s="87"/>
    </row>
    <row r="10" spans="1:14" x14ac:dyDescent="0.2">
      <c r="A10" s="10" t="s">
        <v>12</v>
      </c>
      <c r="B10" s="87">
        <v>210109</v>
      </c>
      <c r="C10" s="87">
        <v>36326.50900000002</v>
      </c>
      <c r="D10" s="152">
        <v>130190.04573425998</v>
      </c>
      <c r="E10" s="87">
        <v>19824.083311435006</v>
      </c>
      <c r="F10" s="87">
        <v>3799.2150000000111</v>
      </c>
      <c r="G10" s="87">
        <v>26713.334000000032</v>
      </c>
      <c r="H10" s="87">
        <v>36326.50900000002</v>
      </c>
      <c r="I10" s="87">
        <v>7357.8000950000132</v>
      </c>
      <c r="J10" s="87">
        <v>16455.584000000032</v>
      </c>
      <c r="K10" s="87"/>
      <c r="L10" s="87"/>
    </row>
    <row r="11" spans="1:14" x14ac:dyDescent="0.2">
      <c r="A11" s="10" t="s">
        <v>13</v>
      </c>
      <c r="B11" s="87">
        <v>7847152</v>
      </c>
      <c r="C11" s="87">
        <v>897973.9868766088</v>
      </c>
      <c r="D11" s="152">
        <v>8221306.9122920856</v>
      </c>
      <c r="E11" s="87">
        <v>1181859.9692656086</v>
      </c>
      <c r="F11" s="87">
        <f>E11+F7-F9</f>
        <v>1360167.6201706086</v>
      </c>
      <c r="G11" s="87">
        <v>1219273.4821706088</v>
      </c>
      <c r="H11" s="87">
        <v>897973.9868766088</v>
      </c>
      <c r="I11" s="87">
        <v>961425.71054160874</v>
      </c>
      <c r="J11" s="87">
        <v>761714.48742760881</v>
      </c>
      <c r="K11" s="87"/>
      <c r="L11" s="87"/>
    </row>
    <row r="12" spans="1:14" x14ac:dyDescent="0.2">
      <c r="A12" s="3" t="s">
        <v>14</v>
      </c>
      <c r="B12" s="87"/>
      <c r="E12" s="87"/>
      <c r="F12" s="87"/>
      <c r="G12" s="87"/>
      <c r="K12" s="87"/>
      <c r="L12" s="87"/>
    </row>
    <row r="13" spans="1:14" x14ac:dyDescent="0.2">
      <c r="A13" s="10" t="s">
        <v>9</v>
      </c>
      <c r="B13" s="87">
        <v>29491</v>
      </c>
      <c r="C13" s="87">
        <v>892341.07945999992</v>
      </c>
      <c r="D13" s="152">
        <v>8842.4635519999993</v>
      </c>
      <c r="E13" s="55">
        <v>17248.515003799999</v>
      </c>
      <c r="F13" s="55">
        <v>144112.77473599999</v>
      </c>
      <c r="G13" s="55">
        <v>413003.01699999999</v>
      </c>
      <c r="H13" s="87">
        <v>892341.07945999992</v>
      </c>
      <c r="I13" s="87">
        <v>365091.44107499998</v>
      </c>
      <c r="J13" s="87">
        <v>258492.855713</v>
      </c>
      <c r="K13" s="87"/>
      <c r="L13" s="87"/>
      <c r="N13" s="87"/>
    </row>
    <row r="14" spans="1:14" x14ac:dyDescent="0.2">
      <c r="A14" s="10" t="s">
        <v>10</v>
      </c>
      <c r="B14" s="87">
        <v>3272</v>
      </c>
      <c r="C14" s="55">
        <v>88700.69054000004</v>
      </c>
      <c r="D14" s="152">
        <v>1001.9764480000001</v>
      </c>
      <c r="E14" s="87">
        <v>1753.8949962000004</v>
      </c>
      <c r="F14" s="87">
        <v>15309.15526400003</v>
      </c>
      <c r="G14" s="87">
        <v>43644.228000000003</v>
      </c>
      <c r="H14" s="55">
        <v>88700.69054000004</v>
      </c>
      <c r="I14" s="55">
        <v>35328.028924999991</v>
      </c>
      <c r="J14" s="55">
        <v>23334.579287</v>
      </c>
      <c r="K14" s="87"/>
      <c r="L14" s="87"/>
      <c r="N14" s="87"/>
    </row>
    <row r="15" spans="1:14" x14ac:dyDescent="0.2">
      <c r="A15" s="10" t="s">
        <v>11</v>
      </c>
      <c r="B15" s="87">
        <v>53116</v>
      </c>
      <c r="C15" s="87">
        <v>73857.044999999998</v>
      </c>
      <c r="D15" s="152">
        <v>20416.725073000001</v>
      </c>
      <c r="E15" s="87">
        <v>40156.532961089993</v>
      </c>
      <c r="F15" s="87">
        <v>62141.879000000001</v>
      </c>
      <c r="G15" s="87">
        <v>236442.83199999999</v>
      </c>
      <c r="H15" s="87">
        <v>73857.044999999998</v>
      </c>
      <c r="I15" s="87">
        <v>20017.699000000001</v>
      </c>
      <c r="J15" s="87">
        <v>15219.602999999999</v>
      </c>
      <c r="K15" s="87"/>
      <c r="L15" s="87"/>
      <c r="N15" s="87"/>
    </row>
    <row r="16" spans="1:14" x14ac:dyDescent="0.2">
      <c r="A16" s="10" t="s">
        <v>12</v>
      </c>
      <c r="B16" s="87">
        <v>4453</v>
      </c>
      <c r="C16" s="87">
        <v>7866.6450000000004</v>
      </c>
      <c r="D16" s="152">
        <v>1925.3499269999991</v>
      </c>
      <c r="E16" s="87">
        <v>4907.3470389100003</v>
      </c>
      <c r="F16" s="87">
        <v>6974.971000000005</v>
      </c>
      <c r="G16" s="87">
        <v>25396.308000000019</v>
      </c>
      <c r="H16" s="87">
        <v>7866.6450000000004</v>
      </c>
      <c r="I16" s="87">
        <v>2064.4459999999999</v>
      </c>
      <c r="J16" s="55">
        <v>1552.1769999999997</v>
      </c>
      <c r="K16" s="87"/>
      <c r="L16" s="87"/>
      <c r="N16" s="87"/>
    </row>
    <row r="17" spans="1:14" x14ac:dyDescent="0.2">
      <c r="A17" s="10" t="s">
        <v>13</v>
      </c>
      <c r="B17" s="87">
        <v>115017</v>
      </c>
      <c r="C17" s="87">
        <v>1501942.6841042142</v>
      </c>
      <c r="D17" s="152">
        <v>125655.21668592401</v>
      </c>
      <c r="E17" s="87">
        <v>424927.56890821405</v>
      </c>
      <c r="F17" s="87">
        <f>E17+F13-F15</f>
        <v>506898.46464421408</v>
      </c>
      <c r="G17" s="87">
        <v>683458.64964421419</v>
      </c>
      <c r="H17" s="87">
        <v>1501942.6841042142</v>
      </c>
      <c r="I17" s="87">
        <v>1847016.4261792141</v>
      </c>
      <c r="J17" s="87">
        <v>2090289.6788922141</v>
      </c>
      <c r="K17" s="87"/>
      <c r="L17" s="87"/>
      <c r="N17" s="87"/>
    </row>
    <row r="18" spans="1:14" x14ac:dyDescent="0.2">
      <c r="A18" s="3" t="s">
        <v>15</v>
      </c>
      <c r="B18" s="87"/>
      <c r="E18" s="87"/>
      <c r="F18" s="87"/>
      <c r="G18" s="87"/>
      <c r="K18" s="87"/>
      <c r="L18" s="87"/>
      <c r="N18" s="87"/>
    </row>
    <row r="19" spans="1:14" x14ac:dyDescent="0.2">
      <c r="A19" s="10" t="s">
        <v>9</v>
      </c>
      <c r="B19" s="87">
        <v>216303</v>
      </c>
      <c r="C19" s="87">
        <v>481277.721272</v>
      </c>
      <c r="D19" s="152">
        <v>16344.143316200001</v>
      </c>
      <c r="E19" s="87">
        <v>349979.3670845349</v>
      </c>
      <c r="F19" s="87">
        <v>550581.62207600009</v>
      </c>
      <c r="G19" s="87">
        <v>424927.76899999997</v>
      </c>
      <c r="H19" s="87">
        <v>481277.721272</v>
      </c>
      <c r="I19" s="87">
        <v>255094.69719099998</v>
      </c>
      <c r="J19" s="87">
        <v>279451.24948300002</v>
      </c>
      <c r="K19" s="87"/>
      <c r="L19" s="87"/>
      <c r="N19" s="55"/>
    </row>
    <row r="20" spans="1:14" x14ac:dyDescent="0.2">
      <c r="A20" s="10" t="s">
        <v>10</v>
      </c>
      <c r="B20" s="87">
        <v>47624</v>
      </c>
      <c r="C20" s="87">
        <v>89796.238727999938</v>
      </c>
      <c r="D20" s="152">
        <v>3739.0666838000002</v>
      </c>
      <c r="E20" s="87">
        <v>71133.772915465001</v>
      </c>
      <c r="F20" s="87">
        <v>114454.15292399994</v>
      </c>
      <c r="G20" s="87">
        <v>86233.555999999982</v>
      </c>
      <c r="H20" s="87">
        <v>89796.238727999938</v>
      </c>
      <c r="I20" s="87">
        <v>46462.877809000027</v>
      </c>
      <c r="J20" s="87">
        <v>48117.225516999955</v>
      </c>
      <c r="K20" s="87"/>
      <c r="L20" s="87"/>
      <c r="N20" s="87"/>
    </row>
    <row r="21" spans="1:14" x14ac:dyDescent="0.2">
      <c r="A21" s="10" t="s">
        <v>11</v>
      </c>
      <c r="B21" s="87">
        <v>155401</v>
      </c>
      <c r="C21" s="87">
        <v>211357.00100000002</v>
      </c>
      <c r="D21" s="152">
        <v>215924.07410700002</v>
      </c>
      <c r="E21" s="87">
        <v>128750.35460860003</v>
      </c>
      <c r="F21" s="87">
        <v>123293.87699999999</v>
      </c>
      <c r="G21" s="87">
        <v>50928.363000000005</v>
      </c>
      <c r="H21" s="87">
        <v>211357.00100000002</v>
      </c>
      <c r="I21" s="87">
        <v>227866.12899999999</v>
      </c>
      <c r="J21" s="87">
        <v>16344.143</v>
      </c>
      <c r="K21" s="87"/>
      <c r="L21" s="87"/>
      <c r="N21" s="87"/>
    </row>
    <row r="22" spans="1:14" x14ac:dyDescent="0.2">
      <c r="A22" s="10" t="s">
        <v>12</v>
      </c>
      <c r="B22" s="87">
        <v>23376</v>
      </c>
      <c r="C22" s="87">
        <v>46538.579000000005</v>
      </c>
      <c r="D22" s="152">
        <v>34228.880893000016</v>
      </c>
      <c r="E22" s="87">
        <v>27273.955391399988</v>
      </c>
      <c r="F22" s="87">
        <v>26895.457999999999</v>
      </c>
      <c r="G22" s="87">
        <v>11165.451999999997</v>
      </c>
      <c r="H22" s="87">
        <v>46538.579000000005</v>
      </c>
      <c r="I22" s="87">
        <v>52040.631000000023</v>
      </c>
      <c r="J22" s="87">
        <v>3739.0669999999991</v>
      </c>
      <c r="K22" s="87"/>
      <c r="L22" s="87"/>
      <c r="N22" s="87"/>
    </row>
    <row r="23" spans="1:14" x14ac:dyDescent="0.2">
      <c r="A23" s="10" t="s">
        <v>13</v>
      </c>
      <c r="B23" s="87">
        <v>1363483</v>
      </c>
      <c r="C23" s="87">
        <v>7989616.6646252489</v>
      </c>
      <c r="D23" s="152">
        <v>1287366.3124625143</v>
      </c>
      <c r="E23" s="87">
        <v>6918408.7932772487</v>
      </c>
      <c r="F23" s="87">
        <f>E23+F19-F21</f>
        <v>7345696.5383532485</v>
      </c>
      <c r="G23" s="87">
        <v>7719695.9443532489</v>
      </c>
      <c r="H23" s="87">
        <v>7989616.6646252489</v>
      </c>
      <c r="I23" s="87">
        <v>8016845.2328162491</v>
      </c>
      <c r="J23" s="87">
        <v>8279952.3392992495</v>
      </c>
      <c r="K23" s="87"/>
      <c r="L23" s="87"/>
      <c r="N23" s="87"/>
    </row>
    <row r="24" spans="1:14" ht="15" thickBot="1" x14ac:dyDescent="0.25">
      <c r="A24" s="5"/>
      <c r="B24" s="57"/>
      <c r="C24" s="57"/>
      <c r="D24" s="154"/>
      <c r="E24" s="58"/>
      <c r="F24" s="57"/>
      <c r="G24" s="59"/>
      <c r="H24" s="59"/>
      <c r="I24" s="59"/>
      <c r="J24" s="138"/>
      <c r="N24" s="87"/>
    </row>
    <row r="25" spans="1:14" x14ac:dyDescent="0.2">
      <c r="A25" s="168" t="s">
        <v>16</v>
      </c>
      <c r="B25" s="168"/>
      <c r="C25" s="168"/>
      <c r="D25" s="168"/>
      <c r="E25" s="168"/>
      <c r="F25" s="168"/>
      <c r="G25" s="168"/>
      <c r="H25" s="168"/>
      <c r="I25" s="168"/>
      <c r="J25" s="168"/>
      <c r="N25" s="87"/>
    </row>
    <row r="26" spans="1:14" x14ac:dyDescent="0.2">
      <c r="A26" s="169"/>
      <c r="B26" s="169"/>
      <c r="C26" s="169"/>
      <c r="D26" s="169"/>
      <c r="E26" s="169"/>
      <c r="F26" s="169"/>
      <c r="G26" s="169"/>
      <c r="H26" s="169"/>
      <c r="I26" s="169"/>
      <c r="J26" s="169"/>
      <c r="N26" s="87"/>
    </row>
    <row r="27" spans="1:14" x14ac:dyDescent="0.2">
      <c r="N27" s="87"/>
    </row>
    <row r="28" spans="1:14" x14ac:dyDescent="0.2">
      <c r="N28" s="87"/>
    </row>
    <row r="29" spans="1:14" x14ac:dyDescent="0.2">
      <c r="N29" s="87"/>
    </row>
  </sheetData>
  <mergeCells count="7">
    <mergeCell ref="A1:J1"/>
    <mergeCell ref="A2:J2"/>
    <mergeCell ref="A25:J25"/>
    <mergeCell ref="A26:J26"/>
    <mergeCell ref="E3:J3"/>
    <mergeCell ref="B3:B4"/>
    <mergeCell ref="C3:C4"/>
  </mergeCells>
  <pageMargins left="0.7" right="0.7" top="0.75" bottom="0.75" header="0.3" footer="0.3"/>
  <pageSetup paperSize="9" scale="78" orientation="portrait" verticalDpi="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8"/>
  <sheetViews>
    <sheetView view="pageBreakPreview" zoomScaleNormal="100" zoomScaleSheetLayoutView="100" workbookViewId="0">
      <selection activeCell="B6" sqref="B6"/>
    </sheetView>
  </sheetViews>
  <sheetFormatPr defaultRowHeight="14.25" x14ac:dyDescent="0.2"/>
  <cols>
    <col min="1" max="1" width="19.5" customWidth="1"/>
    <col min="2" max="13" width="7.875" customWidth="1"/>
  </cols>
  <sheetData>
    <row r="1" spans="1:14" ht="18.75" x14ac:dyDescent="0.2">
      <c r="A1" s="166" t="s">
        <v>136</v>
      </c>
      <c r="B1" s="166"/>
      <c r="C1" s="166"/>
      <c r="D1" s="166"/>
      <c r="E1" s="166"/>
      <c r="F1" s="166"/>
      <c r="G1" s="166"/>
      <c r="H1" s="166"/>
      <c r="I1" s="166"/>
      <c r="J1" s="166"/>
      <c r="K1" s="166"/>
      <c r="L1" s="166"/>
      <c r="M1" s="166"/>
    </row>
    <row r="2" spans="1:14" ht="18.75" x14ac:dyDescent="0.2">
      <c r="A2" s="230" t="s">
        <v>137</v>
      </c>
      <c r="B2" s="230"/>
      <c r="C2" s="230"/>
      <c r="D2" s="230"/>
      <c r="E2" s="230"/>
      <c r="F2" s="230"/>
      <c r="G2" s="230"/>
      <c r="H2" s="230"/>
      <c r="I2" s="230"/>
      <c r="J2" s="230"/>
      <c r="K2" s="230"/>
      <c r="L2" s="230"/>
      <c r="M2" s="230"/>
    </row>
    <row r="3" spans="1:14" ht="19.5" thickBot="1" x14ac:dyDescent="0.25">
      <c r="A3" s="231"/>
      <c r="B3" s="231"/>
      <c r="C3" s="231"/>
      <c r="D3" s="231"/>
      <c r="E3" s="231"/>
      <c r="F3" s="231"/>
      <c r="G3" s="231"/>
      <c r="H3" s="231"/>
      <c r="I3" s="231"/>
      <c r="J3" s="231"/>
      <c r="K3" s="231"/>
      <c r="L3" s="231"/>
      <c r="M3" s="231"/>
    </row>
    <row r="4" spans="1:14" ht="15.75" thickTop="1" thickBot="1" x14ac:dyDescent="0.25">
      <c r="A4" s="179" t="s">
        <v>85</v>
      </c>
      <c r="B4" s="216" t="s">
        <v>144</v>
      </c>
      <c r="C4" s="217"/>
      <c r="D4" s="226"/>
      <c r="E4" s="216" t="s">
        <v>145</v>
      </c>
      <c r="F4" s="217"/>
      <c r="G4" s="226"/>
      <c r="H4" s="224" t="s">
        <v>146</v>
      </c>
      <c r="I4" s="232"/>
      <c r="J4" s="225"/>
      <c r="K4" s="216" t="s">
        <v>147</v>
      </c>
      <c r="L4" s="217"/>
      <c r="M4" s="217"/>
    </row>
    <row r="5" spans="1:14" ht="15" thickBot="1" x14ac:dyDescent="0.25">
      <c r="A5" s="223"/>
      <c r="B5" s="46" t="s">
        <v>142</v>
      </c>
      <c r="C5" s="47" t="s">
        <v>143</v>
      </c>
      <c r="D5" s="48" t="s">
        <v>134</v>
      </c>
      <c r="E5" s="47" t="s">
        <v>142</v>
      </c>
      <c r="F5" s="47" t="s">
        <v>143</v>
      </c>
      <c r="G5" s="48" t="s">
        <v>134</v>
      </c>
      <c r="H5" s="47" t="s">
        <v>142</v>
      </c>
      <c r="I5" s="47" t="s">
        <v>143</v>
      </c>
      <c r="J5" s="48" t="s">
        <v>134</v>
      </c>
      <c r="K5" s="47" t="s">
        <v>142</v>
      </c>
      <c r="L5" s="47" t="s">
        <v>143</v>
      </c>
      <c r="M5" s="47" t="s">
        <v>134</v>
      </c>
    </row>
    <row r="6" spans="1:14" ht="33" customHeight="1" thickTop="1" x14ac:dyDescent="0.2">
      <c r="A6" s="95">
        <v>45505</v>
      </c>
      <c r="B6" s="64">
        <v>317.83744603619999</v>
      </c>
      <c r="C6" s="64">
        <v>318.97473412530002</v>
      </c>
      <c r="D6" s="64">
        <v>322.67024016810001</v>
      </c>
      <c r="E6" s="64">
        <v>181.78644839250001</v>
      </c>
      <c r="F6" s="64">
        <v>182.31843818850001</v>
      </c>
      <c r="G6" s="64">
        <v>184.0202604655</v>
      </c>
      <c r="H6" s="64">
        <v>74.270782913299996</v>
      </c>
      <c r="I6" s="64">
        <v>74.474776919000007</v>
      </c>
      <c r="J6" s="64">
        <v>75.113700431699996</v>
      </c>
      <c r="K6" s="64">
        <v>911.91830792669998</v>
      </c>
      <c r="L6" s="64">
        <v>914.90198087880003</v>
      </c>
      <c r="M6" s="64">
        <v>924.42325188589996</v>
      </c>
      <c r="N6" s="95"/>
    </row>
    <row r="7" spans="1:14" ht="33" customHeight="1" x14ac:dyDescent="0.2">
      <c r="A7" s="95">
        <v>45506</v>
      </c>
      <c r="B7" s="64">
        <v>319.58231298909999</v>
      </c>
      <c r="C7" s="64">
        <v>320.71058313470002</v>
      </c>
      <c r="D7" s="64">
        <v>324.3648284592</v>
      </c>
      <c r="E7" s="64">
        <v>181.38705999999999</v>
      </c>
      <c r="F7" s="64">
        <v>181.9111811553</v>
      </c>
      <c r="G7" s="64">
        <v>183.58478917650001</v>
      </c>
      <c r="H7" s="64">
        <v>74.205325229799996</v>
      </c>
      <c r="I7" s="64">
        <v>74.405350909899994</v>
      </c>
      <c r="J7" s="64">
        <v>75.032559880600004</v>
      </c>
      <c r="K7" s="64">
        <v>911.56069594339999</v>
      </c>
      <c r="L7" s="64">
        <v>914.49673336390003</v>
      </c>
      <c r="M7" s="64">
        <v>923.82793268600005</v>
      </c>
      <c r="N7" s="95"/>
    </row>
    <row r="8" spans="1:14" ht="33" customHeight="1" x14ac:dyDescent="0.2">
      <c r="A8" s="95">
        <v>45509</v>
      </c>
      <c r="B8" s="64">
        <v>327.62528215449998</v>
      </c>
      <c r="C8" s="64">
        <v>328.79889389760001</v>
      </c>
      <c r="D8" s="64">
        <v>332.57879465050001</v>
      </c>
      <c r="E8" s="64">
        <v>179.70171260999999</v>
      </c>
      <c r="F8" s="64">
        <v>180.23061305709999</v>
      </c>
      <c r="G8" s="64">
        <v>181.867026041</v>
      </c>
      <c r="H8" s="64">
        <v>74.223850059900002</v>
      </c>
      <c r="I8" s="64">
        <v>74.427591704600005</v>
      </c>
      <c r="J8" s="64">
        <v>75.047902237599999</v>
      </c>
      <c r="K8" s="64">
        <v>912.99862090579995</v>
      </c>
      <c r="L8" s="64">
        <v>915.98497311649999</v>
      </c>
      <c r="M8" s="64">
        <v>924.90216838200001</v>
      </c>
      <c r="N8" s="95"/>
    </row>
    <row r="9" spans="1:14" ht="33" customHeight="1" x14ac:dyDescent="0.2">
      <c r="A9" s="95">
        <v>45510</v>
      </c>
      <c r="B9" s="64">
        <v>325.43376174859998</v>
      </c>
      <c r="C9" s="64">
        <v>326.57230886640002</v>
      </c>
      <c r="D9" s="64">
        <v>330.21439448019999</v>
      </c>
      <c r="E9" s="64">
        <v>181.13144704679999</v>
      </c>
      <c r="F9" s="64">
        <v>181.6493328409</v>
      </c>
      <c r="G9" s="64">
        <v>183.24925457539999</v>
      </c>
      <c r="H9" s="64">
        <v>74.236870072800002</v>
      </c>
      <c r="I9" s="64">
        <v>74.434693793299999</v>
      </c>
      <c r="J9" s="64">
        <v>75.039505860399998</v>
      </c>
      <c r="K9" s="64">
        <v>912.07728541050005</v>
      </c>
      <c r="L9" s="64">
        <v>914.98687088639997</v>
      </c>
      <c r="M9" s="64">
        <v>923.90391931780005</v>
      </c>
      <c r="N9" s="95"/>
    </row>
    <row r="10" spans="1:14" ht="33" customHeight="1" x14ac:dyDescent="0.2">
      <c r="A10" s="95">
        <v>45511</v>
      </c>
      <c r="B10" s="64">
        <v>325.58594277430001</v>
      </c>
      <c r="C10" s="64">
        <v>326.83912495800001</v>
      </c>
      <c r="D10" s="64">
        <v>330.52904344540002</v>
      </c>
      <c r="E10" s="64">
        <v>182.44540517749999</v>
      </c>
      <c r="F10" s="64">
        <v>183.02961607859999</v>
      </c>
      <c r="G10" s="64">
        <v>184.6819507047</v>
      </c>
      <c r="H10" s="64">
        <v>74.243960072999997</v>
      </c>
      <c r="I10" s="64">
        <v>74.467704232499997</v>
      </c>
      <c r="J10" s="64">
        <v>75.0952284169</v>
      </c>
      <c r="K10" s="64">
        <v>911.34253138250006</v>
      </c>
      <c r="L10" s="64">
        <v>914.567378717</v>
      </c>
      <c r="M10" s="64">
        <v>923.70575688070005</v>
      </c>
      <c r="N10" s="95"/>
    </row>
    <row r="11" spans="1:14" ht="33" customHeight="1" x14ac:dyDescent="0.2">
      <c r="A11" s="95">
        <v>45512</v>
      </c>
      <c r="B11" s="64">
        <v>324.48665041390001</v>
      </c>
      <c r="C11" s="64">
        <v>325.60541217999997</v>
      </c>
      <c r="D11" s="64">
        <v>329.3047677815</v>
      </c>
      <c r="E11" s="64">
        <v>182.41350234750001</v>
      </c>
      <c r="F11" s="64">
        <v>182.9265522181</v>
      </c>
      <c r="G11" s="64">
        <v>184.59396859829999</v>
      </c>
      <c r="H11" s="64">
        <v>74.250755131800005</v>
      </c>
      <c r="I11" s="64">
        <v>74.445032371500005</v>
      </c>
      <c r="J11" s="64">
        <v>75.076222740299997</v>
      </c>
      <c r="K11" s="64">
        <v>910.85557918320001</v>
      </c>
      <c r="L11" s="64">
        <v>913.79131714499999</v>
      </c>
      <c r="M11" s="64">
        <v>923.15702000099998</v>
      </c>
      <c r="N11" s="95"/>
    </row>
    <row r="12" spans="1:14" ht="33" customHeight="1" x14ac:dyDescent="0.2">
      <c r="A12" s="95">
        <v>45513</v>
      </c>
      <c r="B12" s="64">
        <v>321.70703662130001</v>
      </c>
      <c r="C12" s="64">
        <v>322.85512508199997</v>
      </c>
      <c r="D12" s="64">
        <v>326.50095954160003</v>
      </c>
      <c r="E12" s="64">
        <v>183.66195500000001</v>
      </c>
      <c r="F12" s="64">
        <v>184.2016803912</v>
      </c>
      <c r="G12" s="64">
        <v>185.8710671831</v>
      </c>
      <c r="H12" s="64">
        <v>74.218648182300001</v>
      </c>
      <c r="I12" s="64">
        <v>74.4218010445</v>
      </c>
      <c r="J12" s="64">
        <v>75.044373468000003</v>
      </c>
      <c r="K12" s="64">
        <v>909.87788461629998</v>
      </c>
      <c r="L12" s="64">
        <v>912.97975550360002</v>
      </c>
      <c r="M12" s="64">
        <v>922.28475883299996</v>
      </c>
      <c r="N12" s="95"/>
    </row>
    <row r="13" spans="1:14" ht="33" customHeight="1" x14ac:dyDescent="0.2">
      <c r="A13" s="95">
        <v>45516</v>
      </c>
      <c r="B13" s="64">
        <v>321.03491474340001</v>
      </c>
      <c r="C13" s="64">
        <v>322.12770169919997</v>
      </c>
      <c r="D13" s="64">
        <v>325.8591307204</v>
      </c>
      <c r="E13" s="64">
        <v>183.91782000000001</v>
      </c>
      <c r="F13" s="64">
        <v>184.42794140039999</v>
      </c>
      <c r="G13" s="64">
        <v>186.11741353939999</v>
      </c>
      <c r="H13" s="64">
        <v>74.233337701300002</v>
      </c>
      <c r="I13" s="64">
        <v>74.424406170099999</v>
      </c>
      <c r="J13" s="64">
        <v>75.047123886099996</v>
      </c>
      <c r="K13" s="64">
        <v>909.9117227493</v>
      </c>
      <c r="L13" s="64">
        <v>912.86480189530005</v>
      </c>
      <c r="M13" s="64">
        <v>922.20651433809996</v>
      </c>
      <c r="N13" s="95"/>
    </row>
    <row r="14" spans="1:14" ht="33" customHeight="1" x14ac:dyDescent="0.2">
      <c r="A14" s="95">
        <v>45517</v>
      </c>
      <c r="B14" s="64">
        <v>321.51228185629998</v>
      </c>
      <c r="C14" s="64">
        <v>322.64099825720001</v>
      </c>
      <c r="D14" s="64">
        <v>326.32898066950003</v>
      </c>
      <c r="E14" s="64">
        <v>184.125085649</v>
      </c>
      <c r="F14" s="64">
        <v>184.65493384370001</v>
      </c>
      <c r="G14" s="64">
        <v>186.33626654790001</v>
      </c>
      <c r="H14" s="64">
        <v>74.235656324100006</v>
      </c>
      <c r="I14" s="64">
        <v>74.434351676700004</v>
      </c>
      <c r="J14" s="64">
        <v>75.057447395099999</v>
      </c>
      <c r="K14" s="64">
        <v>910.10984646049997</v>
      </c>
      <c r="L14" s="64">
        <v>913.43195354279999</v>
      </c>
      <c r="M14" s="64">
        <v>922.77058255290001</v>
      </c>
      <c r="N14" s="95"/>
    </row>
    <row r="15" spans="1:14" ht="33" customHeight="1" x14ac:dyDescent="0.2">
      <c r="A15" s="95">
        <v>45519</v>
      </c>
      <c r="B15" s="64">
        <v>321.88023802830003</v>
      </c>
      <c r="C15" s="64">
        <v>323.01146943420002</v>
      </c>
      <c r="D15" s="64">
        <v>326.99668977810001</v>
      </c>
      <c r="E15" s="64">
        <v>184.6248232275</v>
      </c>
      <c r="F15" s="64">
        <v>185.15636945150001</v>
      </c>
      <c r="G15" s="64">
        <v>187.02978164370001</v>
      </c>
      <c r="H15" s="64">
        <v>74.272466612100004</v>
      </c>
      <c r="I15" s="64">
        <v>74.471127545000002</v>
      </c>
      <c r="J15" s="64">
        <v>75.158530681299993</v>
      </c>
      <c r="K15" s="64">
        <v>910.81423475140002</v>
      </c>
      <c r="L15" s="64">
        <v>914.17645577070004</v>
      </c>
      <c r="M15" s="64">
        <v>924.87452539430001</v>
      </c>
      <c r="N15" s="95"/>
    </row>
    <row r="16" spans="1:14" ht="33" customHeight="1" x14ac:dyDescent="0.2">
      <c r="A16" s="95">
        <v>45520</v>
      </c>
      <c r="B16" s="64">
        <v>320.32919813889998</v>
      </c>
      <c r="C16" s="64">
        <v>321.40061174570002</v>
      </c>
      <c r="D16" s="64">
        <v>325.21542961490002</v>
      </c>
      <c r="E16" s="64">
        <v>184.771004425</v>
      </c>
      <c r="F16" s="64">
        <v>185.27213957949999</v>
      </c>
      <c r="G16" s="64">
        <v>187.05992524870001</v>
      </c>
      <c r="H16" s="64">
        <v>74.226470110500003</v>
      </c>
      <c r="I16" s="64">
        <v>74.4126436337</v>
      </c>
      <c r="J16" s="64">
        <v>75.063991048099993</v>
      </c>
      <c r="K16" s="64">
        <v>910.20945890719997</v>
      </c>
      <c r="L16" s="64">
        <v>913.38769625800001</v>
      </c>
      <c r="M16" s="64">
        <v>923.39140010489996</v>
      </c>
      <c r="N16" s="95"/>
    </row>
    <row r="17" spans="1:14" ht="33" customHeight="1" x14ac:dyDescent="0.2">
      <c r="A17" s="95">
        <v>45523</v>
      </c>
      <c r="B17" s="64">
        <v>322.43906464849999</v>
      </c>
      <c r="C17" s="64">
        <v>323.45739670720002</v>
      </c>
      <c r="D17" s="64">
        <v>327.04179946559998</v>
      </c>
      <c r="E17" s="64">
        <v>186.2361018</v>
      </c>
      <c r="F17" s="64">
        <v>186.7059852925</v>
      </c>
      <c r="G17" s="64">
        <v>188.32493514239999</v>
      </c>
      <c r="H17" s="64">
        <v>74.199822488099997</v>
      </c>
      <c r="I17" s="64">
        <v>74.371799152600005</v>
      </c>
      <c r="J17" s="64">
        <v>74.948652879099996</v>
      </c>
      <c r="K17" s="64">
        <v>911.13307232420004</v>
      </c>
      <c r="L17" s="64">
        <v>914.14219947590004</v>
      </c>
      <c r="M17" s="64">
        <v>923.23728257300002</v>
      </c>
      <c r="N17" s="95"/>
    </row>
    <row r="18" spans="1:14" ht="33" customHeight="1" x14ac:dyDescent="0.2">
      <c r="A18" s="95">
        <v>45524</v>
      </c>
      <c r="B18" s="64">
        <v>323.78555726230002</v>
      </c>
      <c r="C18" s="64">
        <v>324.71296787329999</v>
      </c>
      <c r="D18" s="64">
        <v>328.2151806869</v>
      </c>
      <c r="E18" s="64">
        <v>187.21300890000001</v>
      </c>
      <c r="F18" s="64">
        <v>187.63026244</v>
      </c>
      <c r="G18" s="64">
        <v>189.2198347769</v>
      </c>
      <c r="H18" s="64">
        <v>74.185035679400002</v>
      </c>
      <c r="I18" s="64">
        <v>74.334907516000001</v>
      </c>
      <c r="J18" s="64">
        <v>74.896135603600001</v>
      </c>
      <c r="K18" s="64">
        <v>910.74624336759996</v>
      </c>
      <c r="L18" s="64">
        <v>913.48281475169995</v>
      </c>
      <c r="M18" s="64">
        <v>922.40076955890004</v>
      </c>
      <c r="N18" s="95"/>
    </row>
    <row r="19" spans="1:14" ht="33" customHeight="1" x14ac:dyDescent="0.2">
      <c r="A19" s="95">
        <v>45525</v>
      </c>
      <c r="B19" s="64">
        <v>325.43588933780001</v>
      </c>
      <c r="C19" s="64">
        <v>326.4091900432</v>
      </c>
      <c r="D19" s="64">
        <v>330.03356129719998</v>
      </c>
      <c r="E19" s="64">
        <v>187.62787153599999</v>
      </c>
      <c r="F19" s="64">
        <v>188.07024810089999</v>
      </c>
      <c r="G19" s="64">
        <v>189.74010248370001</v>
      </c>
      <c r="H19" s="64">
        <v>74.229589261900003</v>
      </c>
      <c r="I19" s="64">
        <v>74.389143302600004</v>
      </c>
      <c r="J19" s="64">
        <v>74.9846715961</v>
      </c>
      <c r="K19" s="64">
        <v>911.2821615112</v>
      </c>
      <c r="L19" s="64">
        <v>914.06331275690002</v>
      </c>
      <c r="M19" s="64">
        <v>923.41715487049999</v>
      </c>
      <c r="N19" s="95"/>
    </row>
    <row r="20" spans="1:14" ht="33" customHeight="1" x14ac:dyDescent="0.2">
      <c r="A20" s="95">
        <v>45526</v>
      </c>
      <c r="B20" s="64">
        <v>328.03941366790002</v>
      </c>
      <c r="C20" s="64">
        <v>329.0330657001</v>
      </c>
      <c r="D20" s="64">
        <v>332.31083866329999</v>
      </c>
      <c r="E20" s="64">
        <v>188.1297601178</v>
      </c>
      <c r="F20" s="64">
        <v>188.5599855447</v>
      </c>
      <c r="G20" s="64">
        <v>190.04045234739999</v>
      </c>
      <c r="H20" s="64">
        <v>74.268283296600003</v>
      </c>
      <c r="I20" s="64">
        <v>74.420821917799998</v>
      </c>
      <c r="J20" s="64">
        <v>74.942863233099999</v>
      </c>
      <c r="K20" s="64">
        <v>912.6231149898</v>
      </c>
      <c r="L20" s="64">
        <v>915.32183233629996</v>
      </c>
      <c r="M20" s="64">
        <v>924.08397535929998</v>
      </c>
      <c r="N20" s="95"/>
    </row>
    <row r="21" spans="1:14" ht="33" customHeight="1" x14ac:dyDescent="0.2">
      <c r="A21" s="95">
        <v>45527</v>
      </c>
      <c r="B21" s="64">
        <v>327.13093517639999</v>
      </c>
      <c r="C21" s="64">
        <v>328.05546914860003</v>
      </c>
      <c r="D21" s="64">
        <v>331.15478882309998</v>
      </c>
      <c r="E21" s="64">
        <v>187.279290046</v>
      </c>
      <c r="F21" s="64">
        <v>187.68737060480001</v>
      </c>
      <c r="G21" s="64">
        <v>189.0470306272</v>
      </c>
      <c r="H21" s="64">
        <v>74.223900902400004</v>
      </c>
      <c r="I21" s="64">
        <v>74.370372448200001</v>
      </c>
      <c r="J21" s="64">
        <v>74.844988143099997</v>
      </c>
      <c r="K21" s="64">
        <v>911.33160451440006</v>
      </c>
      <c r="L21" s="64">
        <v>913.95238352579997</v>
      </c>
      <c r="M21" s="64">
        <v>922.34682318169996</v>
      </c>
      <c r="N21" s="95"/>
    </row>
    <row r="22" spans="1:14" ht="33" customHeight="1" x14ac:dyDescent="0.2">
      <c r="A22" s="95">
        <v>45530</v>
      </c>
      <c r="B22" s="64">
        <v>328.80691568600002</v>
      </c>
      <c r="C22" s="64">
        <v>329.71682379309999</v>
      </c>
      <c r="D22" s="64">
        <v>332.8143637677</v>
      </c>
      <c r="E22" s="64">
        <v>188.58593669999999</v>
      </c>
      <c r="F22" s="64">
        <v>188.98532959120001</v>
      </c>
      <c r="G22" s="64">
        <v>190.30486516880001</v>
      </c>
      <c r="H22" s="64">
        <v>74.201069346799997</v>
      </c>
      <c r="I22" s="64">
        <v>74.342962795199995</v>
      </c>
      <c r="J22" s="64">
        <v>74.796505555400003</v>
      </c>
      <c r="K22" s="64">
        <v>911.79718688460002</v>
      </c>
      <c r="L22" s="64">
        <v>914.36422191259999</v>
      </c>
      <c r="M22" s="64">
        <v>922.6582251438</v>
      </c>
      <c r="N22" s="95"/>
    </row>
    <row r="23" spans="1:14" s="52" customFormat="1" ht="33" customHeight="1" x14ac:dyDescent="0.2">
      <c r="A23" s="95">
        <v>45531</v>
      </c>
      <c r="B23" s="64">
        <v>328.34444932780002</v>
      </c>
      <c r="C23" s="64">
        <v>329.21584462020002</v>
      </c>
      <c r="D23" s="64">
        <v>332.35470073319999</v>
      </c>
      <c r="E23" s="64">
        <v>188.59041007499999</v>
      </c>
      <c r="F23" s="64">
        <v>188.96915260919999</v>
      </c>
      <c r="G23" s="64">
        <v>190.33331676200001</v>
      </c>
      <c r="H23" s="64">
        <v>74.175451015299998</v>
      </c>
      <c r="I23" s="64">
        <v>74.309233116599998</v>
      </c>
      <c r="J23" s="64">
        <v>74.781268817799997</v>
      </c>
      <c r="K23" s="64">
        <v>911.60179942269997</v>
      </c>
      <c r="L23" s="64">
        <v>913.99431095520004</v>
      </c>
      <c r="M23" s="64">
        <v>922.28839012850005</v>
      </c>
      <c r="N23" s="95"/>
    </row>
    <row r="24" spans="1:14" s="52" customFormat="1" ht="33" customHeight="1" x14ac:dyDescent="0.2">
      <c r="A24" s="95">
        <v>45532</v>
      </c>
      <c r="B24" s="64">
        <v>330.24966721150003</v>
      </c>
      <c r="C24" s="64">
        <v>331.14130868299998</v>
      </c>
      <c r="D24" s="64">
        <v>334.2529248024</v>
      </c>
      <c r="E24" s="64">
        <v>189.22070249999999</v>
      </c>
      <c r="F24" s="64">
        <v>189.6136741814</v>
      </c>
      <c r="G24" s="64">
        <v>190.97568596580001</v>
      </c>
      <c r="H24" s="64">
        <v>74.205842357600005</v>
      </c>
      <c r="I24" s="64">
        <v>74.344418372199996</v>
      </c>
      <c r="J24" s="64">
        <v>74.815686196100003</v>
      </c>
      <c r="K24" s="64">
        <v>912.17330750819997</v>
      </c>
      <c r="L24" s="64">
        <v>914.53578383160004</v>
      </c>
      <c r="M24" s="64">
        <v>923.11057936170005</v>
      </c>
      <c r="N24" s="95"/>
    </row>
    <row r="25" spans="1:14" s="52" customFormat="1" ht="33" customHeight="1" x14ac:dyDescent="0.2">
      <c r="A25" s="95">
        <v>45533</v>
      </c>
      <c r="B25" s="64">
        <v>330.75227539799999</v>
      </c>
      <c r="C25" s="64">
        <v>331.82806831009998</v>
      </c>
      <c r="D25" s="64">
        <v>334.94832552299999</v>
      </c>
      <c r="E25" s="64">
        <v>189.6439269</v>
      </c>
      <c r="F25" s="64">
        <v>190.1406447995</v>
      </c>
      <c r="G25" s="64">
        <v>191.5149964574</v>
      </c>
      <c r="H25" s="64">
        <v>74.255097633399998</v>
      </c>
      <c r="I25" s="64">
        <v>74.434717255199999</v>
      </c>
      <c r="J25" s="64">
        <v>74.916588069200003</v>
      </c>
      <c r="K25" s="64">
        <v>912.68358601529997</v>
      </c>
      <c r="L25" s="64">
        <v>915.64096541549998</v>
      </c>
      <c r="M25" s="64">
        <v>924.11282556900005</v>
      </c>
      <c r="N25" s="95"/>
    </row>
    <row r="26" spans="1:14" s="52" customFormat="1" ht="33" customHeight="1" thickBot="1" x14ac:dyDescent="0.25">
      <c r="A26" s="95">
        <v>45534</v>
      </c>
      <c r="B26" s="64">
        <v>328.40636636390002</v>
      </c>
      <c r="C26" s="64">
        <v>329.57200138299999</v>
      </c>
      <c r="D26" s="64">
        <v>332.76327465830002</v>
      </c>
      <c r="E26" s="64">
        <v>189.7121454695</v>
      </c>
      <c r="F26" s="64">
        <v>190.2664033277</v>
      </c>
      <c r="G26" s="64">
        <v>191.6932063104</v>
      </c>
      <c r="H26" s="64">
        <v>74.227277575900004</v>
      </c>
      <c r="I26" s="64">
        <v>74.429170686199996</v>
      </c>
      <c r="J26" s="64">
        <v>74.931182559299998</v>
      </c>
      <c r="K26" s="64">
        <v>912.05778438009997</v>
      </c>
      <c r="L26" s="64">
        <v>915.33478758019999</v>
      </c>
      <c r="M26" s="64">
        <v>923.94364959430004</v>
      </c>
      <c r="N26" s="95"/>
    </row>
    <row r="27" spans="1:14" ht="15" thickTop="1" x14ac:dyDescent="0.2">
      <c r="A27" s="197" t="s">
        <v>73</v>
      </c>
      <c r="B27" s="197"/>
      <c r="C27" s="197"/>
      <c r="D27" s="197"/>
      <c r="E27" s="197"/>
      <c r="F27" s="197"/>
      <c r="G27" s="197"/>
      <c r="H27" s="197"/>
      <c r="I27" s="197"/>
      <c r="J27" s="197"/>
      <c r="K27" s="197"/>
      <c r="L27" s="197"/>
      <c r="M27" s="197"/>
      <c r="N27" s="95"/>
    </row>
    <row r="28" spans="1:14" x14ac:dyDescent="0.2">
      <c r="A28" s="220" t="s">
        <v>148</v>
      </c>
      <c r="B28" s="220"/>
      <c r="C28" s="220"/>
      <c r="D28" s="220"/>
      <c r="E28" s="220"/>
      <c r="F28" s="220"/>
      <c r="G28" s="220"/>
      <c r="H28" s="220"/>
      <c r="I28" s="220"/>
      <c r="J28" s="220"/>
      <c r="K28" s="220"/>
      <c r="L28" s="220"/>
      <c r="M28" s="220"/>
    </row>
  </sheetData>
  <mergeCells count="10">
    <mergeCell ref="A27:M27"/>
    <mergeCell ref="A28:M28"/>
    <mergeCell ref="A1:M1"/>
    <mergeCell ref="A2:M2"/>
    <mergeCell ref="A3:M3"/>
    <mergeCell ref="A4:A5"/>
    <mergeCell ref="B4:D4"/>
    <mergeCell ref="E4:G4"/>
    <mergeCell ref="H4:J4"/>
    <mergeCell ref="K4:M4"/>
  </mergeCells>
  <hyperlinks>
    <hyperlink ref="A28" r:id="rId1" display="http://www.sbp.org.pk/ecodata/rates/m2m/M2M-History.asp"/>
  </hyperlinks>
  <pageMargins left="0.7" right="0.7" top="0.75" bottom="0.75" header="0.3" footer="0.3"/>
  <pageSetup paperSize="9" scale="70" orientation="portrait" verticalDpi="0"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2"/>
  <sheetViews>
    <sheetView view="pageBreakPreview" zoomScale="120" zoomScaleNormal="100" zoomScaleSheetLayoutView="120" workbookViewId="0">
      <selection activeCell="A46" sqref="A46"/>
    </sheetView>
  </sheetViews>
  <sheetFormatPr defaultColWidth="9.125" defaultRowHeight="14.25" x14ac:dyDescent="0.2"/>
  <cols>
    <col min="1" max="1" width="31.375" style="7" customWidth="1"/>
    <col min="2" max="7" width="10.125" style="7" customWidth="1"/>
    <col min="8" max="16384" width="9.125" style="7"/>
  </cols>
  <sheetData>
    <row r="1" spans="1:7" ht="18.75" x14ac:dyDescent="0.2">
      <c r="A1" s="166" t="s">
        <v>149</v>
      </c>
      <c r="B1" s="166"/>
      <c r="C1" s="166"/>
      <c r="D1" s="166"/>
      <c r="E1" s="166"/>
      <c r="F1" s="166"/>
      <c r="G1" s="166"/>
    </row>
    <row r="2" spans="1:7" ht="15" thickBot="1" x14ac:dyDescent="0.25">
      <c r="A2" s="221" t="s">
        <v>1</v>
      </c>
      <c r="B2" s="221"/>
      <c r="C2" s="221"/>
      <c r="D2" s="221"/>
      <c r="E2" s="221"/>
      <c r="F2" s="221"/>
      <c r="G2" s="221"/>
    </row>
    <row r="3" spans="1:7" ht="15.75" thickTop="1" thickBot="1" x14ac:dyDescent="0.25">
      <c r="A3" s="49" t="s">
        <v>150</v>
      </c>
      <c r="B3" s="78" t="s">
        <v>165</v>
      </c>
      <c r="C3" s="78" t="s">
        <v>166</v>
      </c>
      <c r="D3" s="78" t="s">
        <v>167</v>
      </c>
      <c r="E3" s="78" t="s">
        <v>169</v>
      </c>
      <c r="F3" s="78" t="s">
        <v>172</v>
      </c>
      <c r="G3" s="78" t="s">
        <v>174</v>
      </c>
    </row>
    <row r="4" spans="1:7" ht="15" thickTop="1" x14ac:dyDescent="0.2">
      <c r="A4" s="42"/>
    </row>
    <row r="5" spans="1:7" x14ac:dyDescent="0.2">
      <c r="A5" s="13" t="s">
        <v>151</v>
      </c>
    </row>
    <row r="6" spans="1:7" x14ac:dyDescent="0.2">
      <c r="A6" s="13" t="s">
        <v>152</v>
      </c>
      <c r="B6" s="122">
        <v>2769497.97</v>
      </c>
      <c r="C6" s="122">
        <v>3294341.9000000004</v>
      </c>
      <c r="D6" s="122">
        <v>3993819.79</v>
      </c>
      <c r="E6" s="122">
        <v>4076078.84</v>
      </c>
      <c r="F6" s="122">
        <v>2534678.9</v>
      </c>
      <c r="G6" s="122">
        <v>2514914.0599999996</v>
      </c>
    </row>
    <row r="7" spans="1:7" x14ac:dyDescent="0.2">
      <c r="A7" s="19" t="s">
        <v>153</v>
      </c>
      <c r="B7" s="87">
        <v>901222.1400000006</v>
      </c>
      <c r="C7" s="87">
        <v>1369480.0800000005</v>
      </c>
      <c r="D7" s="87">
        <f>D6-D8</f>
        <v>1379602.6</v>
      </c>
      <c r="E7" s="87">
        <v>1838112.6400000001</v>
      </c>
      <c r="F7" s="87">
        <v>931107.48000000021</v>
      </c>
      <c r="G7" s="87">
        <f t="shared" ref="G7" si="0">G6-G8</f>
        <v>878404.89999999967</v>
      </c>
    </row>
    <row r="8" spans="1:7" x14ac:dyDescent="0.2">
      <c r="A8" s="19" t="s">
        <v>154</v>
      </c>
      <c r="B8" s="87">
        <v>1868275.8299999996</v>
      </c>
      <c r="C8" s="87">
        <v>1924861.8199999998</v>
      </c>
      <c r="D8" s="87">
        <v>2614217.19</v>
      </c>
      <c r="E8" s="87">
        <v>2237966.1999999997</v>
      </c>
      <c r="F8" s="87">
        <v>1603571.4199999997</v>
      </c>
      <c r="G8" s="87">
        <v>1636509.16</v>
      </c>
    </row>
    <row r="9" spans="1:7" x14ac:dyDescent="0.2">
      <c r="A9" s="13" t="s">
        <v>155</v>
      </c>
      <c r="B9" s="122">
        <v>2769497.97</v>
      </c>
      <c r="C9" s="122">
        <v>3294341.9000000004</v>
      </c>
      <c r="D9" s="122">
        <f>D6</f>
        <v>3993819.79</v>
      </c>
      <c r="E9" s="122">
        <v>4076078.84</v>
      </c>
      <c r="F9" s="122">
        <v>2534678.9</v>
      </c>
      <c r="G9" s="122">
        <f t="shared" ref="G9" si="1">G6</f>
        <v>2514914.0599999996</v>
      </c>
    </row>
    <row r="10" spans="1:7" x14ac:dyDescent="0.2">
      <c r="A10" s="19" t="s">
        <v>153</v>
      </c>
      <c r="B10" s="87">
        <v>1102673.7500000002</v>
      </c>
      <c r="C10" s="87">
        <v>1390129.6200000003</v>
      </c>
      <c r="D10" s="87">
        <f>D9-D11</f>
        <v>1310477.6900000004</v>
      </c>
      <c r="E10" s="87">
        <v>1905219.8999999994</v>
      </c>
      <c r="F10" s="87">
        <v>684291.71999999974</v>
      </c>
      <c r="G10" s="87">
        <f t="shared" ref="G10" si="2">G9-G11</f>
        <v>928894.76999999979</v>
      </c>
    </row>
    <row r="11" spans="1:7" x14ac:dyDescent="0.2">
      <c r="A11" s="19" t="s">
        <v>154</v>
      </c>
      <c r="B11" s="87">
        <v>1666824.22</v>
      </c>
      <c r="C11" s="87">
        <v>1904212.28</v>
      </c>
      <c r="D11" s="87">
        <v>2683342.0999999996</v>
      </c>
      <c r="E11" s="87">
        <v>2170858.9400000004</v>
      </c>
      <c r="F11" s="87">
        <v>1850387.1800000002</v>
      </c>
      <c r="G11" s="87">
        <v>1586019.2899999998</v>
      </c>
    </row>
    <row r="12" spans="1:7" x14ac:dyDescent="0.2">
      <c r="A12" s="13" t="s">
        <v>156</v>
      </c>
      <c r="B12" s="122">
        <v>0</v>
      </c>
      <c r="C12" s="122">
        <v>0</v>
      </c>
      <c r="D12" s="122">
        <f t="shared" ref="D12" si="3">D6-D9</f>
        <v>0</v>
      </c>
      <c r="E12" s="122">
        <v>0</v>
      </c>
      <c r="F12" s="122">
        <v>0</v>
      </c>
      <c r="G12" s="122"/>
    </row>
    <row r="13" spans="1:7" x14ac:dyDescent="0.2">
      <c r="A13" s="19"/>
      <c r="B13" s="122"/>
      <c r="C13" s="122"/>
      <c r="D13" s="122"/>
      <c r="E13" s="122"/>
      <c r="F13" s="122"/>
      <c r="G13" s="122"/>
    </row>
    <row r="14" spans="1:7" x14ac:dyDescent="0.2">
      <c r="A14" s="13" t="s">
        <v>157</v>
      </c>
      <c r="B14" s="122"/>
      <c r="C14" s="122"/>
      <c r="D14" s="122"/>
      <c r="E14" s="122"/>
      <c r="F14" s="122"/>
      <c r="G14" s="122"/>
    </row>
    <row r="15" spans="1:7" x14ac:dyDescent="0.2">
      <c r="A15" s="13" t="s">
        <v>152</v>
      </c>
      <c r="B15" s="122">
        <v>226783.04</v>
      </c>
      <c r="C15" s="122">
        <v>508665.7</v>
      </c>
      <c r="D15" s="122">
        <v>387518.8</v>
      </c>
      <c r="E15" s="122">
        <v>261444.78</v>
      </c>
      <c r="F15" s="122">
        <v>702679.29000000015</v>
      </c>
      <c r="G15" s="122">
        <v>601485.50000000012</v>
      </c>
    </row>
    <row r="16" spans="1:7" x14ac:dyDescent="0.2">
      <c r="A16" s="19" t="s">
        <v>153</v>
      </c>
      <c r="B16" s="87">
        <v>77722.94</v>
      </c>
      <c r="C16" s="87">
        <v>216398.29999999993</v>
      </c>
      <c r="D16" s="87">
        <f>D15-D17</f>
        <v>175035.30000000005</v>
      </c>
      <c r="E16" s="87">
        <v>90274.409999999974</v>
      </c>
      <c r="F16" s="87">
        <v>235259.3400000002</v>
      </c>
      <c r="G16" s="87">
        <f t="shared" ref="G16" si="4">G15-G17</f>
        <v>155461.03000000014</v>
      </c>
    </row>
    <row r="17" spans="1:7" x14ac:dyDescent="0.2">
      <c r="A17" s="19" t="s">
        <v>154</v>
      </c>
      <c r="B17" s="87">
        <v>149060.1</v>
      </c>
      <c r="C17" s="87">
        <v>292267.40000000008</v>
      </c>
      <c r="D17" s="87">
        <v>212483.49999999994</v>
      </c>
      <c r="E17" s="87">
        <v>171170.37000000002</v>
      </c>
      <c r="F17" s="87">
        <v>467419.94999999995</v>
      </c>
      <c r="G17" s="87">
        <v>446024.47</v>
      </c>
    </row>
    <row r="18" spans="1:7" x14ac:dyDescent="0.2">
      <c r="A18" s="13" t="s">
        <v>155</v>
      </c>
      <c r="B18" s="122">
        <v>226783.04</v>
      </c>
      <c r="C18" s="122">
        <v>508665.7</v>
      </c>
      <c r="D18" s="122">
        <f t="shared" ref="D18" si="5">D15</f>
        <v>387518.8</v>
      </c>
      <c r="E18" s="122">
        <v>261444.78</v>
      </c>
      <c r="F18" s="122">
        <v>702679.29000000015</v>
      </c>
      <c r="G18" s="122">
        <f t="shared" ref="G18" si="6">G15</f>
        <v>601485.50000000012</v>
      </c>
    </row>
    <row r="19" spans="1:7" x14ac:dyDescent="0.2">
      <c r="A19" s="19" t="s">
        <v>153</v>
      </c>
      <c r="B19" s="87">
        <v>53963.399999999965</v>
      </c>
      <c r="C19" s="87">
        <v>266551.29999999993</v>
      </c>
      <c r="D19" s="87">
        <f>D18-D20</f>
        <v>237834.6</v>
      </c>
      <c r="E19" s="87">
        <v>111291.66999999995</v>
      </c>
      <c r="F19" s="87">
        <v>294449.35000000015</v>
      </c>
      <c r="G19" s="87">
        <f t="shared" ref="G19" si="7">G18-G20</f>
        <v>290993.67000000004</v>
      </c>
    </row>
    <row r="20" spans="1:7" x14ac:dyDescent="0.2">
      <c r="A20" s="19" t="s">
        <v>154</v>
      </c>
      <c r="B20" s="87">
        <v>172819.64000000004</v>
      </c>
      <c r="C20" s="87">
        <v>242114.40000000005</v>
      </c>
      <c r="D20" s="87">
        <v>149684.19999999998</v>
      </c>
      <c r="E20" s="87">
        <v>150153.11000000004</v>
      </c>
      <c r="F20" s="87">
        <v>408229.94</v>
      </c>
      <c r="G20" s="87">
        <v>310491.83000000007</v>
      </c>
    </row>
    <row r="21" spans="1:7" x14ac:dyDescent="0.2">
      <c r="A21" s="13" t="s">
        <v>156</v>
      </c>
      <c r="B21" s="122">
        <v>0</v>
      </c>
      <c r="C21" s="122">
        <v>0</v>
      </c>
      <c r="D21" s="122">
        <f t="shared" ref="D21" si="8">D18-D15</f>
        <v>0</v>
      </c>
      <c r="E21" s="122">
        <v>0</v>
      </c>
      <c r="F21" s="122">
        <v>0</v>
      </c>
      <c r="G21" s="122">
        <f t="shared" ref="G21" si="9">G18-G15</f>
        <v>0</v>
      </c>
    </row>
    <row r="22" spans="1:7" x14ac:dyDescent="0.2">
      <c r="A22" s="19"/>
      <c r="B22" s="122"/>
      <c r="C22" s="122"/>
      <c r="D22" s="122"/>
      <c r="E22" s="122"/>
      <c r="F22" s="122"/>
      <c r="G22" s="122"/>
    </row>
    <row r="23" spans="1:7" x14ac:dyDescent="0.2">
      <c r="A23" s="13" t="s">
        <v>158</v>
      </c>
      <c r="B23" s="122"/>
      <c r="C23" s="122"/>
      <c r="D23" s="122"/>
      <c r="E23" s="122"/>
      <c r="F23" s="122"/>
      <c r="G23" s="122"/>
    </row>
    <row r="24" spans="1:7" x14ac:dyDescent="0.2">
      <c r="A24" s="13" t="s">
        <v>152</v>
      </c>
      <c r="B24" s="122">
        <v>1886823.65</v>
      </c>
      <c r="C24" s="122">
        <v>1649524.55</v>
      </c>
      <c r="D24" s="122">
        <v>2208416.08</v>
      </c>
      <c r="E24" s="122">
        <v>2606292.5900000003</v>
      </c>
      <c r="F24" s="122">
        <v>2297449.6999999997</v>
      </c>
      <c r="G24" s="122">
        <v>2414930.0500000003</v>
      </c>
    </row>
    <row r="25" spans="1:7" x14ac:dyDescent="0.2">
      <c r="A25" s="19" t="s">
        <v>153</v>
      </c>
      <c r="B25" s="87">
        <v>688234.85999999987</v>
      </c>
      <c r="C25" s="87">
        <v>738707.24</v>
      </c>
      <c r="D25" s="87">
        <f>D24-D26</f>
        <v>846282.77</v>
      </c>
      <c r="E25" s="87">
        <v>869447.95000000042</v>
      </c>
      <c r="F25" s="87">
        <v>967387.52999999956</v>
      </c>
      <c r="G25" s="87">
        <f t="shared" ref="G25" si="10">G24-G26</f>
        <v>892949.20000000019</v>
      </c>
    </row>
    <row r="26" spans="1:7" x14ac:dyDescent="0.2">
      <c r="A26" s="19" t="s">
        <v>154</v>
      </c>
      <c r="B26" s="87">
        <v>1198588.79</v>
      </c>
      <c r="C26" s="87">
        <v>910817.31</v>
      </c>
      <c r="D26" s="87">
        <v>1362133.31</v>
      </c>
      <c r="E26" s="87">
        <v>1736844.64</v>
      </c>
      <c r="F26" s="87">
        <v>1330062.1700000002</v>
      </c>
      <c r="G26" s="87">
        <v>1521980.85</v>
      </c>
    </row>
    <row r="27" spans="1:7" x14ac:dyDescent="0.2">
      <c r="A27" s="13" t="s">
        <v>155</v>
      </c>
      <c r="B27" s="122">
        <v>1886823.65</v>
      </c>
      <c r="C27" s="122">
        <v>1649524.55</v>
      </c>
      <c r="D27" s="122">
        <f>D24</f>
        <v>2208416.08</v>
      </c>
      <c r="E27" s="122">
        <v>2606292.5900000003</v>
      </c>
      <c r="F27" s="122">
        <v>2297449.6999999997</v>
      </c>
      <c r="G27" s="122">
        <f t="shared" ref="G27" si="11">G24</f>
        <v>2414930.0500000003</v>
      </c>
    </row>
    <row r="28" spans="1:7" x14ac:dyDescent="0.2">
      <c r="A28" s="19" t="s">
        <v>153</v>
      </c>
      <c r="B28" s="87">
        <v>722351.07999999984</v>
      </c>
      <c r="C28" s="87">
        <v>580568.99</v>
      </c>
      <c r="D28" s="87">
        <f>D27-D29</f>
        <v>687926.62000000011</v>
      </c>
      <c r="E28" s="87">
        <v>929008.09000000032</v>
      </c>
      <c r="F28" s="87">
        <v>767493.84999999963</v>
      </c>
      <c r="G28" s="87">
        <f t="shared" ref="G28" si="12">G27-G29</f>
        <v>817626.08000000007</v>
      </c>
    </row>
    <row r="29" spans="1:7" x14ac:dyDescent="0.2">
      <c r="A29" s="19" t="s">
        <v>154</v>
      </c>
      <c r="B29" s="87">
        <v>1164472.57</v>
      </c>
      <c r="C29" s="87">
        <v>1068955.56</v>
      </c>
      <c r="D29" s="87">
        <v>1520489.46</v>
      </c>
      <c r="E29" s="87">
        <v>1677284.5</v>
      </c>
      <c r="F29" s="87">
        <v>1529955.85</v>
      </c>
      <c r="G29" s="87">
        <v>1597303.9700000002</v>
      </c>
    </row>
    <row r="30" spans="1:7" x14ac:dyDescent="0.2">
      <c r="A30" s="13" t="s">
        <v>156</v>
      </c>
      <c r="B30" s="122">
        <v>0</v>
      </c>
      <c r="C30" s="122">
        <v>0</v>
      </c>
      <c r="D30" s="122">
        <f>D27-D24</f>
        <v>0</v>
      </c>
      <c r="E30" s="122">
        <v>0</v>
      </c>
      <c r="F30" s="122">
        <v>0</v>
      </c>
      <c r="G30" s="122">
        <f t="shared" ref="G30" si="13">G27-G24</f>
        <v>0</v>
      </c>
    </row>
    <row r="31" spans="1:7" x14ac:dyDescent="0.2">
      <c r="A31" s="13"/>
      <c r="B31" s="122"/>
      <c r="C31" s="122"/>
      <c r="D31" s="122"/>
      <c r="E31" s="122"/>
      <c r="F31" s="122"/>
      <c r="G31" s="122"/>
    </row>
    <row r="32" spans="1:7" x14ac:dyDescent="0.2">
      <c r="A32" s="13" t="s">
        <v>159</v>
      </c>
      <c r="B32" s="122"/>
      <c r="C32" s="122"/>
      <c r="D32" s="122"/>
      <c r="E32" s="122"/>
      <c r="F32" s="122"/>
      <c r="G32" s="122"/>
    </row>
    <row r="33" spans="1:7" x14ac:dyDescent="0.2">
      <c r="A33" s="13" t="s">
        <v>160</v>
      </c>
      <c r="B33" s="122">
        <v>4546207.3000000007</v>
      </c>
      <c r="C33" s="122">
        <v>4652471</v>
      </c>
      <c r="D33" s="122">
        <v>4395410</v>
      </c>
      <c r="E33" s="122">
        <v>3817390.9</v>
      </c>
      <c r="F33" s="122">
        <v>4293378.5</v>
      </c>
      <c r="G33" s="122">
        <v>5685083.2000000002</v>
      </c>
    </row>
    <row r="34" spans="1:7" x14ac:dyDescent="0.2">
      <c r="A34" s="19" t="s">
        <v>153</v>
      </c>
      <c r="B34" s="87">
        <v>263091.80000000075</v>
      </c>
      <c r="C34" s="87">
        <v>389320.09999999963</v>
      </c>
      <c r="D34" s="87">
        <f>D33-D35</f>
        <v>320411.5</v>
      </c>
      <c r="E34" s="87">
        <v>249471.5</v>
      </c>
      <c r="F34" s="87">
        <v>245229</v>
      </c>
      <c r="G34" s="87">
        <f t="shared" ref="G34" si="14">G33-G35</f>
        <v>243950</v>
      </c>
    </row>
    <row r="35" spans="1:7" x14ac:dyDescent="0.2">
      <c r="A35" s="19" t="s">
        <v>154</v>
      </c>
      <c r="B35" s="87">
        <v>4283115.5</v>
      </c>
      <c r="C35" s="87">
        <v>4263150.9000000004</v>
      </c>
      <c r="D35" s="87">
        <v>4074998.5</v>
      </c>
      <c r="E35" s="87">
        <v>3567919.4</v>
      </c>
      <c r="F35" s="87">
        <v>4048149.5</v>
      </c>
      <c r="G35" s="87">
        <v>5441133.2000000002</v>
      </c>
    </row>
    <row r="36" spans="1:7" x14ac:dyDescent="0.2">
      <c r="A36" s="13" t="s">
        <v>161</v>
      </c>
      <c r="B36" s="122">
        <v>4546207.3000000007</v>
      </c>
      <c r="C36" s="122">
        <v>4652471</v>
      </c>
      <c r="D36" s="122">
        <f t="shared" ref="D36" si="15">D33</f>
        <v>4395410</v>
      </c>
      <c r="E36" s="122">
        <v>3817390.9</v>
      </c>
      <c r="F36" s="122">
        <v>4293378.5</v>
      </c>
      <c r="G36" s="122">
        <f t="shared" ref="G36" si="16">G33</f>
        <v>5685083.2000000002</v>
      </c>
    </row>
    <row r="37" spans="1:7" x14ac:dyDescent="0.2">
      <c r="A37" s="19" t="s">
        <v>153</v>
      </c>
      <c r="B37" s="87">
        <v>349879.50000000093</v>
      </c>
      <c r="C37" s="87">
        <v>452544.90000000037</v>
      </c>
      <c r="D37" s="87">
        <f t="shared" ref="D37" si="17">D36-D38</f>
        <v>459761.5</v>
      </c>
      <c r="E37" s="87">
        <v>300514.39999999991</v>
      </c>
      <c r="F37" s="87">
        <v>462459.5</v>
      </c>
      <c r="G37" s="87">
        <f t="shared" ref="G37" si="18">G36-G38</f>
        <v>612247.20000000019</v>
      </c>
    </row>
    <row r="38" spans="1:7" x14ac:dyDescent="0.2">
      <c r="A38" s="19" t="s">
        <v>154</v>
      </c>
      <c r="B38" s="87">
        <v>4196327.8</v>
      </c>
      <c r="C38" s="87">
        <v>4199926.0999999996</v>
      </c>
      <c r="D38" s="87">
        <v>3935648.5</v>
      </c>
      <c r="E38" s="87">
        <v>3516876.5</v>
      </c>
      <c r="F38" s="87">
        <v>3830919</v>
      </c>
      <c r="G38" s="87">
        <v>5072836</v>
      </c>
    </row>
    <row r="39" spans="1:7" x14ac:dyDescent="0.2">
      <c r="A39" s="13" t="s">
        <v>156</v>
      </c>
      <c r="B39" s="122">
        <v>0</v>
      </c>
      <c r="C39" s="122">
        <v>0</v>
      </c>
      <c r="D39" s="122">
        <f t="shared" ref="D39" si="19">D36-D33</f>
        <v>0</v>
      </c>
      <c r="E39" s="122">
        <v>0</v>
      </c>
      <c r="F39" s="122">
        <v>0</v>
      </c>
      <c r="G39" s="122">
        <f t="shared" ref="G39" si="20">G36-G33</f>
        <v>0</v>
      </c>
    </row>
    <row r="40" spans="1:7" ht="15" thickBot="1" x14ac:dyDescent="0.25">
      <c r="A40" s="50"/>
      <c r="B40" s="51"/>
      <c r="C40" s="51"/>
      <c r="D40" s="51"/>
      <c r="E40" s="51"/>
      <c r="F40" s="51"/>
      <c r="G40" s="51"/>
    </row>
    <row r="41" spans="1:7" x14ac:dyDescent="0.2">
      <c r="A41" s="233"/>
      <c r="B41" s="233"/>
      <c r="C41" s="234" t="s">
        <v>73</v>
      </c>
      <c r="D41" s="234"/>
      <c r="E41" s="234"/>
      <c r="F41" s="234"/>
      <c r="G41" s="234"/>
    </row>
    <row r="42" spans="1:7" x14ac:dyDescent="0.2">
      <c r="A42" s="198"/>
      <c r="B42" s="198"/>
      <c r="C42" s="198"/>
      <c r="D42" s="198"/>
      <c r="E42" s="198"/>
      <c r="F42" s="198"/>
      <c r="G42" s="198"/>
    </row>
  </sheetData>
  <mergeCells count="5">
    <mergeCell ref="A1:G1"/>
    <mergeCell ref="A2:G2"/>
    <mergeCell ref="A42:G42"/>
    <mergeCell ref="A41:B41"/>
    <mergeCell ref="C41:G41"/>
  </mergeCells>
  <pageMargins left="0.7" right="0.7" top="0.75" bottom="0.75" header="0.3" footer="0.3"/>
  <pageSetup paperSize="9" scale="79" orientation="portrait" verticalDpi="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45"/>
  <sheetViews>
    <sheetView view="pageBreakPreview" zoomScale="85" zoomScaleNormal="100" zoomScaleSheetLayoutView="85" workbookViewId="0">
      <selection activeCell="I42" sqref="I42"/>
    </sheetView>
  </sheetViews>
  <sheetFormatPr defaultRowHeight="14.25" x14ac:dyDescent="0.2"/>
  <cols>
    <col min="1" max="1" width="15.25" customWidth="1"/>
    <col min="2" max="11" width="9.25" customWidth="1"/>
  </cols>
  <sheetData>
    <row r="1" spans="1:11" ht="18.75" x14ac:dyDescent="0.2">
      <c r="A1" s="166" t="s">
        <v>17</v>
      </c>
      <c r="B1" s="166"/>
      <c r="C1" s="166"/>
      <c r="D1" s="166"/>
      <c r="E1" s="166"/>
      <c r="F1" s="166"/>
      <c r="G1" s="166"/>
      <c r="H1" s="166"/>
      <c r="I1" s="166"/>
      <c r="J1" s="166"/>
      <c r="K1" s="166"/>
    </row>
    <row r="2" spans="1:11" ht="18.75" x14ac:dyDescent="0.2">
      <c r="A2" s="166" t="s">
        <v>18</v>
      </c>
      <c r="B2" s="166"/>
      <c r="C2" s="166"/>
      <c r="D2" s="166"/>
      <c r="E2" s="166"/>
      <c r="F2" s="166"/>
      <c r="G2" s="166"/>
      <c r="H2" s="166"/>
      <c r="I2" s="166"/>
      <c r="J2" s="166"/>
      <c r="K2" s="166"/>
    </row>
    <row r="3" spans="1:11" x14ac:dyDescent="0.2">
      <c r="A3" s="180"/>
      <c r="B3" s="180"/>
      <c r="C3" s="180"/>
      <c r="D3" s="180"/>
      <c r="E3" s="180"/>
      <c r="F3" s="180"/>
      <c r="G3" s="180"/>
      <c r="H3" s="180"/>
      <c r="I3" s="180"/>
      <c r="J3" s="180"/>
      <c r="K3" s="180"/>
    </row>
    <row r="4" spans="1:11" ht="16.5" thickBot="1" x14ac:dyDescent="0.25">
      <c r="A4" s="181" t="s">
        <v>19</v>
      </c>
      <c r="B4" s="181"/>
      <c r="C4" s="181"/>
      <c r="D4" s="181"/>
      <c r="E4" s="181"/>
      <c r="F4" s="182" t="s">
        <v>168</v>
      </c>
      <c r="G4" s="182"/>
      <c r="H4" s="182"/>
      <c r="I4" s="182"/>
      <c r="J4" s="182"/>
      <c r="K4" s="182"/>
    </row>
    <row r="5" spans="1:11" ht="15" thickTop="1" x14ac:dyDescent="0.2">
      <c r="A5" s="175" t="s">
        <v>20</v>
      </c>
      <c r="B5" s="178" t="s">
        <v>21</v>
      </c>
      <c r="C5" s="179"/>
      <c r="D5" s="178" t="s">
        <v>22</v>
      </c>
      <c r="E5" s="179"/>
      <c r="F5" s="178" t="s">
        <v>23</v>
      </c>
      <c r="G5" s="179"/>
      <c r="H5" s="178" t="s">
        <v>24</v>
      </c>
      <c r="I5" s="179"/>
      <c r="J5" s="178" t="s">
        <v>171</v>
      </c>
      <c r="K5" s="179"/>
    </row>
    <row r="6" spans="1:11" ht="15" thickBot="1" x14ac:dyDescent="0.25">
      <c r="A6" s="176"/>
      <c r="B6" s="183" t="s">
        <v>25</v>
      </c>
      <c r="C6" s="185"/>
      <c r="D6" s="183" t="s">
        <v>25</v>
      </c>
      <c r="E6" s="185"/>
      <c r="F6" s="183" t="s">
        <v>25</v>
      </c>
      <c r="G6" s="185"/>
      <c r="H6" s="183" t="s">
        <v>25</v>
      </c>
      <c r="I6" s="184"/>
      <c r="J6" s="183" t="s">
        <v>25</v>
      </c>
      <c r="K6" s="184"/>
    </row>
    <row r="7" spans="1:11" ht="15" thickBot="1" x14ac:dyDescent="0.25">
      <c r="A7" s="177"/>
      <c r="B7" s="136" t="s">
        <v>26</v>
      </c>
      <c r="C7" s="90" t="s">
        <v>27</v>
      </c>
      <c r="D7" s="156" t="s">
        <v>26</v>
      </c>
      <c r="E7" s="17" t="s">
        <v>27</v>
      </c>
      <c r="F7" s="12" t="s">
        <v>26</v>
      </c>
      <c r="G7" s="18" t="s">
        <v>27</v>
      </c>
      <c r="H7" s="12" t="s">
        <v>26</v>
      </c>
      <c r="I7" s="12" t="s">
        <v>27</v>
      </c>
      <c r="J7" s="157" t="s">
        <v>26</v>
      </c>
      <c r="K7" s="12" t="s">
        <v>27</v>
      </c>
    </row>
    <row r="8" spans="1:11" ht="15" thickTop="1" x14ac:dyDescent="0.2">
      <c r="A8" s="19" t="s">
        <v>28</v>
      </c>
      <c r="B8" s="87">
        <v>0</v>
      </c>
      <c r="C8" s="96">
        <v>0</v>
      </c>
      <c r="D8" s="87">
        <v>0</v>
      </c>
      <c r="E8" s="87">
        <v>0</v>
      </c>
      <c r="F8" s="60">
        <v>1783</v>
      </c>
      <c r="G8" s="60">
        <v>1773</v>
      </c>
      <c r="H8" s="61">
        <v>1225.5</v>
      </c>
      <c r="I8" s="61">
        <v>1225.5</v>
      </c>
      <c r="J8" s="61">
        <v>345</v>
      </c>
      <c r="K8" s="61">
        <v>345</v>
      </c>
    </row>
    <row r="9" spans="1:11" x14ac:dyDescent="0.2">
      <c r="A9" s="19" t="s">
        <v>30</v>
      </c>
      <c r="B9" s="87">
        <v>68</v>
      </c>
      <c r="C9" s="97">
        <v>47.5</v>
      </c>
      <c r="D9" s="87">
        <v>0</v>
      </c>
      <c r="E9" s="87">
        <v>0</v>
      </c>
      <c r="F9" s="61">
        <v>0</v>
      </c>
      <c r="G9" s="61">
        <v>0</v>
      </c>
      <c r="H9" s="61">
        <v>757.6</v>
      </c>
      <c r="I9" s="61">
        <v>757.6</v>
      </c>
      <c r="J9" s="61">
        <v>0</v>
      </c>
      <c r="K9" s="61">
        <v>0</v>
      </c>
    </row>
    <row r="10" spans="1:11" x14ac:dyDescent="0.2">
      <c r="A10" s="19" t="s">
        <v>31</v>
      </c>
      <c r="B10" s="87">
        <v>88</v>
      </c>
      <c r="C10" s="97">
        <v>88</v>
      </c>
      <c r="D10" s="87">
        <v>203</v>
      </c>
      <c r="E10" s="87">
        <v>203</v>
      </c>
      <c r="F10" s="61">
        <v>869.2</v>
      </c>
      <c r="G10" s="61">
        <v>824.2</v>
      </c>
      <c r="H10" s="61">
        <v>2511</v>
      </c>
      <c r="I10" s="61">
        <v>2393</v>
      </c>
      <c r="J10" s="61"/>
      <c r="K10" s="61"/>
    </row>
    <row r="11" spans="1:11" x14ac:dyDescent="0.2">
      <c r="A11" s="19" t="s">
        <v>32</v>
      </c>
      <c r="B11" s="87">
        <v>57.4</v>
      </c>
      <c r="C11" s="97">
        <v>57.4</v>
      </c>
      <c r="D11" s="87">
        <v>99.3</v>
      </c>
      <c r="E11" s="87">
        <v>95.3</v>
      </c>
      <c r="F11" s="61">
        <v>0</v>
      </c>
      <c r="G11" s="61">
        <v>0</v>
      </c>
      <c r="H11" s="61">
        <v>0</v>
      </c>
      <c r="I11" s="61">
        <v>0</v>
      </c>
      <c r="J11" s="61"/>
      <c r="K11" s="61"/>
    </row>
    <row r="12" spans="1:11" x14ac:dyDescent="0.2">
      <c r="A12" s="19" t="s">
        <v>33</v>
      </c>
      <c r="B12" s="87">
        <v>15.3</v>
      </c>
      <c r="C12" s="97">
        <v>15.3</v>
      </c>
      <c r="D12" s="87">
        <v>0</v>
      </c>
      <c r="E12" s="87">
        <v>0</v>
      </c>
      <c r="F12" s="61">
        <v>399.6</v>
      </c>
      <c r="G12" s="61">
        <v>384.6</v>
      </c>
      <c r="H12" s="61">
        <v>0</v>
      </c>
      <c r="I12" s="61">
        <v>0</v>
      </c>
      <c r="J12" s="61"/>
      <c r="K12" s="61"/>
    </row>
    <row r="13" spans="1:11" x14ac:dyDescent="0.2">
      <c r="A13" s="19" t="s">
        <v>34</v>
      </c>
      <c r="B13" s="87">
        <v>0</v>
      </c>
      <c r="C13" s="97">
        <v>0</v>
      </c>
      <c r="D13" s="87">
        <v>0</v>
      </c>
      <c r="E13" s="87">
        <v>0</v>
      </c>
      <c r="F13" s="61">
        <v>506.5</v>
      </c>
      <c r="G13" s="61">
        <v>506.5</v>
      </c>
      <c r="H13" s="61">
        <v>0</v>
      </c>
      <c r="I13" s="61">
        <v>0</v>
      </c>
      <c r="J13" s="61"/>
      <c r="K13" s="61"/>
    </row>
    <row r="14" spans="1:11" x14ac:dyDescent="0.2">
      <c r="A14" s="19" t="s">
        <v>35</v>
      </c>
      <c r="B14" s="87">
        <v>0</v>
      </c>
      <c r="C14" s="97">
        <v>0</v>
      </c>
      <c r="D14" s="87">
        <v>0</v>
      </c>
      <c r="E14" s="87">
        <v>0</v>
      </c>
      <c r="F14" s="61">
        <v>1126.5</v>
      </c>
      <c r="G14" s="61">
        <v>1124.5</v>
      </c>
      <c r="H14" s="61">
        <v>0</v>
      </c>
      <c r="I14" s="61">
        <v>0</v>
      </c>
      <c r="J14" s="61"/>
      <c r="K14" s="61"/>
    </row>
    <row r="15" spans="1:11" x14ac:dyDescent="0.2">
      <c r="A15" s="19" t="s">
        <v>36</v>
      </c>
      <c r="B15" s="87">
        <v>244.1</v>
      </c>
      <c r="C15" s="97">
        <v>147</v>
      </c>
      <c r="D15" s="87">
        <v>0</v>
      </c>
      <c r="E15" s="87">
        <v>0</v>
      </c>
      <c r="F15" s="61">
        <v>0</v>
      </c>
      <c r="G15" s="61">
        <v>0</v>
      </c>
      <c r="H15" s="61">
        <v>780.8</v>
      </c>
      <c r="I15" s="61">
        <v>753.3</v>
      </c>
      <c r="J15" s="61"/>
      <c r="K15" s="61"/>
    </row>
    <row r="16" spans="1:11" x14ac:dyDescent="0.2">
      <c r="A16" s="19" t="s">
        <v>37</v>
      </c>
      <c r="B16" s="87">
        <v>0</v>
      </c>
      <c r="C16" s="97">
        <v>0</v>
      </c>
      <c r="D16" s="87">
        <v>0</v>
      </c>
      <c r="E16" s="87">
        <v>0</v>
      </c>
      <c r="F16" s="61">
        <v>893.9</v>
      </c>
      <c r="G16" s="61">
        <v>887.9</v>
      </c>
      <c r="H16" s="61">
        <v>0</v>
      </c>
      <c r="I16" s="61">
        <v>0</v>
      </c>
      <c r="J16" s="61"/>
      <c r="K16" s="61"/>
    </row>
    <row r="17" spans="1:11" x14ac:dyDescent="0.2">
      <c r="A17" s="19" t="s">
        <v>38</v>
      </c>
      <c r="B17" s="87">
        <v>258.5</v>
      </c>
      <c r="C17" s="97">
        <v>258.5</v>
      </c>
      <c r="D17" s="87">
        <v>0</v>
      </c>
      <c r="E17" s="87">
        <v>0</v>
      </c>
      <c r="F17" s="61">
        <v>254</v>
      </c>
      <c r="G17" s="61">
        <v>251</v>
      </c>
      <c r="H17" s="61">
        <v>0</v>
      </c>
      <c r="I17" s="61">
        <v>0</v>
      </c>
      <c r="J17" s="61"/>
      <c r="K17" s="61"/>
    </row>
    <row r="18" spans="1:11" x14ac:dyDescent="0.2">
      <c r="A18" s="19" t="s">
        <v>39</v>
      </c>
      <c r="B18" s="87">
        <v>251.1</v>
      </c>
      <c r="C18" s="97">
        <v>251.1</v>
      </c>
      <c r="D18" s="87">
        <v>0</v>
      </c>
      <c r="E18" s="87">
        <v>0</v>
      </c>
      <c r="F18" s="61">
        <v>428.8</v>
      </c>
      <c r="G18" s="61">
        <v>421.8</v>
      </c>
      <c r="H18" s="61"/>
      <c r="I18" s="61"/>
      <c r="J18" s="61"/>
      <c r="K18" s="61"/>
    </row>
    <row r="19" spans="1:11" ht="15" thickBot="1" x14ac:dyDescent="0.25">
      <c r="A19" s="20" t="s">
        <v>40</v>
      </c>
      <c r="B19" s="87">
        <v>516.29999999999995</v>
      </c>
      <c r="C19" s="98">
        <v>487.6</v>
      </c>
      <c r="D19" s="87">
        <v>624.5</v>
      </c>
      <c r="E19" s="88">
        <v>592.5</v>
      </c>
      <c r="F19" s="63">
        <v>618.20000000000005</v>
      </c>
      <c r="G19" s="63">
        <v>560.79999999999995</v>
      </c>
      <c r="H19" s="63">
        <v>177</v>
      </c>
      <c r="I19" s="63">
        <v>177</v>
      </c>
      <c r="J19" s="63"/>
      <c r="K19" s="63"/>
    </row>
    <row r="20" spans="1:11" x14ac:dyDescent="0.2">
      <c r="A20" s="104" t="s">
        <v>41</v>
      </c>
      <c r="B20" s="105"/>
      <c r="C20" s="107"/>
      <c r="D20" s="105"/>
      <c r="E20" s="106"/>
      <c r="F20" s="108"/>
      <c r="G20" s="108"/>
      <c r="H20" s="108"/>
      <c r="I20" s="108"/>
      <c r="J20" s="108"/>
      <c r="K20" s="108"/>
    </row>
    <row r="21" spans="1:11" x14ac:dyDescent="0.2">
      <c r="A21" s="109" t="s">
        <v>42</v>
      </c>
      <c r="B21" s="112">
        <f t="shared" ref="B21:G21" si="0">AVERAGE(B8:B19)</f>
        <v>124.89166666666665</v>
      </c>
      <c r="C21" s="112">
        <f t="shared" si="0"/>
        <v>112.7</v>
      </c>
      <c r="D21" s="112">
        <f t="shared" si="0"/>
        <v>77.233333333333334</v>
      </c>
      <c r="E21" s="112">
        <f t="shared" si="0"/>
        <v>74.233333333333334</v>
      </c>
      <c r="F21" s="112">
        <f t="shared" si="0"/>
        <v>573.30833333333328</v>
      </c>
      <c r="G21" s="112">
        <f t="shared" si="0"/>
        <v>561.19166666666661</v>
      </c>
      <c r="H21" s="112">
        <f>AVERAGE(H8:H19)</f>
        <v>495.62727272727278</v>
      </c>
      <c r="I21" s="112">
        <f t="shared" ref="I21" si="1">AVERAGE(I8:I19)</f>
        <v>482.40000000000003</v>
      </c>
      <c r="J21" s="112">
        <f>AVERAGE(J8:J19)</f>
        <v>172.5</v>
      </c>
      <c r="K21" s="112">
        <f t="shared" ref="K21" si="2">AVERAGE(K8:K19)</f>
        <v>172.5</v>
      </c>
    </row>
    <row r="22" spans="1:11" ht="15" thickBot="1" x14ac:dyDescent="0.25">
      <c r="A22" s="110" t="s">
        <v>43</v>
      </c>
      <c r="B22" s="113">
        <f t="shared" ref="B22:G22" si="3">+B21/30</f>
        <v>4.1630555555555553</v>
      </c>
      <c r="C22" s="113">
        <f t="shared" si="3"/>
        <v>3.7566666666666668</v>
      </c>
      <c r="D22" s="113">
        <f t="shared" si="3"/>
        <v>2.5744444444444445</v>
      </c>
      <c r="E22" s="113">
        <f t="shared" si="3"/>
        <v>2.4744444444444444</v>
      </c>
      <c r="F22" s="113">
        <f t="shared" si="3"/>
        <v>19.110277777777775</v>
      </c>
      <c r="G22" s="113">
        <f t="shared" si="3"/>
        <v>18.706388888888888</v>
      </c>
      <c r="H22" s="113">
        <f>+H21/30</f>
        <v>16.520909090909093</v>
      </c>
      <c r="I22" s="113">
        <f t="shared" ref="I22" si="4">+I21/30</f>
        <v>16.080000000000002</v>
      </c>
      <c r="J22" s="113">
        <f>+J21/30</f>
        <v>5.75</v>
      </c>
      <c r="K22" s="113">
        <f t="shared" ref="K22" si="5">+K21/30</f>
        <v>5.75</v>
      </c>
    </row>
    <row r="23" spans="1:11" ht="15.75" thickTop="1" x14ac:dyDescent="0.2">
      <c r="A23" s="187"/>
      <c r="B23" s="187"/>
      <c r="C23" s="187"/>
      <c r="D23" s="187"/>
      <c r="E23" s="187"/>
      <c r="F23" s="187"/>
      <c r="G23" s="187"/>
      <c r="H23" s="187"/>
      <c r="I23" s="187"/>
      <c r="J23" s="187"/>
      <c r="K23" s="187"/>
    </row>
    <row r="24" spans="1:11" x14ac:dyDescent="0.2">
      <c r="A24" s="188"/>
      <c r="B24" s="188"/>
      <c r="C24" s="188"/>
      <c r="D24" s="188"/>
      <c r="E24" s="188"/>
      <c r="F24" s="188"/>
      <c r="G24" s="188"/>
      <c r="H24" s="188"/>
      <c r="I24" s="188"/>
      <c r="J24" s="188"/>
      <c r="K24" s="188"/>
    </row>
    <row r="25" spans="1:11" ht="16.5" thickBot="1" x14ac:dyDescent="0.25">
      <c r="A25" s="181" t="s">
        <v>44</v>
      </c>
      <c r="B25" s="181"/>
      <c r="C25" s="181"/>
      <c r="D25" s="181"/>
      <c r="E25" s="181"/>
      <c r="F25" s="181"/>
      <c r="G25" s="181"/>
      <c r="H25" s="181"/>
      <c r="I25" s="181"/>
      <c r="J25" s="181"/>
      <c r="K25" s="181"/>
    </row>
    <row r="26" spans="1:11" ht="15" thickTop="1" x14ac:dyDescent="0.2">
      <c r="A26" s="175" t="s">
        <v>20</v>
      </c>
      <c r="B26" s="178" t="s">
        <v>21</v>
      </c>
      <c r="C26" s="179"/>
      <c r="D26" s="178" t="s">
        <v>22</v>
      </c>
      <c r="E26" s="179"/>
      <c r="F26" s="178" t="s">
        <v>23</v>
      </c>
      <c r="G26" s="179"/>
      <c r="H26" s="178" t="s">
        <v>24</v>
      </c>
      <c r="I26" s="189"/>
      <c r="J26" s="178" t="s">
        <v>171</v>
      </c>
      <c r="K26" s="189"/>
    </row>
    <row r="27" spans="1:11" ht="15" thickBot="1" x14ac:dyDescent="0.25">
      <c r="A27" s="176"/>
      <c r="B27" s="183" t="s">
        <v>45</v>
      </c>
      <c r="C27" s="185"/>
      <c r="D27" s="183" t="s">
        <v>45</v>
      </c>
      <c r="E27" s="185"/>
      <c r="F27" s="183" t="s">
        <v>45</v>
      </c>
      <c r="G27" s="185"/>
      <c r="H27" s="183" t="s">
        <v>45</v>
      </c>
      <c r="I27" s="184"/>
      <c r="J27" s="183" t="s">
        <v>45</v>
      </c>
      <c r="K27" s="184"/>
    </row>
    <row r="28" spans="1:11" ht="15" thickBot="1" x14ac:dyDescent="0.25">
      <c r="A28" s="177"/>
      <c r="B28" s="155" t="s">
        <v>26</v>
      </c>
      <c r="C28" s="90" t="s">
        <v>46</v>
      </c>
      <c r="D28" s="156" t="s">
        <v>26</v>
      </c>
      <c r="E28" s="158" t="s">
        <v>46</v>
      </c>
      <c r="F28" s="155" t="s">
        <v>26</v>
      </c>
      <c r="G28" s="90" t="s">
        <v>46</v>
      </c>
      <c r="H28" s="159" t="s">
        <v>26</v>
      </c>
      <c r="I28" s="21" t="s">
        <v>46</v>
      </c>
      <c r="J28" s="159" t="s">
        <v>26</v>
      </c>
      <c r="K28" s="21" t="s">
        <v>46</v>
      </c>
    </row>
    <row r="29" spans="1:11" ht="15" thickTop="1" x14ac:dyDescent="0.2">
      <c r="A29" s="91" t="s">
        <v>28</v>
      </c>
      <c r="B29" s="55">
        <v>4337.1000000000004</v>
      </c>
      <c r="C29" s="100">
        <v>4062.4</v>
      </c>
      <c r="D29" s="55">
        <v>12226</v>
      </c>
      <c r="E29" s="55">
        <v>11285.8</v>
      </c>
      <c r="F29" s="60">
        <v>4476.8999999999996</v>
      </c>
      <c r="G29" s="60">
        <v>2353.4</v>
      </c>
      <c r="H29" s="60">
        <v>3013.9</v>
      </c>
      <c r="I29" s="60">
        <v>2566.9</v>
      </c>
      <c r="J29" s="60">
        <v>29652.3</v>
      </c>
      <c r="K29" s="60">
        <v>29449.65</v>
      </c>
    </row>
    <row r="30" spans="1:11" x14ac:dyDescent="0.2">
      <c r="A30" s="89" t="s">
        <v>30</v>
      </c>
      <c r="B30" s="55">
        <v>5966.4</v>
      </c>
      <c r="C30" s="101">
        <v>5802.4</v>
      </c>
      <c r="D30" s="55">
        <v>9787.7000000000007</v>
      </c>
      <c r="E30" s="55">
        <v>9199.4</v>
      </c>
      <c r="F30" s="60">
        <v>4106.8</v>
      </c>
      <c r="G30" s="60">
        <v>3452.3</v>
      </c>
      <c r="H30" s="61">
        <v>6859.7</v>
      </c>
      <c r="I30" s="61">
        <v>6433.4</v>
      </c>
      <c r="J30" s="61">
        <v>25241.75</v>
      </c>
      <c r="K30" s="61">
        <v>23791.7</v>
      </c>
    </row>
    <row r="31" spans="1:11" x14ac:dyDescent="0.2">
      <c r="A31" s="89" t="s">
        <v>31</v>
      </c>
      <c r="B31" s="55">
        <v>4009.5</v>
      </c>
      <c r="C31" s="101">
        <v>3938.6</v>
      </c>
      <c r="D31" s="55">
        <v>8396.9</v>
      </c>
      <c r="E31" s="55">
        <v>8190.1</v>
      </c>
      <c r="F31" s="60">
        <v>3875.5</v>
      </c>
      <c r="G31" s="60">
        <v>3376.1</v>
      </c>
      <c r="H31" s="61">
        <v>3016.9</v>
      </c>
      <c r="I31" s="61">
        <v>3016.9</v>
      </c>
      <c r="J31" s="61"/>
      <c r="K31" s="61"/>
    </row>
    <row r="32" spans="1:11" x14ac:dyDescent="0.2">
      <c r="A32" s="89" t="s">
        <v>32</v>
      </c>
      <c r="B32" s="55">
        <v>3513.1</v>
      </c>
      <c r="C32" s="101">
        <v>3312.3</v>
      </c>
      <c r="D32" s="55">
        <v>10429.1</v>
      </c>
      <c r="E32" s="55">
        <v>10076.799999999999</v>
      </c>
      <c r="F32" s="60">
        <v>6884.3</v>
      </c>
      <c r="G32" s="60">
        <v>5894.8</v>
      </c>
      <c r="H32" s="60">
        <v>4125</v>
      </c>
      <c r="I32" s="61">
        <v>3502.5</v>
      </c>
      <c r="J32" s="60"/>
      <c r="K32" s="61"/>
    </row>
    <row r="33" spans="1:11" x14ac:dyDescent="0.2">
      <c r="A33" s="89" t="s">
        <v>33</v>
      </c>
      <c r="B33" s="55">
        <v>3947.7</v>
      </c>
      <c r="C33" s="101">
        <v>3895.7</v>
      </c>
      <c r="D33" s="55">
        <v>10810.8</v>
      </c>
      <c r="E33" s="55">
        <v>9744.9</v>
      </c>
      <c r="F33" s="60">
        <v>2504.4</v>
      </c>
      <c r="G33" s="60">
        <v>2313.4</v>
      </c>
      <c r="H33" s="61">
        <v>12170.5</v>
      </c>
      <c r="I33" s="61">
        <v>11995.4</v>
      </c>
      <c r="J33" s="61"/>
      <c r="K33" s="61"/>
    </row>
    <row r="34" spans="1:11" x14ac:dyDescent="0.2">
      <c r="A34" s="89" t="s">
        <v>34</v>
      </c>
      <c r="B34" s="55">
        <v>3784.9</v>
      </c>
      <c r="C34" s="101">
        <v>3620.8</v>
      </c>
      <c r="D34" s="55">
        <v>7999.3</v>
      </c>
      <c r="E34" s="55">
        <v>7125.4</v>
      </c>
      <c r="F34" s="60">
        <v>5367</v>
      </c>
      <c r="G34" s="60">
        <v>4971.8</v>
      </c>
      <c r="H34" s="61">
        <v>19140.3</v>
      </c>
      <c r="I34" s="61">
        <v>17873.3</v>
      </c>
      <c r="J34" s="61"/>
      <c r="K34" s="61"/>
    </row>
    <row r="35" spans="1:11" x14ac:dyDescent="0.2">
      <c r="A35" s="89" t="s">
        <v>35</v>
      </c>
      <c r="B35" s="55">
        <v>5367.4</v>
      </c>
      <c r="C35" s="101">
        <v>5126.3</v>
      </c>
      <c r="D35" s="55">
        <v>3805</v>
      </c>
      <c r="E35" s="55">
        <v>3159.8</v>
      </c>
      <c r="F35" s="60">
        <v>5074.2</v>
      </c>
      <c r="G35" s="60">
        <v>3803</v>
      </c>
      <c r="H35" s="60">
        <v>17580</v>
      </c>
      <c r="I35" s="61">
        <v>16746.599999999999</v>
      </c>
      <c r="J35" s="60"/>
      <c r="K35" s="61"/>
    </row>
    <row r="36" spans="1:11" x14ac:dyDescent="0.2">
      <c r="A36" s="89" t="s">
        <v>36</v>
      </c>
      <c r="B36" s="55">
        <v>4849.6000000000004</v>
      </c>
      <c r="C36" s="101">
        <v>4849.6000000000004</v>
      </c>
      <c r="D36" s="55">
        <v>6699.2</v>
      </c>
      <c r="E36" s="55">
        <v>6699.2</v>
      </c>
      <c r="F36" s="60">
        <v>2663.6</v>
      </c>
      <c r="G36" s="60">
        <v>2343.1999999999998</v>
      </c>
      <c r="H36" s="60">
        <v>11286.15</v>
      </c>
      <c r="I36" s="61">
        <v>11042.45</v>
      </c>
      <c r="J36" s="60"/>
      <c r="K36" s="61"/>
    </row>
    <row r="37" spans="1:11" x14ac:dyDescent="0.2">
      <c r="A37" s="89" t="s">
        <v>37</v>
      </c>
      <c r="B37" s="55">
        <v>5772.2</v>
      </c>
      <c r="C37" s="101">
        <v>5553.9</v>
      </c>
      <c r="D37" s="55">
        <v>14252.9</v>
      </c>
      <c r="E37" s="55">
        <v>14152.8</v>
      </c>
      <c r="F37" s="60">
        <v>8606.6</v>
      </c>
      <c r="G37" s="60">
        <v>7909.6</v>
      </c>
      <c r="H37" s="60">
        <v>33281.550000000003</v>
      </c>
      <c r="I37" s="61">
        <v>33251.050000000003</v>
      </c>
      <c r="J37" s="60"/>
      <c r="K37" s="61"/>
    </row>
    <row r="38" spans="1:11" x14ac:dyDescent="0.2">
      <c r="A38" s="89" t="s">
        <v>38</v>
      </c>
      <c r="B38" s="55">
        <v>9622.9</v>
      </c>
      <c r="C38" s="101">
        <v>9245.7999999999993</v>
      </c>
      <c r="D38" s="55">
        <v>16310.1</v>
      </c>
      <c r="E38" s="55">
        <v>16150</v>
      </c>
      <c r="F38" s="60">
        <v>4584.6000000000004</v>
      </c>
      <c r="G38" s="60">
        <v>4266.3999999999996</v>
      </c>
      <c r="H38" s="60">
        <v>19206</v>
      </c>
      <c r="I38" s="61">
        <v>18798.599999999999</v>
      </c>
      <c r="J38" s="60"/>
      <c r="K38" s="61"/>
    </row>
    <row r="39" spans="1:11" x14ac:dyDescent="0.2">
      <c r="A39" s="89" t="s">
        <v>39</v>
      </c>
      <c r="B39" s="55">
        <v>10651.9</v>
      </c>
      <c r="C39" s="101">
        <v>10523.9</v>
      </c>
      <c r="D39" s="55">
        <v>14225.9</v>
      </c>
      <c r="E39" s="55">
        <v>14149.9</v>
      </c>
      <c r="F39" s="60">
        <v>4061.4</v>
      </c>
      <c r="G39" s="60">
        <v>4039.4</v>
      </c>
      <c r="H39" s="60">
        <v>24040.5</v>
      </c>
      <c r="I39" s="61">
        <v>23464.6</v>
      </c>
      <c r="J39" s="60"/>
      <c r="K39" s="61"/>
    </row>
    <row r="40" spans="1:11" ht="15" thickBot="1" x14ac:dyDescent="0.25">
      <c r="A40" s="92" t="s">
        <v>40</v>
      </c>
      <c r="B40" s="56">
        <v>8937.2999999999993</v>
      </c>
      <c r="C40" s="102">
        <v>8561.7999999999993</v>
      </c>
      <c r="D40" s="56">
        <v>3283</v>
      </c>
      <c r="E40" s="56">
        <v>3188.2</v>
      </c>
      <c r="F40" s="62">
        <v>12548.6</v>
      </c>
      <c r="G40" s="62">
        <v>12459.3</v>
      </c>
      <c r="H40" s="62">
        <v>27067.5</v>
      </c>
      <c r="I40" s="62">
        <v>27062.5</v>
      </c>
      <c r="J40" s="62"/>
      <c r="K40" s="62"/>
    </row>
    <row r="41" spans="1:11" x14ac:dyDescent="0.2">
      <c r="A41" s="93" t="s">
        <v>41</v>
      </c>
      <c r="B41" s="87"/>
      <c r="C41" s="99"/>
      <c r="D41" s="87"/>
      <c r="E41" s="87"/>
      <c r="F41" s="61"/>
      <c r="G41" s="61"/>
      <c r="H41" s="61"/>
      <c r="I41" s="61"/>
      <c r="J41" s="61"/>
      <c r="K41" s="61"/>
    </row>
    <row r="42" spans="1:11" x14ac:dyDescent="0.2">
      <c r="A42" s="89" t="s">
        <v>42</v>
      </c>
      <c r="B42" s="76">
        <f t="shared" ref="B42:G42" si="6">AVERAGE(B29:B40)</f>
        <v>5896.666666666667</v>
      </c>
      <c r="C42" s="76">
        <f t="shared" si="6"/>
        <v>5707.791666666667</v>
      </c>
      <c r="D42" s="76">
        <f t="shared" si="6"/>
        <v>9852.1583333333328</v>
      </c>
      <c r="E42" s="76">
        <f t="shared" si="6"/>
        <v>9426.8583333333318</v>
      </c>
      <c r="F42" s="76">
        <f t="shared" si="6"/>
        <v>5396.1583333333338</v>
      </c>
      <c r="G42" s="76">
        <f t="shared" si="6"/>
        <v>4765.2250000000013</v>
      </c>
      <c r="H42" s="76">
        <f>AVERAGE(H29:H40)</f>
        <v>15065.666666666666</v>
      </c>
      <c r="I42" s="76">
        <f>AVERAGE(I29:I40)</f>
        <v>14646.183333333334</v>
      </c>
      <c r="J42" s="76">
        <f>AVERAGE(J29:J40)</f>
        <v>27447.025000000001</v>
      </c>
      <c r="K42" s="76">
        <f>AVERAGE(K29:K40)</f>
        <v>26620.675000000003</v>
      </c>
    </row>
    <row r="43" spans="1:11" ht="15" thickBot="1" x14ac:dyDescent="0.25">
      <c r="A43" s="94" t="s">
        <v>43</v>
      </c>
      <c r="B43" s="114">
        <f t="shared" ref="B43:G43" si="7">B42/30</f>
        <v>196.55555555555557</v>
      </c>
      <c r="C43" s="114">
        <f t="shared" si="7"/>
        <v>190.25972222222222</v>
      </c>
      <c r="D43" s="114">
        <f t="shared" si="7"/>
        <v>328.40527777777777</v>
      </c>
      <c r="E43" s="114">
        <f t="shared" si="7"/>
        <v>314.22861111111104</v>
      </c>
      <c r="F43" s="114">
        <f t="shared" si="7"/>
        <v>179.87194444444447</v>
      </c>
      <c r="G43" s="114">
        <f t="shared" si="7"/>
        <v>158.84083333333336</v>
      </c>
      <c r="H43" s="114">
        <f>H42/30</f>
        <v>502.18888888888887</v>
      </c>
      <c r="I43" s="114">
        <f>I42/30</f>
        <v>488.20611111111117</v>
      </c>
      <c r="J43" s="114">
        <f>J42/30</f>
        <v>914.90083333333337</v>
      </c>
      <c r="K43" s="114">
        <f t="shared" ref="K43" si="8">K42/30</f>
        <v>887.35583333333341</v>
      </c>
    </row>
    <row r="44" spans="1:11" ht="15" thickTop="1" x14ac:dyDescent="0.2">
      <c r="A44" s="186" t="s">
        <v>47</v>
      </c>
      <c r="B44" s="186"/>
      <c r="C44" s="186"/>
      <c r="D44" s="186"/>
      <c r="E44" s="186"/>
      <c r="F44" s="186"/>
      <c r="G44" s="186"/>
      <c r="H44" s="186"/>
      <c r="I44" s="186"/>
      <c r="J44" s="186"/>
      <c r="K44" s="186"/>
    </row>
    <row r="45" spans="1:11" x14ac:dyDescent="0.2">
      <c r="J45" s="111"/>
      <c r="K45" s="111"/>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verticalDpi="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46"/>
  <sheetViews>
    <sheetView view="pageBreakPreview" topLeftCell="A22" zoomScaleNormal="100" zoomScaleSheetLayoutView="100" workbookViewId="0">
      <selection activeCell="K30" sqref="A29:K30"/>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166" t="s">
        <v>48</v>
      </c>
      <c r="B1" s="166"/>
      <c r="C1" s="166"/>
      <c r="D1" s="166"/>
      <c r="E1" s="166"/>
      <c r="F1" s="166"/>
      <c r="G1" s="166"/>
      <c r="H1" s="166"/>
      <c r="I1" s="166"/>
      <c r="J1" s="166"/>
      <c r="K1" s="166"/>
    </row>
    <row r="2" spans="1:11" x14ac:dyDescent="0.2">
      <c r="A2" s="190"/>
      <c r="B2" s="190"/>
      <c r="C2" s="190"/>
      <c r="D2" s="190"/>
      <c r="E2" s="190"/>
      <c r="F2" s="190"/>
      <c r="G2" s="190"/>
      <c r="H2" s="190"/>
      <c r="I2" s="190"/>
      <c r="J2" s="190"/>
      <c r="K2" s="190"/>
    </row>
    <row r="3" spans="1:11" ht="16.5" thickBot="1" x14ac:dyDescent="0.25">
      <c r="A3" s="181" t="s">
        <v>49</v>
      </c>
      <c r="B3" s="181"/>
      <c r="C3" s="181"/>
      <c r="D3" s="181"/>
      <c r="E3" s="181"/>
      <c r="F3" s="181"/>
      <c r="G3" s="181"/>
      <c r="H3" s="191" t="s">
        <v>1</v>
      </c>
      <c r="I3" s="191"/>
      <c r="J3" s="191"/>
      <c r="K3" s="191"/>
    </row>
    <row r="4" spans="1:11" ht="15.75" thickTop="1" thickBot="1" x14ac:dyDescent="0.25">
      <c r="A4" s="192" t="s">
        <v>20</v>
      </c>
      <c r="B4" s="194" t="s">
        <v>21</v>
      </c>
      <c r="C4" s="196"/>
      <c r="D4" s="194" t="s">
        <v>22</v>
      </c>
      <c r="E4" s="196"/>
      <c r="F4" s="194" t="s">
        <v>23</v>
      </c>
      <c r="G4" s="196"/>
      <c r="H4" s="194" t="s">
        <v>24</v>
      </c>
      <c r="I4" s="195"/>
      <c r="J4" s="194" t="s">
        <v>171</v>
      </c>
      <c r="K4" s="195"/>
    </row>
    <row r="5" spans="1:11" ht="30" customHeight="1" thickBot="1" x14ac:dyDescent="0.25">
      <c r="A5" s="193"/>
      <c r="B5" s="81" t="s">
        <v>50</v>
      </c>
      <c r="C5" s="81" t="s">
        <v>51</v>
      </c>
      <c r="D5" s="81" t="s">
        <v>50</v>
      </c>
      <c r="E5" s="81" t="s">
        <v>51</v>
      </c>
      <c r="F5" s="81" t="s">
        <v>50</v>
      </c>
      <c r="G5" s="81" t="s">
        <v>51</v>
      </c>
      <c r="H5" s="81" t="s">
        <v>50</v>
      </c>
      <c r="I5" s="81" t="s">
        <v>51</v>
      </c>
      <c r="J5" s="81" t="s">
        <v>50</v>
      </c>
      <c r="K5" s="81" t="s">
        <v>51</v>
      </c>
    </row>
    <row r="6" spans="1:11" x14ac:dyDescent="0.2">
      <c r="A6" s="2"/>
      <c r="B6" s="11"/>
      <c r="C6" s="11"/>
      <c r="D6" s="11"/>
      <c r="E6" s="11"/>
      <c r="F6" s="11"/>
      <c r="G6" s="11"/>
      <c r="H6" s="11"/>
      <c r="I6" s="11"/>
      <c r="J6" s="11"/>
      <c r="K6" s="11"/>
    </row>
    <row r="7" spans="1:11" ht="18.75" customHeight="1" x14ac:dyDescent="0.2">
      <c r="A7" s="23" t="s">
        <v>28</v>
      </c>
      <c r="B7" s="87">
        <v>32900</v>
      </c>
      <c r="C7" s="87">
        <v>0</v>
      </c>
      <c r="D7" s="87">
        <v>249600</v>
      </c>
      <c r="E7" s="87">
        <v>0</v>
      </c>
      <c r="F7" s="115">
        <v>420750</v>
      </c>
      <c r="G7" s="115">
        <v>3838450</v>
      </c>
      <c r="H7" s="87">
        <v>324100</v>
      </c>
      <c r="I7" s="87">
        <v>5290100</v>
      </c>
      <c r="J7" s="87">
        <v>912100</v>
      </c>
      <c r="K7" s="87">
        <v>5081650</v>
      </c>
    </row>
    <row r="8" spans="1:11" ht="18.75" customHeight="1" x14ac:dyDescent="0.2">
      <c r="A8" s="23" t="s">
        <v>30</v>
      </c>
      <c r="B8" s="87">
        <v>154700</v>
      </c>
      <c r="C8" s="87">
        <v>77500</v>
      </c>
      <c r="D8" s="87">
        <v>96500</v>
      </c>
      <c r="E8" s="87">
        <v>10000</v>
      </c>
      <c r="F8" s="87">
        <v>496350</v>
      </c>
      <c r="G8" s="87">
        <v>63300</v>
      </c>
      <c r="H8" s="87">
        <v>1906950</v>
      </c>
      <c r="I8" s="87">
        <v>5828500</v>
      </c>
      <c r="J8" s="87">
        <v>1765750</v>
      </c>
      <c r="K8" s="87">
        <v>6684750</v>
      </c>
    </row>
    <row r="9" spans="1:11" ht="18.75" customHeight="1" x14ac:dyDescent="0.2">
      <c r="A9" s="23" t="s">
        <v>31</v>
      </c>
      <c r="B9" s="87">
        <v>25300</v>
      </c>
      <c r="C9" s="87">
        <v>169250</v>
      </c>
      <c r="D9" s="87">
        <v>214465</v>
      </c>
      <c r="E9" s="87">
        <v>117500</v>
      </c>
      <c r="F9" s="87">
        <v>338700</v>
      </c>
      <c r="G9" s="87">
        <v>635750</v>
      </c>
      <c r="H9" s="87">
        <v>876150</v>
      </c>
      <c r="I9" s="87">
        <v>13180100</v>
      </c>
      <c r="J9" s="87"/>
      <c r="K9" s="87"/>
    </row>
    <row r="10" spans="1:11" ht="18.75" customHeight="1" x14ac:dyDescent="0.2">
      <c r="A10" s="23" t="s">
        <v>32</v>
      </c>
      <c r="B10" s="87">
        <v>20500</v>
      </c>
      <c r="C10" s="87">
        <v>34500</v>
      </c>
      <c r="D10" s="87">
        <v>0</v>
      </c>
      <c r="E10" s="87">
        <v>23900</v>
      </c>
      <c r="F10" s="87">
        <v>378350</v>
      </c>
      <c r="G10" s="87">
        <v>40500</v>
      </c>
      <c r="H10" s="87">
        <v>1795190</v>
      </c>
      <c r="I10" s="87">
        <v>4950050</v>
      </c>
      <c r="J10" s="87"/>
      <c r="K10" s="87"/>
    </row>
    <row r="11" spans="1:11" ht="18.75" customHeight="1" x14ac:dyDescent="0.2">
      <c r="A11" s="23" t="s">
        <v>33</v>
      </c>
      <c r="B11" s="87">
        <v>11000</v>
      </c>
      <c r="C11" s="87">
        <v>58900</v>
      </c>
      <c r="D11" s="87">
        <v>315450</v>
      </c>
      <c r="E11" s="87">
        <v>13000</v>
      </c>
      <c r="F11" s="87">
        <v>147550</v>
      </c>
      <c r="G11" s="87">
        <v>73750</v>
      </c>
      <c r="H11" s="87">
        <v>938400</v>
      </c>
      <c r="I11" s="87">
        <v>3640100</v>
      </c>
      <c r="J11" s="87"/>
      <c r="K11" s="87"/>
    </row>
    <row r="12" spans="1:11" ht="18.75" customHeight="1" x14ac:dyDescent="0.2">
      <c r="A12" s="23" t="s">
        <v>34</v>
      </c>
      <c r="B12" s="87">
        <v>73500</v>
      </c>
      <c r="C12" s="87">
        <v>78500</v>
      </c>
      <c r="D12" s="87">
        <v>474013</v>
      </c>
      <c r="E12" s="87">
        <v>419700</v>
      </c>
      <c r="F12" s="87" t="s">
        <v>52</v>
      </c>
      <c r="G12" s="87">
        <v>1752250</v>
      </c>
      <c r="H12" s="87">
        <v>1882700</v>
      </c>
      <c r="I12" s="87">
        <v>5983000</v>
      </c>
      <c r="J12" s="87"/>
      <c r="K12" s="87"/>
    </row>
    <row r="13" spans="1:11" ht="18.75" customHeight="1" x14ac:dyDescent="0.2">
      <c r="A13" s="23" t="s">
        <v>35</v>
      </c>
      <c r="B13" s="87">
        <v>30325</v>
      </c>
      <c r="C13" s="87">
        <v>30500</v>
      </c>
      <c r="D13" s="87">
        <v>106150</v>
      </c>
      <c r="E13" s="87">
        <v>260300</v>
      </c>
      <c r="F13" s="87">
        <v>615650</v>
      </c>
      <c r="G13" s="87">
        <v>2338800</v>
      </c>
      <c r="H13" s="87">
        <v>2527850</v>
      </c>
      <c r="I13" s="87">
        <v>11078540</v>
      </c>
      <c r="J13" s="87"/>
      <c r="K13" s="87"/>
    </row>
    <row r="14" spans="1:11" ht="18.75" customHeight="1" x14ac:dyDescent="0.2">
      <c r="A14" s="23" t="s">
        <v>36</v>
      </c>
      <c r="B14" s="87">
        <v>75800</v>
      </c>
      <c r="C14" s="87">
        <v>72000</v>
      </c>
      <c r="D14" s="87">
        <v>56150</v>
      </c>
      <c r="E14" s="87">
        <v>32500</v>
      </c>
      <c r="F14" s="87">
        <v>412650</v>
      </c>
      <c r="G14" s="87">
        <v>722600</v>
      </c>
      <c r="H14" s="87">
        <v>526150</v>
      </c>
      <c r="I14" s="87">
        <v>6495550</v>
      </c>
      <c r="J14" s="87"/>
      <c r="K14" s="87"/>
    </row>
    <row r="15" spans="1:11" ht="18.75" customHeight="1" x14ac:dyDescent="0.2">
      <c r="A15" s="23" t="s">
        <v>37</v>
      </c>
      <c r="B15" s="87">
        <v>32100</v>
      </c>
      <c r="C15" s="87">
        <v>142800</v>
      </c>
      <c r="D15" s="87">
        <v>469350</v>
      </c>
      <c r="E15" s="87">
        <v>647550</v>
      </c>
      <c r="F15" s="87">
        <v>212225</v>
      </c>
      <c r="G15" s="87">
        <v>2233500</v>
      </c>
      <c r="H15" s="87">
        <v>783200</v>
      </c>
      <c r="I15" s="87">
        <v>4421750</v>
      </c>
      <c r="J15" s="87"/>
      <c r="K15" s="87"/>
    </row>
    <row r="16" spans="1:11" ht="18.75" customHeight="1" x14ac:dyDescent="0.2">
      <c r="A16" s="23" t="s">
        <v>38</v>
      </c>
      <c r="B16" s="87">
        <v>135600</v>
      </c>
      <c r="C16" s="87">
        <v>78000</v>
      </c>
      <c r="D16" s="87">
        <v>316850</v>
      </c>
      <c r="E16" s="87">
        <v>974800</v>
      </c>
      <c r="F16" s="87">
        <v>1028800</v>
      </c>
      <c r="G16" s="87">
        <v>488750</v>
      </c>
      <c r="H16" s="87">
        <v>1501700</v>
      </c>
      <c r="I16" s="87">
        <v>3122200</v>
      </c>
      <c r="J16" s="87"/>
      <c r="K16" s="87"/>
    </row>
    <row r="17" spans="1:11" ht="18.75" customHeight="1" x14ac:dyDescent="0.2">
      <c r="A17" s="23" t="s">
        <v>39</v>
      </c>
      <c r="B17" s="87">
        <v>50400</v>
      </c>
      <c r="C17" s="87">
        <v>55100</v>
      </c>
      <c r="D17" s="87">
        <v>180600</v>
      </c>
      <c r="E17" s="87">
        <v>663950</v>
      </c>
      <c r="F17" s="87">
        <v>833250</v>
      </c>
      <c r="G17" s="87">
        <v>3266300</v>
      </c>
      <c r="H17" s="87">
        <v>904350</v>
      </c>
      <c r="I17" s="87">
        <v>3416200</v>
      </c>
      <c r="J17" s="87"/>
      <c r="K17" s="87"/>
    </row>
    <row r="18" spans="1:11" ht="18.75" customHeight="1" x14ac:dyDescent="0.2">
      <c r="A18" s="23" t="s">
        <v>40</v>
      </c>
      <c r="B18" s="87">
        <v>204500</v>
      </c>
      <c r="C18" s="87">
        <v>301300</v>
      </c>
      <c r="D18" s="87">
        <v>527050</v>
      </c>
      <c r="E18" s="87" t="s">
        <v>53</v>
      </c>
      <c r="F18" s="87">
        <v>1209100</v>
      </c>
      <c r="G18" s="87">
        <v>2856500</v>
      </c>
      <c r="H18" s="87">
        <v>929000</v>
      </c>
      <c r="I18" s="87">
        <v>4141200</v>
      </c>
      <c r="J18" s="87"/>
      <c r="K18" s="87"/>
    </row>
    <row r="19" spans="1:11" ht="18.75" customHeight="1" thickBot="1" x14ac:dyDescent="0.25">
      <c r="A19" s="5"/>
      <c r="B19" s="6"/>
      <c r="C19" s="6"/>
      <c r="D19" s="6"/>
      <c r="E19" s="6"/>
      <c r="F19" s="6"/>
      <c r="G19" s="6"/>
      <c r="H19" s="6"/>
      <c r="I19" s="6"/>
      <c r="J19" s="6"/>
      <c r="K19" s="6"/>
    </row>
    <row r="20" spans="1:11" ht="18.75" customHeight="1" x14ac:dyDescent="0.2">
      <c r="A20" s="24" t="s">
        <v>41</v>
      </c>
      <c r="B20" s="11"/>
      <c r="C20" s="11"/>
      <c r="D20" s="11"/>
      <c r="E20" s="11"/>
      <c r="F20" s="11"/>
      <c r="G20" s="11"/>
      <c r="H20" s="11"/>
      <c r="I20" s="11"/>
      <c r="J20" s="11"/>
      <c r="K20" s="11"/>
    </row>
    <row r="21" spans="1:11" ht="18.75" customHeight="1" x14ac:dyDescent="0.2">
      <c r="A21" s="23" t="s">
        <v>42</v>
      </c>
      <c r="B21" s="75">
        <f t="shared" ref="B21:I21" si="0">+AVERAGE(B7:B18)</f>
        <v>70552.083333333328</v>
      </c>
      <c r="C21" s="75">
        <f t="shared" si="0"/>
        <v>91529.166666666672</v>
      </c>
      <c r="D21" s="75">
        <f t="shared" si="0"/>
        <v>250514.83333333334</v>
      </c>
      <c r="E21" s="75">
        <f t="shared" si="0"/>
        <v>287563.63636363635</v>
      </c>
      <c r="F21" s="75">
        <f t="shared" si="0"/>
        <v>553943.18181818177</v>
      </c>
      <c r="G21" s="75">
        <f t="shared" si="0"/>
        <v>1525870.8333333333</v>
      </c>
      <c r="H21" s="75">
        <f t="shared" si="0"/>
        <v>1241311.6666666667</v>
      </c>
      <c r="I21" s="75">
        <f t="shared" si="0"/>
        <v>5962274.166666667</v>
      </c>
      <c r="J21" s="75">
        <f>+AVERAGE(J7:J18)</f>
        <v>1338925</v>
      </c>
      <c r="K21" s="75">
        <f>+AVERAGE(K7:K18)</f>
        <v>5883200</v>
      </c>
    </row>
    <row r="22" spans="1:11" ht="18.75" customHeight="1" thickBot="1" x14ac:dyDescent="0.25">
      <c r="A22" s="25" t="s">
        <v>43</v>
      </c>
      <c r="B22" s="116">
        <f t="shared" ref="B22:I22" si="1">+B21/30</f>
        <v>2351.7361111111109</v>
      </c>
      <c r="C22" s="116">
        <f t="shared" si="1"/>
        <v>3050.9722222222222</v>
      </c>
      <c r="D22" s="116">
        <f t="shared" si="1"/>
        <v>8350.4944444444445</v>
      </c>
      <c r="E22" s="116">
        <f t="shared" si="1"/>
        <v>9585.454545454546</v>
      </c>
      <c r="F22" s="116">
        <f t="shared" si="1"/>
        <v>18464.772727272724</v>
      </c>
      <c r="G22" s="116">
        <f t="shared" si="1"/>
        <v>50862.361111111109</v>
      </c>
      <c r="H22" s="116">
        <f t="shared" si="1"/>
        <v>41377.055555555555</v>
      </c>
      <c r="I22" s="116">
        <f t="shared" si="1"/>
        <v>198742.47222222222</v>
      </c>
      <c r="J22" s="116">
        <f>+J21/30</f>
        <v>44630.833333333336</v>
      </c>
      <c r="K22" s="116">
        <f>+K21/30</f>
        <v>196106.66666666666</v>
      </c>
    </row>
    <row r="23" spans="1:11" ht="18.75" customHeight="1" thickTop="1" x14ac:dyDescent="0.2">
      <c r="A23" s="2"/>
      <c r="B23" s="2"/>
      <c r="C23" s="29"/>
      <c r="D23" s="2"/>
      <c r="E23" s="29"/>
      <c r="F23" s="2"/>
      <c r="G23" s="2"/>
      <c r="H23" s="2"/>
      <c r="I23" s="2"/>
      <c r="J23" s="2"/>
      <c r="K23" s="2"/>
    </row>
    <row r="24" spans="1:11" ht="18.75" customHeight="1" x14ac:dyDescent="0.2">
      <c r="A24" s="166" t="s">
        <v>54</v>
      </c>
      <c r="B24" s="166"/>
      <c r="C24" s="166"/>
      <c r="D24" s="166"/>
      <c r="E24" s="166"/>
      <c r="F24" s="166"/>
      <c r="G24" s="166"/>
      <c r="H24" s="166"/>
      <c r="I24" s="166"/>
      <c r="J24" s="166"/>
      <c r="K24" s="166"/>
    </row>
    <row r="25" spans="1:11" ht="18.75" customHeight="1" thickBot="1" x14ac:dyDescent="0.25">
      <c r="A25" s="30"/>
      <c r="B25" s="199"/>
      <c r="C25" s="199"/>
      <c r="D25" s="199"/>
      <c r="E25" s="199"/>
      <c r="F25" s="199"/>
      <c r="G25" s="199"/>
      <c r="H25" s="199"/>
      <c r="I25" s="199"/>
      <c r="J25" s="200" t="s">
        <v>55</v>
      </c>
      <c r="K25" s="200"/>
    </row>
    <row r="26" spans="1:11" ht="18.75" customHeight="1" thickTop="1" thickBot="1" x14ac:dyDescent="0.25">
      <c r="A26" s="192" t="s">
        <v>20</v>
      </c>
      <c r="B26" s="194" t="s">
        <v>21</v>
      </c>
      <c r="C26" s="196"/>
      <c r="D26" s="194" t="s">
        <v>22</v>
      </c>
      <c r="E26" s="196"/>
      <c r="F26" s="194" t="s">
        <v>23</v>
      </c>
      <c r="G26" s="196"/>
      <c r="H26" s="194" t="s">
        <v>24</v>
      </c>
      <c r="I26" s="195"/>
      <c r="J26" s="194" t="s">
        <v>171</v>
      </c>
      <c r="K26" s="195"/>
    </row>
    <row r="27" spans="1:11" ht="18.75" customHeight="1" thickBot="1" x14ac:dyDescent="0.25">
      <c r="A27" s="193"/>
      <c r="B27" s="81" t="s">
        <v>56</v>
      </c>
      <c r="C27" s="81" t="s">
        <v>57</v>
      </c>
      <c r="D27" s="81" t="s">
        <v>56</v>
      </c>
      <c r="E27" s="81" t="s">
        <v>57</v>
      </c>
      <c r="F27" s="81" t="s">
        <v>56</v>
      </c>
      <c r="G27" s="81" t="s">
        <v>57</v>
      </c>
      <c r="H27" s="81" t="s">
        <v>56</v>
      </c>
      <c r="I27" s="81" t="s">
        <v>57</v>
      </c>
      <c r="J27" s="81" t="s">
        <v>56</v>
      </c>
      <c r="K27" s="81" t="s">
        <v>57</v>
      </c>
    </row>
    <row r="28" spans="1:11" ht="18.75" customHeight="1" x14ac:dyDescent="0.2">
      <c r="A28" s="2"/>
      <c r="B28" s="27"/>
      <c r="C28" s="27"/>
      <c r="D28" s="27"/>
      <c r="E28" s="27"/>
      <c r="F28" s="27"/>
      <c r="G28" s="27"/>
      <c r="H28" s="27"/>
      <c r="I28" s="27"/>
      <c r="J28" s="27"/>
      <c r="K28" s="27"/>
    </row>
    <row r="29" spans="1:11" ht="18.75" customHeight="1" x14ac:dyDescent="0.2">
      <c r="A29" s="23" t="s">
        <v>28</v>
      </c>
      <c r="B29" s="54">
        <v>8</v>
      </c>
      <c r="C29" s="54">
        <v>6</v>
      </c>
      <c r="D29" s="54">
        <v>8</v>
      </c>
      <c r="E29" s="54">
        <v>6</v>
      </c>
      <c r="F29" s="53">
        <v>16</v>
      </c>
      <c r="G29" s="53">
        <v>14</v>
      </c>
      <c r="H29" s="54">
        <v>23</v>
      </c>
      <c r="I29" s="54">
        <v>21</v>
      </c>
      <c r="J29" s="54">
        <v>20.5</v>
      </c>
      <c r="K29" s="54">
        <v>18.5</v>
      </c>
    </row>
    <row r="30" spans="1:11" ht="18.75" customHeight="1" x14ac:dyDescent="0.2">
      <c r="A30" s="23" t="s">
        <v>30</v>
      </c>
      <c r="B30" s="54">
        <v>8</v>
      </c>
      <c r="C30" s="54">
        <v>6</v>
      </c>
      <c r="D30" s="54">
        <v>8</v>
      </c>
      <c r="E30" s="54">
        <v>6</v>
      </c>
      <c r="F30" s="53">
        <v>16</v>
      </c>
      <c r="G30" s="53">
        <v>14</v>
      </c>
      <c r="H30" s="54">
        <v>23</v>
      </c>
      <c r="I30" s="54">
        <v>21</v>
      </c>
      <c r="J30" s="54">
        <v>20.5</v>
      </c>
      <c r="K30" s="54">
        <v>18.5</v>
      </c>
    </row>
    <row r="31" spans="1:11" ht="18.75" customHeight="1" x14ac:dyDescent="0.2">
      <c r="A31" s="23" t="s">
        <v>31</v>
      </c>
      <c r="B31" s="54">
        <v>8</v>
      </c>
      <c r="C31" s="54">
        <v>6</v>
      </c>
      <c r="D31" s="54">
        <v>8.25</v>
      </c>
      <c r="E31" s="54">
        <v>6.25</v>
      </c>
      <c r="F31" s="53">
        <v>16</v>
      </c>
      <c r="G31" s="53">
        <v>14</v>
      </c>
      <c r="H31" s="54">
        <v>23</v>
      </c>
      <c r="I31" s="54">
        <v>21</v>
      </c>
      <c r="J31" s="54"/>
      <c r="K31" s="54"/>
    </row>
    <row r="32" spans="1:11" ht="18.75" customHeight="1" x14ac:dyDescent="0.2">
      <c r="A32" s="23" t="s">
        <v>32</v>
      </c>
      <c r="B32" s="54">
        <v>8</v>
      </c>
      <c r="C32" s="54">
        <v>6</v>
      </c>
      <c r="D32" s="54">
        <v>8.25</v>
      </c>
      <c r="E32" s="54">
        <v>6.25</v>
      </c>
      <c r="F32" s="53">
        <v>16</v>
      </c>
      <c r="G32" s="53">
        <v>14</v>
      </c>
      <c r="H32" s="54">
        <v>23</v>
      </c>
      <c r="I32" s="54">
        <v>21</v>
      </c>
      <c r="J32" s="54"/>
      <c r="K32" s="54"/>
    </row>
    <row r="33" spans="1:11" ht="18.75" customHeight="1" x14ac:dyDescent="0.2">
      <c r="A33" s="23" t="s">
        <v>33</v>
      </c>
      <c r="B33" s="54">
        <v>8</v>
      </c>
      <c r="C33" s="54">
        <v>6</v>
      </c>
      <c r="D33" s="54">
        <v>9.75</v>
      </c>
      <c r="E33" s="54">
        <v>7.75</v>
      </c>
      <c r="F33" s="53">
        <v>16</v>
      </c>
      <c r="G33" s="53">
        <v>14</v>
      </c>
      <c r="H33" s="54">
        <v>23</v>
      </c>
      <c r="I33" s="54">
        <v>21</v>
      </c>
      <c r="J33" s="54"/>
      <c r="K33" s="54"/>
    </row>
    <row r="34" spans="1:11" ht="18.75" customHeight="1" x14ac:dyDescent="0.2">
      <c r="A34" s="23" t="s">
        <v>34</v>
      </c>
      <c r="B34" s="54">
        <v>8</v>
      </c>
      <c r="C34" s="54">
        <v>6</v>
      </c>
      <c r="D34" s="54">
        <v>10.75</v>
      </c>
      <c r="E34" s="54">
        <v>8.75</v>
      </c>
      <c r="F34" s="53">
        <v>17</v>
      </c>
      <c r="G34" s="53">
        <v>15</v>
      </c>
      <c r="H34" s="54">
        <v>23</v>
      </c>
      <c r="I34" s="54">
        <v>21</v>
      </c>
      <c r="J34" s="54"/>
      <c r="K34" s="54"/>
    </row>
    <row r="35" spans="1:11" ht="18.75" customHeight="1" x14ac:dyDescent="0.2">
      <c r="A35" s="23" t="s">
        <v>35</v>
      </c>
      <c r="B35" s="54">
        <v>8</v>
      </c>
      <c r="C35" s="54">
        <v>6</v>
      </c>
      <c r="D35" s="54">
        <v>10.75</v>
      </c>
      <c r="E35" s="54">
        <v>8.75</v>
      </c>
      <c r="F35" s="53">
        <v>18</v>
      </c>
      <c r="G35" s="53">
        <v>16</v>
      </c>
      <c r="H35" s="53">
        <v>23</v>
      </c>
      <c r="I35" s="53">
        <v>21</v>
      </c>
      <c r="J35" s="53"/>
      <c r="K35" s="53"/>
    </row>
    <row r="36" spans="1:11" ht="18.75" customHeight="1" x14ac:dyDescent="0.2">
      <c r="A36" s="23" t="s">
        <v>36</v>
      </c>
      <c r="B36" s="54">
        <v>8</v>
      </c>
      <c r="C36" s="54">
        <v>6</v>
      </c>
      <c r="D36" s="54">
        <v>10.75</v>
      </c>
      <c r="E36" s="54">
        <v>8.75</v>
      </c>
      <c r="F36" s="53">
        <v>18</v>
      </c>
      <c r="G36" s="53">
        <v>16</v>
      </c>
      <c r="H36" s="53">
        <v>23</v>
      </c>
      <c r="I36" s="53">
        <v>21</v>
      </c>
      <c r="J36" s="53"/>
      <c r="K36" s="53"/>
    </row>
    <row r="37" spans="1:11" ht="18.75" customHeight="1" x14ac:dyDescent="0.2">
      <c r="A37" s="23" t="s">
        <v>37</v>
      </c>
      <c r="B37" s="54">
        <v>8</v>
      </c>
      <c r="C37" s="54">
        <v>6</v>
      </c>
      <c r="D37" s="54">
        <v>10.75</v>
      </c>
      <c r="E37" s="54">
        <v>8.75</v>
      </c>
      <c r="F37" s="53">
        <v>21</v>
      </c>
      <c r="G37" s="53">
        <v>19</v>
      </c>
      <c r="H37" s="53">
        <v>23</v>
      </c>
      <c r="I37" s="53">
        <v>21</v>
      </c>
      <c r="J37" s="53"/>
      <c r="K37" s="53"/>
    </row>
    <row r="38" spans="1:11" ht="18.75" customHeight="1" x14ac:dyDescent="0.2">
      <c r="A38" s="23" t="s">
        <v>38</v>
      </c>
      <c r="B38" s="54">
        <v>8</v>
      </c>
      <c r="C38" s="54">
        <v>6</v>
      </c>
      <c r="D38" s="54">
        <v>13.25</v>
      </c>
      <c r="E38" s="54">
        <v>11.25</v>
      </c>
      <c r="F38" s="54">
        <v>22</v>
      </c>
      <c r="G38" s="54">
        <v>20</v>
      </c>
      <c r="H38" s="53">
        <v>23</v>
      </c>
      <c r="I38" s="53">
        <v>21</v>
      </c>
      <c r="J38" s="53"/>
      <c r="K38" s="53"/>
    </row>
    <row r="39" spans="1:11" ht="18.75" customHeight="1" x14ac:dyDescent="0.2">
      <c r="A39" s="23" t="s">
        <v>39</v>
      </c>
      <c r="B39" s="54">
        <v>8</v>
      </c>
      <c r="C39" s="54">
        <v>6</v>
      </c>
      <c r="D39" s="54">
        <v>14.75</v>
      </c>
      <c r="E39" s="54">
        <v>12.75</v>
      </c>
      <c r="F39" s="54">
        <v>22</v>
      </c>
      <c r="G39" s="54">
        <v>20</v>
      </c>
      <c r="H39" s="53">
        <v>23</v>
      </c>
      <c r="I39" s="53">
        <v>21</v>
      </c>
      <c r="J39" s="53"/>
      <c r="K39" s="53"/>
    </row>
    <row r="40" spans="1:11" ht="18.75" customHeight="1" x14ac:dyDescent="0.2">
      <c r="A40" s="23" t="s">
        <v>40</v>
      </c>
      <c r="B40" s="54">
        <v>8</v>
      </c>
      <c r="C40" s="54">
        <v>6</v>
      </c>
      <c r="D40" s="54">
        <v>16</v>
      </c>
      <c r="E40" s="54">
        <v>14</v>
      </c>
      <c r="F40" s="54">
        <v>23</v>
      </c>
      <c r="G40" s="54">
        <v>21</v>
      </c>
      <c r="H40" s="53">
        <v>21.5</v>
      </c>
      <c r="I40" s="53">
        <v>19.5</v>
      </c>
      <c r="J40" s="53"/>
      <c r="K40" s="53"/>
    </row>
    <row r="41" spans="1:11" ht="18.75" customHeight="1" thickBot="1" x14ac:dyDescent="0.25">
      <c r="A41" s="28"/>
      <c r="B41" s="28"/>
      <c r="C41" s="16"/>
      <c r="D41" s="28"/>
      <c r="E41" s="16"/>
      <c r="F41" s="28"/>
      <c r="G41" s="28"/>
      <c r="H41" s="28"/>
      <c r="I41" s="28"/>
      <c r="J41" s="28"/>
      <c r="K41" s="28"/>
    </row>
    <row r="42" spans="1:11" ht="18.75" customHeight="1" thickTop="1" x14ac:dyDescent="0.2">
      <c r="A42" s="197" t="s">
        <v>47</v>
      </c>
      <c r="B42" s="197"/>
      <c r="C42" s="197"/>
      <c r="D42" s="197"/>
      <c r="E42" s="197"/>
      <c r="F42" s="197"/>
      <c r="G42" s="197"/>
      <c r="H42" s="197"/>
      <c r="I42" s="197"/>
      <c r="J42" s="197"/>
      <c r="K42" s="197"/>
    </row>
    <row r="43" spans="1:11" ht="18.75" customHeight="1" x14ac:dyDescent="0.2">
      <c r="A43" s="198" t="s">
        <v>164</v>
      </c>
      <c r="B43" s="198"/>
      <c r="C43" s="198"/>
      <c r="D43" s="198"/>
      <c r="E43" s="198"/>
      <c r="F43" s="198"/>
      <c r="G43" s="198"/>
      <c r="H43" s="198"/>
      <c r="I43" s="198"/>
      <c r="J43" s="198"/>
      <c r="K43" s="198"/>
    </row>
    <row r="44" spans="1:11" ht="18.75" customHeight="1" x14ac:dyDescent="0.2">
      <c r="A44" s="201" t="s">
        <v>163</v>
      </c>
      <c r="B44" s="201"/>
      <c r="C44" s="201"/>
      <c r="D44" s="201"/>
      <c r="E44" s="201"/>
      <c r="F44" s="201"/>
      <c r="G44" s="201"/>
      <c r="H44" s="201"/>
      <c r="I44" s="201"/>
      <c r="J44" s="201"/>
      <c r="K44" s="201"/>
    </row>
    <row r="45" spans="1:11" ht="18.75" customHeight="1" x14ac:dyDescent="0.2">
      <c r="A45" s="198" t="s">
        <v>58</v>
      </c>
      <c r="B45" s="198"/>
      <c r="C45" s="198"/>
      <c r="D45" s="198"/>
      <c r="E45" s="198"/>
      <c r="F45" s="198"/>
      <c r="G45" s="198"/>
      <c r="H45" s="198"/>
      <c r="I45" s="198"/>
      <c r="J45" s="198"/>
      <c r="K45" s="198"/>
    </row>
    <row r="46" spans="1:11" ht="18.75" customHeight="1" x14ac:dyDescent="0.2">
      <c r="A46" s="198" t="s">
        <v>59</v>
      </c>
      <c r="B46" s="198"/>
      <c r="C46" s="198"/>
      <c r="D46" s="198"/>
      <c r="E46" s="198"/>
      <c r="F46" s="198"/>
      <c r="G46" s="198"/>
      <c r="H46" s="198"/>
      <c r="I46" s="198"/>
      <c r="J46" s="198"/>
      <c r="K46" s="198"/>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verticalDpi="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52"/>
  <sheetViews>
    <sheetView view="pageBreakPreview" zoomScaleNormal="100" zoomScaleSheetLayoutView="100" workbookViewId="0">
      <pane ySplit="5" topLeftCell="A6" activePane="bottomLeft" state="frozen"/>
      <selection pane="bottomLeft" activeCell="M42" sqref="M42:M48"/>
    </sheetView>
  </sheetViews>
  <sheetFormatPr defaultRowHeight="14.25" x14ac:dyDescent="0.2"/>
  <cols>
    <col min="1" max="1" width="9.125" bestFit="1" customWidth="1"/>
    <col min="2" max="3" width="9.375" style="131" bestFit="1" customWidth="1"/>
    <col min="4" max="5" width="8.75" style="131" bestFit="1" customWidth="1"/>
    <col min="6" max="6" width="9.375" style="131" bestFit="1" customWidth="1"/>
    <col min="7" max="7" width="9.625" style="131" bestFit="1" customWidth="1"/>
    <col min="8" max="9" width="8.75" style="131" bestFit="1" customWidth="1"/>
    <col min="10" max="11" width="9.375" bestFit="1" customWidth="1"/>
    <col min="12" max="13" width="8.75" bestFit="1" customWidth="1"/>
  </cols>
  <sheetData>
    <row r="1" spans="1:13" ht="18.75" x14ac:dyDescent="0.2">
      <c r="A1" s="166" t="s">
        <v>60</v>
      </c>
      <c r="B1" s="166"/>
      <c r="C1" s="166"/>
      <c r="D1" s="166"/>
      <c r="E1" s="166"/>
      <c r="F1" s="166"/>
      <c r="G1" s="166"/>
      <c r="H1" s="166"/>
      <c r="I1" s="166"/>
      <c r="J1" s="166"/>
      <c r="K1" s="166"/>
      <c r="L1" s="166"/>
      <c r="M1" s="166"/>
    </row>
    <row r="2" spans="1:13" ht="18.75" x14ac:dyDescent="0.2">
      <c r="A2" s="204" t="s">
        <v>61</v>
      </c>
      <c r="B2" s="204"/>
      <c r="C2" s="204"/>
      <c r="D2" s="204"/>
      <c r="E2" s="204"/>
      <c r="F2" s="204"/>
      <c r="G2" s="204"/>
      <c r="H2" s="204"/>
      <c r="I2" s="204"/>
      <c r="J2" s="204"/>
      <c r="K2" s="204"/>
      <c r="L2" s="204"/>
      <c r="M2" s="204"/>
    </row>
    <row r="3" spans="1:13" ht="15" thickBot="1" x14ac:dyDescent="0.25">
      <c r="A3" s="205" t="s">
        <v>1</v>
      </c>
      <c r="B3" s="205"/>
      <c r="C3" s="205"/>
      <c r="D3" s="205"/>
      <c r="E3" s="205"/>
      <c r="F3" s="205"/>
      <c r="G3" s="205"/>
      <c r="H3" s="205"/>
      <c r="I3" s="205"/>
      <c r="J3" s="205"/>
      <c r="K3" s="205"/>
      <c r="L3" s="205"/>
      <c r="M3" s="205"/>
    </row>
    <row r="4" spans="1:13" ht="15.75" thickTop="1" thickBot="1" x14ac:dyDescent="0.25">
      <c r="A4" s="31" t="s">
        <v>62</v>
      </c>
      <c r="B4" s="206" t="s">
        <v>8</v>
      </c>
      <c r="C4" s="207"/>
      <c r="D4" s="207"/>
      <c r="E4" s="208"/>
      <c r="F4" s="209" t="s">
        <v>14</v>
      </c>
      <c r="G4" s="210"/>
      <c r="H4" s="210"/>
      <c r="I4" s="211"/>
      <c r="J4" s="212" t="s">
        <v>63</v>
      </c>
      <c r="K4" s="213"/>
      <c r="L4" s="213"/>
      <c r="M4" s="213"/>
    </row>
    <row r="5" spans="1:13" ht="23.25" thickBot="1" x14ac:dyDescent="0.25">
      <c r="A5" s="32" t="s">
        <v>64</v>
      </c>
      <c r="B5" s="123" t="s">
        <v>65</v>
      </c>
      <c r="C5" s="123" t="s">
        <v>66</v>
      </c>
      <c r="D5" s="123" t="s">
        <v>67</v>
      </c>
      <c r="E5" s="124" t="s">
        <v>68</v>
      </c>
      <c r="F5" s="123" t="s">
        <v>65</v>
      </c>
      <c r="G5" s="123" t="s">
        <v>66</v>
      </c>
      <c r="H5" s="123" t="s">
        <v>67</v>
      </c>
      <c r="I5" s="124" t="s">
        <v>68</v>
      </c>
      <c r="J5" s="33" t="s">
        <v>65</v>
      </c>
      <c r="K5" s="33" t="s">
        <v>69</v>
      </c>
      <c r="L5" s="33" t="s">
        <v>70</v>
      </c>
      <c r="M5" s="33" t="s">
        <v>71</v>
      </c>
    </row>
    <row r="6" spans="1:13" ht="15" thickTop="1" x14ac:dyDescent="0.2">
      <c r="A6" s="34"/>
      <c r="B6" s="125"/>
      <c r="C6" s="125"/>
      <c r="D6" s="125"/>
      <c r="E6" s="125"/>
      <c r="F6" s="125"/>
      <c r="G6" s="125"/>
      <c r="H6" s="125"/>
      <c r="I6" s="125"/>
      <c r="J6" s="34"/>
      <c r="K6" s="34"/>
      <c r="L6" s="34"/>
      <c r="M6" s="34"/>
    </row>
    <row r="7" spans="1:13" x14ac:dyDescent="0.2">
      <c r="A7" s="82">
        <v>2023</v>
      </c>
      <c r="B7" s="126"/>
      <c r="C7" s="126"/>
      <c r="D7" s="126"/>
      <c r="E7" s="126"/>
      <c r="F7" s="126"/>
      <c r="G7" s="126"/>
      <c r="H7" s="126"/>
      <c r="I7" s="126"/>
      <c r="J7" s="4"/>
      <c r="K7" s="4"/>
      <c r="L7" s="4"/>
      <c r="M7" s="4"/>
    </row>
    <row r="8" spans="1:13" x14ac:dyDescent="0.2">
      <c r="A8" s="83">
        <v>45148</v>
      </c>
      <c r="B8" s="127">
        <v>1604947</v>
      </c>
      <c r="C8" s="127">
        <v>1230632</v>
      </c>
      <c r="D8" s="128">
        <v>22.9</v>
      </c>
      <c r="E8" s="128">
        <v>22.840299999999999</v>
      </c>
      <c r="F8" s="127">
        <v>105397</v>
      </c>
      <c r="G8" s="127">
        <v>9844</v>
      </c>
      <c r="H8" s="128">
        <v>22.75</v>
      </c>
      <c r="I8" s="128">
        <v>22.725000000000001</v>
      </c>
      <c r="J8" s="74">
        <v>104986</v>
      </c>
      <c r="K8" s="74">
        <v>8986</v>
      </c>
      <c r="L8" s="79">
        <v>22.98</v>
      </c>
      <c r="M8" s="79">
        <v>22.9405</v>
      </c>
    </row>
    <row r="9" spans="1:13" x14ac:dyDescent="0.2">
      <c r="A9" s="83">
        <v>45162</v>
      </c>
      <c r="B9" s="127">
        <v>2570837</v>
      </c>
      <c r="C9" s="127">
        <v>2062787</v>
      </c>
      <c r="D9" s="128">
        <v>22.880299999999998</v>
      </c>
      <c r="E9" s="128">
        <v>22.8734</v>
      </c>
      <c r="F9" s="127">
        <v>376900</v>
      </c>
      <c r="G9" s="127" t="s">
        <v>72</v>
      </c>
      <c r="H9" s="128" t="s">
        <v>72</v>
      </c>
      <c r="I9" s="128" t="s">
        <v>72</v>
      </c>
      <c r="J9" s="74">
        <v>382257</v>
      </c>
      <c r="K9" s="74">
        <v>11097</v>
      </c>
      <c r="L9" s="79">
        <v>22.94</v>
      </c>
      <c r="M9" s="79">
        <v>22.939599999999999</v>
      </c>
    </row>
    <row r="10" spans="1:13" x14ac:dyDescent="0.2">
      <c r="A10" s="84"/>
      <c r="B10" s="127"/>
      <c r="C10" s="127"/>
      <c r="D10" s="128"/>
      <c r="E10" s="128"/>
      <c r="F10" s="127"/>
      <c r="G10" s="127"/>
      <c r="H10" s="128"/>
      <c r="I10" s="128"/>
      <c r="J10" s="74"/>
      <c r="K10" s="74"/>
      <c r="L10" s="79"/>
      <c r="M10" s="79"/>
    </row>
    <row r="11" spans="1:13" x14ac:dyDescent="0.2">
      <c r="A11" s="83">
        <v>45176</v>
      </c>
      <c r="B11" s="127">
        <v>1375890</v>
      </c>
      <c r="C11" s="127">
        <v>1255890</v>
      </c>
      <c r="D11" s="128">
        <v>24.4999</v>
      </c>
      <c r="E11" s="128">
        <v>23.393799999999999</v>
      </c>
      <c r="F11" s="127">
        <v>319793</v>
      </c>
      <c r="G11" s="127">
        <v>38793</v>
      </c>
      <c r="H11" s="128">
        <v>24.786999999999999</v>
      </c>
      <c r="I11" s="128">
        <v>24.786799999999999</v>
      </c>
      <c r="J11" s="74">
        <v>318174</v>
      </c>
      <c r="K11" s="74">
        <v>37174</v>
      </c>
      <c r="L11" s="79">
        <v>25.0687</v>
      </c>
      <c r="M11" s="79">
        <v>25.056899999999999</v>
      </c>
    </row>
    <row r="12" spans="1:13" x14ac:dyDescent="0.2">
      <c r="A12" s="83">
        <v>45190</v>
      </c>
      <c r="B12" s="127">
        <v>4067606</v>
      </c>
      <c r="C12" s="127">
        <v>2355088</v>
      </c>
      <c r="D12" s="128">
        <v>22.7898</v>
      </c>
      <c r="E12" s="128">
        <v>22.756399999999999</v>
      </c>
      <c r="F12" s="127">
        <v>370200</v>
      </c>
      <c r="G12" s="127">
        <v>6271</v>
      </c>
      <c r="H12" s="128">
        <v>22.8</v>
      </c>
      <c r="I12" s="128">
        <v>22.8</v>
      </c>
      <c r="J12" s="74">
        <v>364554</v>
      </c>
      <c r="K12" s="74">
        <v>8075</v>
      </c>
      <c r="L12" s="79">
        <v>22.9</v>
      </c>
      <c r="M12" s="79">
        <v>22.8521</v>
      </c>
    </row>
    <row r="13" spans="1:13" x14ac:dyDescent="0.2">
      <c r="A13" s="84"/>
      <c r="B13" s="127"/>
      <c r="C13" s="127"/>
      <c r="D13" s="128"/>
      <c r="E13" s="128"/>
      <c r="F13" s="127"/>
      <c r="G13" s="127"/>
      <c r="H13" s="128"/>
      <c r="I13" s="128"/>
      <c r="J13" s="74"/>
      <c r="K13" s="74"/>
      <c r="L13" s="79"/>
      <c r="M13" s="79"/>
    </row>
    <row r="14" spans="1:13" x14ac:dyDescent="0.2">
      <c r="A14" s="83">
        <v>45204</v>
      </c>
      <c r="B14" s="127">
        <v>2339429</v>
      </c>
      <c r="C14" s="127">
        <v>471498</v>
      </c>
      <c r="D14" s="128">
        <v>22.5002</v>
      </c>
      <c r="E14" s="128">
        <v>22.395600000000002</v>
      </c>
      <c r="F14" s="127">
        <v>128359</v>
      </c>
      <c r="G14" s="127">
        <v>18359</v>
      </c>
      <c r="H14" s="128">
        <v>22.85</v>
      </c>
      <c r="I14" s="128">
        <v>22.85</v>
      </c>
      <c r="J14" s="74">
        <v>449288</v>
      </c>
      <c r="K14" s="74">
        <v>67531</v>
      </c>
      <c r="L14" s="79">
        <v>22.84</v>
      </c>
      <c r="M14" s="79">
        <v>22.7531</v>
      </c>
    </row>
    <row r="15" spans="1:13" x14ac:dyDescent="0.2">
      <c r="A15" s="83">
        <v>45218</v>
      </c>
      <c r="B15" s="127">
        <v>1756263</v>
      </c>
      <c r="C15" s="127">
        <v>110398</v>
      </c>
      <c r="D15" s="128">
        <v>22.2</v>
      </c>
      <c r="E15" s="128">
        <v>22.1403</v>
      </c>
      <c r="F15" s="127">
        <v>463858</v>
      </c>
      <c r="G15" s="127">
        <v>50758</v>
      </c>
      <c r="H15" s="128">
        <v>22.399899999999999</v>
      </c>
      <c r="I15" s="128">
        <v>22.387599999999999</v>
      </c>
      <c r="J15" s="74">
        <v>2204645</v>
      </c>
      <c r="K15" s="74">
        <v>931298</v>
      </c>
      <c r="L15" s="79">
        <v>22.4</v>
      </c>
      <c r="M15" s="79">
        <v>22.070699999999999</v>
      </c>
    </row>
    <row r="16" spans="1:13" x14ac:dyDescent="0.2">
      <c r="A16" s="84"/>
      <c r="B16" s="127"/>
      <c r="C16" s="127"/>
      <c r="D16" s="128"/>
      <c r="E16" s="128"/>
      <c r="F16" s="127"/>
      <c r="G16" s="127"/>
      <c r="H16" s="128"/>
      <c r="I16" s="128"/>
      <c r="J16" s="74"/>
      <c r="K16" s="74"/>
      <c r="L16" s="79"/>
      <c r="M16" s="79"/>
    </row>
    <row r="17" spans="1:13" x14ac:dyDescent="0.2">
      <c r="A17" s="83">
        <v>45232</v>
      </c>
      <c r="B17" s="127">
        <v>1213840</v>
      </c>
      <c r="C17" s="127">
        <v>255437</v>
      </c>
      <c r="D17" s="128">
        <v>21.9495</v>
      </c>
      <c r="E17" s="128">
        <v>21.8428</v>
      </c>
      <c r="F17" s="127">
        <v>670821</v>
      </c>
      <c r="G17" s="127">
        <v>85626</v>
      </c>
      <c r="H17" s="128">
        <v>21.989799999999999</v>
      </c>
      <c r="I17" s="128">
        <v>21.841699999999999</v>
      </c>
      <c r="J17" s="74">
        <v>2524432</v>
      </c>
      <c r="K17" s="74">
        <v>807224</v>
      </c>
      <c r="L17" s="79">
        <v>21.9999</v>
      </c>
      <c r="M17" s="79">
        <v>21.910399999999999</v>
      </c>
    </row>
    <row r="18" spans="1:13" x14ac:dyDescent="0.2">
      <c r="A18" s="83">
        <v>45246</v>
      </c>
      <c r="B18" s="127">
        <v>1109762</v>
      </c>
      <c r="C18" s="127">
        <v>472672</v>
      </c>
      <c r="D18" s="128">
        <v>21.499700000000001</v>
      </c>
      <c r="E18" s="128">
        <v>21.287800000000001</v>
      </c>
      <c r="F18" s="127">
        <v>405026</v>
      </c>
      <c r="G18" s="127">
        <v>92039</v>
      </c>
      <c r="H18" s="128">
        <v>21.4999</v>
      </c>
      <c r="I18" s="128">
        <v>21.458300000000001</v>
      </c>
      <c r="J18" s="74">
        <v>2671363</v>
      </c>
      <c r="K18" s="74">
        <v>596068</v>
      </c>
      <c r="L18" s="79">
        <v>21.5001</v>
      </c>
      <c r="M18" s="79">
        <v>21.433399999999999</v>
      </c>
    </row>
    <row r="19" spans="1:13" x14ac:dyDescent="0.2">
      <c r="A19" s="83">
        <v>45260</v>
      </c>
      <c r="B19" s="127">
        <v>562926</v>
      </c>
      <c r="C19" s="127">
        <v>366175</v>
      </c>
      <c r="D19" s="128">
        <v>21.4499</v>
      </c>
      <c r="E19" s="128">
        <v>21.339500000000001</v>
      </c>
      <c r="F19" s="127">
        <v>256636</v>
      </c>
      <c r="G19" s="127">
        <v>84174</v>
      </c>
      <c r="H19" s="128">
        <v>21.4299</v>
      </c>
      <c r="I19" s="128">
        <v>21.3263</v>
      </c>
      <c r="J19" s="74">
        <v>1358959</v>
      </c>
      <c r="K19" s="74">
        <v>715309</v>
      </c>
      <c r="L19" s="79">
        <v>21.43</v>
      </c>
      <c r="M19" s="79">
        <v>21.256900000000002</v>
      </c>
    </row>
    <row r="20" spans="1:13" x14ac:dyDescent="0.2">
      <c r="A20" s="84"/>
      <c r="B20" s="127"/>
      <c r="C20" s="127"/>
      <c r="D20" s="128"/>
      <c r="E20" s="128"/>
      <c r="F20" s="127"/>
      <c r="G20" s="127"/>
      <c r="H20" s="128"/>
      <c r="I20" s="128"/>
      <c r="J20" s="74"/>
      <c r="K20" s="74"/>
      <c r="L20" s="79"/>
      <c r="M20" s="79"/>
    </row>
    <row r="21" spans="1:13" x14ac:dyDescent="0.2">
      <c r="A21" s="83">
        <v>45274</v>
      </c>
      <c r="B21" s="127">
        <v>997826</v>
      </c>
      <c r="C21" s="127">
        <v>213014</v>
      </c>
      <c r="D21" s="128">
        <v>21.4499</v>
      </c>
      <c r="E21" s="128">
        <v>21.359000000000002</v>
      </c>
      <c r="F21" s="127">
        <v>426230</v>
      </c>
      <c r="G21" s="127">
        <v>25649</v>
      </c>
      <c r="H21" s="128">
        <v>21.420100000000001</v>
      </c>
      <c r="I21" s="128">
        <v>21.355399999999999</v>
      </c>
      <c r="J21" s="74">
        <v>3362416</v>
      </c>
      <c r="K21" s="74">
        <v>1912350</v>
      </c>
      <c r="L21" s="79">
        <v>21.43</v>
      </c>
      <c r="M21" s="79">
        <v>21.411000000000001</v>
      </c>
    </row>
    <row r="22" spans="1:13" x14ac:dyDescent="0.2">
      <c r="A22" s="85">
        <v>45288</v>
      </c>
      <c r="B22" s="129">
        <v>732067</v>
      </c>
      <c r="C22" s="129">
        <v>210467</v>
      </c>
      <c r="D22" s="130">
        <v>21.448</v>
      </c>
      <c r="E22" s="130">
        <v>21.320799999999998</v>
      </c>
      <c r="F22" s="129">
        <v>150595</v>
      </c>
      <c r="G22" s="129">
        <v>56074</v>
      </c>
      <c r="H22" s="130">
        <v>21.399899999999999</v>
      </c>
      <c r="I22" s="130">
        <v>21.363399999999999</v>
      </c>
      <c r="J22" s="117">
        <v>1996115</v>
      </c>
      <c r="K22" s="117">
        <v>1731390</v>
      </c>
      <c r="L22" s="80">
        <v>21.43</v>
      </c>
      <c r="M22" s="80">
        <v>21.3371</v>
      </c>
    </row>
    <row r="23" spans="1:13" x14ac:dyDescent="0.2">
      <c r="A23" s="85"/>
      <c r="B23" s="129"/>
      <c r="C23" s="129"/>
      <c r="D23" s="130"/>
      <c r="E23" s="130"/>
      <c r="F23" s="129"/>
      <c r="G23" s="129"/>
      <c r="H23" s="130"/>
      <c r="I23" s="130"/>
      <c r="J23" s="117"/>
      <c r="K23" s="117"/>
      <c r="L23" s="80"/>
      <c r="M23" s="80"/>
    </row>
    <row r="24" spans="1:13" x14ac:dyDescent="0.2">
      <c r="A24" s="82">
        <v>2024</v>
      </c>
      <c r="B24" s="127"/>
      <c r="C24" s="127"/>
      <c r="D24" s="128"/>
      <c r="E24" s="128"/>
      <c r="F24" s="127"/>
      <c r="G24" s="127"/>
      <c r="H24" s="128"/>
      <c r="I24" s="128"/>
      <c r="J24" s="74"/>
      <c r="K24" s="74"/>
      <c r="L24" s="79"/>
      <c r="M24" s="79"/>
    </row>
    <row r="25" spans="1:13" x14ac:dyDescent="0.2">
      <c r="A25" s="83">
        <v>45302</v>
      </c>
      <c r="B25" s="127">
        <v>588577.66499999992</v>
      </c>
      <c r="C25" s="127">
        <v>26082.965</v>
      </c>
      <c r="D25" s="128">
        <v>20.999630589210209</v>
      </c>
      <c r="E25" s="128">
        <v>20.967182755561126</v>
      </c>
      <c r="F25" s="127">
        <v>88017.65</v>
      </c>
      <c r="G25" s="127">
        <v>11259.95</v>
      </c>
      <c r="H25" s="128">
        <v>20.960121771276484</v>
      </c>
      <c r="I25" s="128">
        <v>20.960121771276484</v>
      </c>
      <c r="J25" s="74">
        <v>2144501.6799999997</v>
      </c>
      <c r="K25" s="74">
        <v>245892.56999999998</v>
      </c>
      <c r="L25" s="79">
        <v>20.844935933207676</v>
      </c>
      <c r="M25" s="79">
        <v>20.792530003549299</v>
      </c>
    </row>
    <row r="26" spans="1:13" x14ac:dyDescent="0.2">
      <c r="A26" s="85">
        <v>45316</v>
      </c>
      <c r="B26" s="127">
        <v>496263.94500000001</v>
      </c>
      <c r="C26" s="127">
        <v>57747.144999999997</v>
      </c>
      <c r="D26" s="128">
        <v>20.499720054564939</v>
      </c>
      <c r="E26" s="128">
        <v>20.474451660022634</v>
      </c>
      <c r="F26" s="127">
        <v>71087.695000000007</v>
      </c>
      <c r="G26" s="127">
        <v>10822.195</v>
      </c>
      <c r="H26" s="128">
        <v>20.400046073720787</v>
      </c>
      <c r="I26" s="128">
        <v>20.395100115976859</v>
      </c>
      <c r="J26" s="74">
        <v>636563.32499999995</v>
      </c>
      <c r="K26" s="74">
        <v>116088.845</v>
      </c>
      <c r="L26" s="79">
        <v>20.229821252865896</v>
      </c>
      <c r="M26" s="79">
        <v>20.141073335567896</v>
      </c>
    </row>
    <row r="27" spans="1:13" x14ac:dyDescent="0.2">
      <c r="A27" s="86"/>
      <c r="B27" s="127"/>
      <c r="C27" s="127"/>
      <c r="D27" s="128"/>
      <c r="E27" s="128"/>
      <c r="F27" s="127"/>
      <c r="G27" s="127"/>
      <c r="H27" s="128"/>
      <c r="I27" s="128"/>
      <c r="J27" s="74"/>
      <c r="K27" s="74"/>
      <c r="L27" s="79"/>
      <c r="M27" s="79"/>
    </row>
    <row r="28" spans="1:13" x14ac:dyDescent="0.2">
      <c r="A28" s="83">
        <v>45329</v>
      </c>
      <c r="B28" s="127">
        <v>500520.23</v>
      </c>
      <c r="C28" s="127">
        <v>35387.630000000005</v>
      </c>
      <c r="D28" s="128">
        <v>20.439910569486962</v>
      </c>
      <c r="E28" s="128">
        <v>20.439910569486962</v>
      </c>
      <c r="F28" s="127">
        <v>89254.36</v>
      </c>
      <c r="G28" s="127">
        <v>8965.66</v>
      </c>
      <c r="H28" s="128">
        <v>20.395143637482672</v>
      </c>
      <c r="I28" s="128">
        <v>20.395143637482672</v>
      </c>
      <c r="J28" s="74">
        <v>604369.40999999992</v>
      </c>
      <c r="K28" s="74">
        <v>19491.41</v>
      </c>
      <c r="L28" s="79">
        <v>20.080021326211789</v>
      </c>
      <c r="M28" s="79">
        <v>19.994979765174513</v>
      </c>
    </row>
    <row r="29" spans="1:13" x14ac:dyDescent="0.2">
      <c r="A29" s="83">
        <v>45344</v>
      </c>
      <c r="B29" s="127">
        <v>668311.19500000007</v>
      </c>
      <c r="C29" s="127">
        <v>329311.09499999997</v>
      </c>
      <c r="D29" s="128">
        <v>21.699820750360622</v>
      </c>
      <c r="E29" s="128">
        <v>21.313018233593102</v>
      </c>
      <c r="F29" s="127">
        <v>73856.12999999999</v>
      </c>
      <c r="G29" s="127">
        <v>7806.12</v>
      </c>
      <c r="H29" s="128">
        <v>20.395177687967866</v>
      </c>
      <c r="I29" s="128">
        <v>20.390986642315937</v>
      </c>
      <c r="J29" s="74">
        <v>584400.34499999997</v>
      </c>
      <c r="K29" s="74">
        <v>24200.334999999999</v>
      </c>
      <c r="L29" s="79">
        <v>20.328956620210338</v>
      </c>
      <c r="M29" s="79">
        <v>20.086799328109343</v>
      </c>
    </row>
    <row r="30" spans="1:13" x14ac:dyDescent="0.2">
      <c r="A30" s="86"/>
      <c r="B30" s="127"/>
      <c r="C30" s="127"/>
      <c r="D30" s="128"/>
      <c r="E30" s="128"/>
      <c r="F30" s="127"/>
      <c r="G30" s="127"/>
      <c r="H30" s="128"/>
      <c r="I30" s="128"/>
      <c r="J30" s="74"/>
      <c r="K30" s="74"/>
      <c r="L30" s="79"/>
      <c r="M30" s="79"/>
    </row>
    <row r="31" spans="1:13" x14ac:dyDescent="0.2">
      <c r="A31" s="83">
        <v>45358</v>
      </c>
      <c r="B31" s="127">
        <v>691526.2699999999</v>
      </c>
      <c r="C31" s="127">
        <v>208155.12</v>
      </c>
      <c r="D31" s="128">
        <v>21.400159246123078</v>
      </c>
      <c r="E31" s="128">
        <v>21.257866289598716</v>
      </c>
      <c r="F31" s="127">
        <v>80289.48</v>
      </c>
      <c r="G31" s="127">
        <v>9589.48</v>
      </c>
      <c r="H31" s="128">
        <v>20.394934274311865</v>
      </c>
      <c r="I31" s="128">
        <v>20.39493054491469</v>
      </c>
      <c r="J31" s="74">
        <v>638051.34</v>
      </c>
      <c r="K31" s="74">
        <v>309231.22000000003</v>
      </c>
      <c r="L31" s="79">
        <v>20.299807816747208</v>
      </c>
      <c r="M31" s="79">
        <v>20.259258131299806</v>
      </c>
    </row>
    <row r="32" spans="1:13" x14ac:dyDescent="0.2">
      <c r="A32" s="83">
        <v>45372</v>
      </c>
      <c r="B32" s="127">
        <v>781769.08999999973</v>
      </c>
      <c r="C32" s="127">
        <v>583088.98999999976</v>
      </c>
      <c r="D32" s="128">
        <v>21.660066623342917</v>
      </c>
      <c r="E32" s="128">
        <v>21.425964035611521</v>
      </c>
      <c r="F32" s="127">
        <v>86912.93</v>
      </c>
      <c r="G32" s="127">
        <v>9412.93</v>
      </c>
      <c r="H32" s="128">
        <v>20.394447448608862</v>
      </c>
      <c r="I32" s="128">
        <v>20.390288548031243</v>
      </c>
      <c r="J32" s="74">
        <v>178881.92000000001</v>
      </c>
      <c r="K32" s="74">
        <v>111881.92</v>
      </c>
      <c r="L32" s="79">
        <v>20.899822471651888</v>
      </c>
      <c r="M32" s="79">
        <v>20.719142747638806</v>
      </c>
    </row>
    <row r="33" spans="1:15" x14ac:dyDescent="0.2">
      <c r="A33" s="86"/>
      <c r="B33" s="127"/>
      <c r="C33" s="127"/>
      <c r="D33" s="128"/>
      <c r="E33" s="128"/>
      <c r="F33" s="127"/>
      <c r="G33" s="127"/>
      <c r="H33" s="128"/>
      <c r="I33" s="128"/>
      <c r="J33" s="74"/>
      <c r="K33" s="74"/>
      <c r="L33" s="79"/>
      <c r="M33" s="79"/>
    </row>
    <row r="34" spans="1:15" x14ac:dyDescent="0.2">
      <c r="A34" s="83">
        <v>45386</v>
      </c>
      <c r="B34" s="127">
        <v>452533.98499999999</v>
      </c>
      <c r="C34" s="127">
        <v>188483.98500000002</v>
      </c>
      <c r="D34" s="128">
        <v>21.660066623342917</v>
      </c>
      <c r="E34" s="128">
        <v>21.600833000627869</v>
      </c>
      <c r="F34" s="127">
        <v>198116.64</v>
      </c>
      <c r="G34" s="127">
        <v>146366.64000000001</v>
      </c>
      <c r="H34" s="128">
        <v>21.399913813109304</v>
      </c>
      <c r="I34" s="128">
        <v>21.303453617591028</v>
      </c>
      <c r="J34" s="74">
        <v>387691.38500000001</v>
      </c>
      <c r="K34" s="74">
        <v>222781.38500000001</v>
      </c>
      <c r="L34" s="79">
        <v>20.899822471651888</v>
      </c>
      <c r="M34" s="79">
        <v>20.839225948907249</v>
      </c>
    </row>
    <row r="35" spans="1:15" x14ac:dyDescent="0.2">
      <c r="A35" s="83">
        <v>45400</v>
      </c>
      <c r="B35" s="127">
        <v>644630.36</v>
      </c>
      <c r="C35" s="127">
        <v>82703.360000000001</v>
      </c>
      <c r="D35" s="128">
        <v>21.660066623342917</v>
      </c>
      <c r="E35" s="128">
        <v>21.636348741363204</v>
      </c>
      <c r="F35" s="127">
        <v>130955.29</v>
      </c>
      <c r="G35" s="127">
        <v>13055.29</v>
      </c>
      <c r="H35" s="128">
        <v>21.387387248029803</v>
      </c>
      <c r="I35" s="128">
        <v>21.316795690807965</v>
      </c>
      <c r="J35" s="74">
        <v>642854.3899999999</v>
      </c>
      <c r="K35" s="74">
        <v>442254.39</v>
      </c>
      <c r="L35" s="79">
        <v>20.898943895449161</v>
      </c>
      <c r="M35" s="79">
        <v>20.847897052044249</v>
      </c>
    </row>
    <row r="36" spans="1:15" s="52" customFormat="1" x14ac:dyDescent="0.2">
      <c r="B36" s="131"/>
      <c r="C36" s="131"/>
      <c r="D36" s="127"/>
      <c r="E36" s="127"/>
      <c r="F36" s="127"/>
      <c r="G36" s="131"/>
      <c r="H36" s="127"/>
      <c r="I36" s="127"/>
      <c r="L36" s="74"/>
      <c r="M36" s="74"/>
    </row>
    <row r="37" spans="1:15" x14ac:dyDescent="0.2">
      <c r="A37" s="83">
        <v>45414</v>
      </c>
      <c r="B37" s="127">
        <v>412694.88999999996</v>
      </c>
      <c r="C37" s="127">
        <v>72572.51999999999</v>
      </c>
      <c r="D37" s="128">
        <v>21.660066623342917</v>
      </c>
      <c r="E37" s="128">
        <v>21.589296553578759</v>
      </c>
      <c r="F37" s="127">
        <v>163437.85999999999</v>
      </c>
      <c r="G37" s="127">
        <v>22587.86</v>
      </c>
      <c r="H37" s="128">
        <v>21.384931224602422</v>
      </c>
      <c r="I37" s="128">
        <v>21.352887819850025</v>
      </c>
      <c r="J37" s="74">
        <v>376702.14500000002</v>
      </c>
      <c r="K37" s="74">
        <v>157756.14499999999</v>
      </c>
      <c r="L37" s="79">
        <v>20.898956279310436</v>
      </c>
      <c r="M37" s="79">
        <v>20.835820992847186</v>
      </c>
    </row>
    <row r="38" spans="1:15" s="52" customFormat="1" x14ac:dyDescent="0.2">
      <c r="A38" s="83">
        <v>45428</v>
      </c>
      <c r="B38" s="127">
        <v>338648.45999999996</v>
      </c>
      <c r="C38" s="127">
        <v>187063.83500000002</v>
      </c>
      <c r="D38" s="128">
        <v>21.597336252508661</v>
      </c>
      <c r="E38" s="128">
        <v>21.571930295616781</v>
      </c>
      <c r="F38" s="127">
        <v>451859.13</v>
      </c>
      <c r="G38" s="127">
        <v>332174.63</v>
      </c>
      <c r="H38" s="128">
        <v>21.289924857837413</v>
      </c>
      <c r="I38" s="128">
        <v>21.284504084638058</v>
      </c>
      <c r="J38" s="74">
        <v>1173738.6500000001</v>
      </c>
      <c r="K38" s="74">
        <v>120280.47500000001</v>
      </c>
      <c r="L38" s="79">
        <v>20.405158076430116</v>
      </c>
      <c r="M38" s="79">
        <v>20.361236336150931</v>
      </c>
    </row>
    <row r="39" spans="1:15" s="52" customFormat="1" x14ac:dyDescent="0.2">
      <c r="A39" s="83">
        <v>45442</v>
      </c>
      <c r="B39" s="127">
        <v>433742.19500000007</v>
      </c>
      <c r="C39" s="127">
        <v>165500.685</v>
      </c>
      <c r="D39" s="128">
        <v>21.000108127649948</v>
      </c>
      <c r="E39" s="128">
        <v>20.937446011516606</v>
      </c>
      <c r="F39" s="127">
        <v>286470.35499999998</v>
      </c>
      <c r="G39" s="127">
        <v>101884.755</v>
      </c>
      <c r="H39" s="128">
        <v>21.000008582765357</v>
      </c>
      <c r="I39" s="128">
        <v>20.860451666500158</v>
      </c>
      <c r="J39" s="74">
        <v>589326.20500000007</v>
      </c>
      <c r="K39" s="74">
        <v>233124.70499999999</v>
      </c>
      <c r="L39" s="79">
        <v>20.10006152503761</v>
      </c>
      <c r="M39" s="79">
        <v>19.978393198839157</v>
      </c>
    </row>
    <row r="40" spans="1:15" s="52" customFormat="1" x14ac:dyDescent="0.2">
      <c r="B40" s="131"/>
      <c r="C40" s="131"/>
      <c r="D40" s="131"/>
      <c r="E40" s="131"/>
      <c r="F40" s="131"/>
      <c r="G40" s="131"/>
      <c r="H40" s="131"/>
      <c r="I40" s="131"/>
    </row>
    <row r="41" spans="1:15" s="52" customFormat="1" x14ac:dyDescent="0.2">
      <c r="A41" s="83">
        <v>45456</v>
      </c>
      <c r="B41" s="127">
        <v>634561.68500000006</v>
      </c>
      <c r="C41" s="127">
        <v>337737.685</v>
      </c>
      <c r="D41" s="128">
        <v>20.149768978486268</v>
      </c>
      <c r="E41" s="128">
        <v>19.986261370853338</v>
      </c>
      <c r="F41" s="127">
        <v>715903.71499999997</v>
      </c>
      <c r="G41" s="127">
        <v>521523.71500000003</v>
      </c>
      <c r="H41" s="128">
        <v>19.969295573950724</v>
      </c>
      <c r="I41" s="128">
        <v>19.92832518574448</v>
      </c>
      <c r="J41" s="74">
        <v>951839.625</v>
      </c>
      <c r="K41" s="74">
        <v>349144.22499999998</v>
      </c>
      <c r="L41" s="79">
        <v>18.948931040044211</v>
      </c>
      <c r="M41" s="79">
        <v>18.848945867966837</v>
      </c>
      <c r="N41" s="128"/>
      <c r="O41" s="128"/>
    </row>
    <row r="42" spans="1:15" s="52" customFormat="1" x14ac:dyDescent="0.2">
      <c r="A42" s="83">
        <v>45470</v>
      </c>
      <c r="B42" s="127">
        <v>252305.30499999999</v>
      </c>
      <c r="C42" s="127">
        <v>95254.975000000006</v>
      </c>
      <c r="D42" s="128">
        <v>20.149768978486268</v>
      </c>
      <c r="E42" s="128">
        <v>20.014480569994202</v>
      </c>
      <c r="F42" s="127">
        <v>1010069.4299999999</v>
      </c>
      <c r="G42" s="127">
        <v>459518.05499999999</v>
      </c>
      <c r="H42" s="128">
        <v>19.963961221248454</v>
      </c>
      <c r="I42" s="128">
        <v>19.942725053808111</v>
      </c>
      <c r="J42" s="74">
        <v>470874.19499999995</v>
      </c>
      <c r="K42" s="74">
        <v>221929.73499999999</v>
      </c>
      <c r="L42" s="79">
        <v>18.539962731120124</v>
      </c>
      <c r="M42" s="79">
        <v>18.489956667703549</v>
      </c>
      <c r="N42" s="128"/>
      <c r="O42" s="128"/>
    </row>
    <row r="43" spans="1:15" s="52" customFormat="1" x14ac:dyDescent="0.2">
      <c r="A43" s="83"/>
      <c r="B43" s="127"/>
      <c r="C43" s="127"/>
      <c r="D43" s="128"/>
      <c r="E43" s="128"/>
      <c r="F43" s="127"/>
      <c r="G43" s="127"/>
      <c r="H43" s="128"/>
      <c r="I43" s="128"/>
      <c r="J43" s="74"/>
      <c r="K43" s="74"/>
      <c r="L43" s="79"/>
      <c r="M43" s="79"/>
    </row>
    <row r="44" spans="1:15" s="52" customFormat="1" x14ac:dyDescent="0.2">
      <c r="A44" s="83">
        <v>45484</v>
      </c>
      <c r="B44" s="127">
        <v>320951.01</v>
      </c>
      <c r="C44" s="127">
        <v>127270.81</v>
      </c>
      <c r="D44" s="128">
        <v>20.04940625514665</v>
      </c>
      <c r="E44" s="128">
        <v>19.838373526926866</v>
      </c>
      <c r="F44" s="127">
        <v>771053.94499999995</v>
      </c>
      <c r="G44" s="127">
        <v>175120.94500000001</v>
      </c>
      <c r="H44" s="128">
        <v>19.78492527736929</v>
      </c>
      <c r="I44" s="128">
        <v>19.683885382219028</v>
      </c>
      <c r="J44" s="74">
        <v>224401.67</v>
      </c>
      <c r="K44" s="74">
        <v>139366.67000000001</v>
      </c>
      <c r="L44" s="128">
        <v>18.539962731120124</v>
      </c>
      <c r="M44" s="128">
        <v>18.423632714883563</v>
      </c>
    </row>
    <row r="45" spans="1:15" s="52" customFormat="1" x14ac:dyDescent="0.2">
      <c r="A45" s="83">
        <v>45498</v>
      </c>
      <c r="B45" s="127">
        <v>280748.46499999997</v>
      </c>
      <c r="C45" s="127">
        <v>93676.28</v>
      </c>
      <c r="D45" s="128">
        <v>19.489900545871254</v>
      </c>
      <c r="E45" s="128">
        <v>19.485167543825956</v>
      </c>
      <c r="F45" s="127">
        <v>1043719.375</v>
      </c>
      <c r="G45" s="127">
        <v>225298.52499999999</v>
      </c>
      <c r="H45" s="128">
        <v>19.289071611440924</v>
      </c>
      <c r="I45" s="128">
        <v>19.190797232609683</v>
      </c>
      <c r="J45" s="74">
        <v>527071.495</v>
      </c>
      <c r="K45" s="74">
        <v>162190.905</v>
      </c>
      <c r="L45" s="128">
        <v>18.238889822639091</v>
      </c>
      <c r="M45" s="128">
        <v>18.127307882026916</v>
      </c>
    </row>
    <row r="46" spans="1:15" s="52" customFormat="1" x14ac:dyDescent="0.2">
      <c r="A46" s="83"/>
      <c r="B46" s="127"/>
      <c r="C46" s="127"/>
      <c r="D46" s="128"/>
      <c r="E46" s="128"/>
      <c r="F46" s="127"/>
      <c r="G46" s="127"/>
      <c r="H46" s="128"/>
      <c r="I46" s="128"/>
      <c r="J46" s="74"/>
      <c r="K46" s="74"/>
      <c r="L46" s="128"/>
      <c r="M46" s="128"/>
    </row>
    <row r="47" spans="1:15" s="52" customFormat="1" x14ac:dyDescent="0.2">
      <c r="A47" s="83">
        <v>45512</v>
      </c>
      <c r="B47" s="127">
        <v>373572.61499999999</v>
      </c>
      <c r="C47" s="127">
        <v>63010.815000000002</v>
      </c>
      <c r="D47" s="128">
        <v>18.974836863490999</v>
      </c>
      <c r="E47" s="128">
        <v>18.895934589963101</v>
      </c>
      <c r="F47" s="127">
        <v>716528.21499999997</v>
      </c>
      <c r="G47" s="127">
        <v>111292.84</v>
      </c>
      <c r="H47" s="128">
        <v>18.7501126538852</v>
      </c>
      <c r="I47" s="128">
        <v>18.7320664429967</v>
      </c>
      <c r="J47" s="74">
        <v>783308.03499999992</v>
      </c>
      <c r="K47" s="74">
        <v>180366.935</v>
      </c>
      <c r="L47" s="128">
        <v>17.739274354225799</v>
      </c>
      <c r="M47" s="128">
        <v>17.596552696717101</v>
      </c>
    </row>
    <row r="48" spans="1:15" s="52" customFormat="1" ht="15" thickBot="1" x14ac:dyDescent="0.25">
      <c r="A48" s="83">
        <v>45526</v>
      </c>
      <c r="B48" s="127">
        <v>305777.185</v>
      </c>
      <c r="C48" s="127">
        <v>79068.195000000007</v>
      </c>
      <c r="D48" s="128">
        <v>17.490231295460799</v>
      </c>
      <c r="E48" s="128">
        <v>17.465971056601301</v>
      </c>
      <c r="F48" s="127">
        <v>429739.59499999997</v>
      </c>
      <c r="G48" s="127">
        <v>170534.595</v>
      </c>
      <c r="H48" s="128">
        <v>17.7449320686421</v>
      </c>
      <c r="I48" s="128">
        <v>17.6959329651947</v>
      </c>
      <c r="J48" s="74">
        <v>546401.53999999992</v>
      </c>
      <c r="K48" s="74">
        <v>147201.53999999998</v>
      </c>
      <c r="L48" s="128">
        <v>16.999894305044201</v>
      </c>
      <c r="M48" s="128">
        <v>16.8631189016001</v>
      </c>
    </row>
    <row r="49" spans="1:13" x14ac:dyDescent="0.2">
      <c r="A49" s="202" t="s">
        <v>73</v>
      </c>
      <c r="B49" s="202"/>
      <c r="C49" s="202"/>
      <c r="D49" s="202"/>
      <c r="E49" s="202"/>
      <c r="F49" s="202"/>
      <c r="G49" s="202"/>
      <c r="H49" s="202"/>
      <c r="I49" s="202"/>
      <c r="J49" s="202"/>
      <c r="K49" s="202"/>
      <c r="L49" s="202"/>
      <c r="M49" s="202"/>
    </row>
    <row r="50" spans="1:13" x14ac:dyDescent="0.2">
      <c r="A50" s="203" t="s">
        <v>74</v>
      </c>
      <c r="B50" s="203"/>
      <c r="C50" s="203"/>
      <c r="D50" s="203"/>
      <c r="E50" s="203"/>
      <c r="F50" s="203"/>
      <c r="G50" s="203"/>
      <c r="H50" s="203"/>
      <c r="I50" s="203"/>
      <c r="J50" s="203"/>
      <c r="K50" s="203"/>
      <c r="L50" s="203"/>
      <c r="M50" s="203"/>
    </row>
    <row r="52" spans="1:13" x14ac:dyDescent="0.2">
      <c r="D52" s="128"/>
      <c r="E52" s="128"/>
      <c r="F52" s="132"/>
      <c r="G52" s="132"/>
      <c r="H52" s="128"/>
      <c r="I52" s="128"/>
      <c r="J52" s="133"/>
      <c r="K52" s="133"/>
      <c r="L52" s="128"/>
      <c r="M52" s="128"/>
    </row>
  </sheetData>
  <mergeCells count="8">
    <mergeCell ref="A49:M49"/>
    <mergeCell ref="A50:M50"/>
    <mergeCell ref="A1:M1"/>
    <mergeCell ref="A2:M2"/>
    <mergeCell ref="A3:M3"/>
    <mergeCell ref="B4:E4"/>
    <mergeCell ref="F4:I4"/>
    <mergeCell ref="J4:M4"/>
  </mergeCells>
  <pageMargins left="0.7" right="0.7" top="0.75" bottom="0.75" header="0.3" footer="0.3"/>
  <pageSetup paperSize="9" scale="68" orientation="portrait" verticalDpi="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66"/>
  <sheetViews>
    <sheetView view="pageBreakPreview" zoomScale="120" zoomScaleNormal="100" zoomScaleSheetLayoutView="120" workbookViewId="0">
      <pane ySplit="6" topLeftCell="A7" activePane="bottomLeft" state="frozen"/>
      <selection pane="bottomLeft" activeCell="A65" sqref="A65:H65"/>
    </sheetView>
  </sheetViews>
  <sheetFormatPr defaultColWidth="9.125" defaultRowHeight="14.25" x14ac:dyDescent="0.2"/>
  <cols>
    <col min="1" max="1" width="19.125" style="140" customWidth="1"/>
    <col min="2" max="3" width="8.25" style="140" customWidth="1"/>
    <col min="4" max="5" width="9.875" style="140" bestFit="1" customWidth="1"/>
    <col min="6" max="6" width="8.25" style="140" customWidth="1"/>
    <col min="7" max="7" width="8.75" style="140" bestFit="1" customWidth="1"/>
    <col min="8" max="8" width="8.25" style="140" customWidth="1"/>
    <col min="9" max="16384" width="9.125" style="140"/>
  </cols>
  <sheetData>
    <row r="1" spans="1:8" ht="18.75" x14ac:dyDescent="0.2">
      <c r="A1" s="227" t="s">
        <v>75</v>
      </c>
      <c r="B1" s="227"/>
      <c r="C1" s="227"/>
      <c r="D1" s="227"/>
      <c r="E1" s="227"/>
      <c r="F1" s="227"/>
      <c r="G1" s="227"/>
      <c r="H1" s="227"/>
    </row>
    <row r="2" spans="1:8" x14ac:dyDescent="0.2">
      <c r="A2" s="294" t="s">
        <v>76</v>
      </c>
      <c r="B2" s="294"/>
      <c r="C2" s="294"/>
      <c r="D2" s="294"/>
      <c r="E2" s="294"/>
      <c r="F2" s="294"/>
      <c r="G2" s="294"/>
      <c r="H2" s="294"/>
    </row>
    <row r="3" spans="1:8" ht="15" thickBot="1" x14ac:dyDescent="0.25">
      <c r="A3" s="295" t="s">
        <v>1</v>
      </c>
      <c r="B3" s="295"/>
      <c r="C3" s="295"/>
      <c r="D3" s="295"/>
      <c r="E3" s="295"/>
      <c r="F3" s="295"/>
      <c r="G3" s="295"/>
      <c r="H3" s="295"/>
    </row>
    <row r="4" spans="1:8" ht="15" thickTop="1" x14ac:dyDescent="0.2">
      <c r="A4" s="279" t="s">
        <v>77</v>
      </c>
      <c r="B4" s="283"/>
      <c r="C4" s="283"/>
      <c r="D4" s="283"/>
      <c r="E4" s="283"/>
      <c r="F4" s="283" t="s">
        <v>78</v>
      </c>
      <c r="G4" s="283" t="s">
        <v>79</v>
      </c>
      <c r="H4" s="66" t="s">
        <v>80</v>
      </c>
    </row>
    <row r="5" spans="1:8" x14ac:dyDescent="0.2">
      <c r="A5" s="279" t="s">
        <v>81</v>
      </c>
      <c r="B5" s="283"/>
      <c r="C5" s="283" t="s">
        <v>82</v>
      </c>
      <c r="D5" s="283" t="s">
        <v>45</v>
      </c>
      <c r="E5" s="283" t="s">
        <v>45</v>
      </c>
      <c r="F5" s="283" t="s">
        <v>27</v>
      </c>
      <c r="G5" s="283" t="s">
        <v>83</v>
      </c>
      <c r="H5" s="296" t="s">
        <v>84</v>
      </c>
    </row>
    <row r="6" spans="1:8" ht="15" thickBot="1" x14ac:dyDescent="0.25">
      <c r="A6" s="285" t="s">
        <v>85</v>
      </c>
      <c r="B6" s="286" t="s">
        <v>86</v>
      </c>
      <c r="C6" s="286" t="s">
        <v>87</v>
      </c>
      <c r="D6" s="286" t="s">
        <v>88</v>
      </c>
      <c r="E6" s="286" t="s">
        <v>89</v>
      </c>
      <c r="F6" s="65" t="s">
        <v>162</v>
      </c>
      <c r="G6" s="286" t="s">
        <v>90</v>
      </c>
      <c r="H6" s="287" t="s">
        <v>90</v>
      </c>
    </row>
    <row r="7" spans="1:8" ht="14.25" hidden="1" customHeight="1" thickTop="1" x14ac:dyDescent="0.2">
      <c r="A7" s="297"/>
      <c r="B7" s="67"/>
      <c r="C7" s="67"/>
      <c r="D7" s="67"/>
      <c r="E7" s="67"/>
      <c r="F7" s="67"/>
      <c r="G7" s="67"/>
      <c r="H7" s="67"/>
    </row>
    <row r="8" spans="1:8" ht="15" hidden="1" thickTop="1" x14ac:dyDescent="0.2">
      <c r="A8" s="70"/>
      <c r="B8" s="72"/>
      <c r="C8" s="72"/>
      <c r="D8" s="118"/>
      <c r="E8" s="119"/>
      <c r="F8" s="71"/>
      <c r="G8" s="298"/>
      <c r="H8" s="298"/>
    </row>
    <row r="9" spans="1:8" hidden="1" x14ac:dyDescent="0.2">
      <c r="A9" s="69">
        <v>45308</v>
      </c>
      <c r="B9" s="72" t="s">
        <v>91</v>
      </c>
      <c r="C9" s="160">
        <v>0.12</v>
      </c>
      <c r="D9" s="119">
        <v>200300</v>
      </c>
      <c r="E9" s="119">
        <v>97353.5</v>
      </c>
      <c r="F9" s="71">
        <v>90.612099999999998</v>
      </c>
      <c r="G9" s="161">
        <f>100*0.168000036705632</f>
        <v>16.8000036705632</v>
      </c>
      <c r="H9" s="161">
        <v>16.597707897324401</v>
      </c>
    </row>
    <row r="10" spans="1:8" hidden="1" x14ac:dyDescent="0.2">
      <c r="A10" s="70"/>
      <c r="B10" s="72" t="s">
        <v>92</v>
      </c>
      <c r="C10" s="160">
        <v>0.14000000000000001</v>
      </c>
      <c r="D10" s="119">
        <v>137778.79999999999</v>
      </c>
      <c r="E10" s="119">
        <v>61954.1</v>
      </c>
      <c r="F10" s="71">
        <v>94.910200000000003</v>
      </c>
      <c r="G10" s="161">
        <f>100*0.154999980541036</f>
        <v>15.4999980541036</v>
      </c>
      <c r="H10" s="161">
        <v>15.376388707868898</v>
      </c>
    </row>
    <row r="11" spans="1:8" hidden="1" x14ac:dyDescent="0.2">
      <c r="A11" s="70"/>
      <c r="B11" s="72" t="s">
        <v>93</v>
      </c>
      <c r="C11" s="160">
        <v>0.14000000000000001</v>
      </c>
      <c r="D11" s="119">
        <v>121960</v>
      </c>
      <c r="E11" s="119">
        <v>2771</v>
      </c>
      <c r="F11" s="71">
        <v>97.367599999999996</v>
      </c>
      <c r="G11" s="161">
        <v>14.499993184079901</v>
      </c>
      <c r="H11" s="161">
        <v>14.3749999737396</v>
      </c>
    </row>
    <row r="12" spans="1:8" hidden="1" x14ac:dyDescent="0.2">
      <c r="A12" s="70"/>
      <c r="B12" s="72" t="s">
        <v>94</v>
      </c>
      <c r="C12" s="160">
        <v>0.105</v>
      </c>
      <c r="D12" s="118" t="s">
        <v>95</v>
      </c>
      <c r="E12" s="119" t="s">
        <v>29</v>
      </c>
      <c r="F12" s="71" t="s">
        <v>29</v>
      </c>
      <c r="G12" s="161" t="s">
        <v>29</v>
      </c>
      <c r="H12" s="161" t="s">
        <v>29</v>
      </c>
    </row>
    <row r="13" spans="1:8" hidden="1" x14ac:dyDescent="0.2">
      <c r="A13" s="70"/>
      <c r="B13" s="72" t="s">
        <v>96</v>
      </c>
      <c r="C13" s="160">
        <v>0.11</v>
      </c>
      <c r="D13" s="118" t="s">
        <v>95</v>
      </c>
      <c r="E13" s="119" t="s">
        <v>29</v>
      </c>
      <c r="F13" s="71" t="s">
        <v>29</v>
      </c>
      <c r="G13" s="161" t="s">
        <v>29</v>
      </c>
      <c r="H13" s="161" t="s">
        <v>29</v>
      </c>
    </row>
    <row r="14" spans="1:8" hidden="1" x14ac:dyDescent="0.2">
      <c r="A14" s="70"/>
      <c r="B14" s="72" t="s">
        <v>97</v>
      </c>
      <c r="C14" s="160">
        <v>0.11</v>
      </c>
      <c r="D14" s="118" t="s">
        <v>95</v>
      </c>
      <c r="E14" s="119" t="s">
        <v>29</v>
      </c>
      <c r="F14" s="71" t="s">
        <v>29</v>
      </c>
      <c r="G14" s="161" t="s">
        <v>29</v>
      </c>
      <c r="H14" s="161" t="s">
        <v>29</v>
      </c>
    </row>
    <row r="15" spans="1:8" ht="15" thickTop="1" x14ac:dyDescent="0.2">
      <c r="A15" s="70"/>
      <c r="B15" s="72"/>
      <c r="C15" s="72"/>
      <c r="D15" s="118"/>
      <c r="E15" s="119"/>
      <c r="F15" s="71"/>
      <c r="G15" s="298"/>
      <c r="H15" s="298"/>
    </row>
    <row r="16" spans="1:8" x14ac:dyDescent="0.2">
      <c r="A16" s="69">
        <v>45337</v>
      </c>
      <c r="B16" s="72" t="s">
        <v>91</v>
      </c>
      <c r="C16" s="160">
        <v>0.14000000000000001</v>
      </c>
      <c r="D16" s="119">
        <v>152918</v>
      </c>
      <c r="E16" s="119">
        <v>70074.3</v>
      </c>
      <c r="F16" s="71">
        <v>93.605999999999995</v>
      </c>
      <c r="G16" s="161">
        <v>16.799890351612294</v>
      </c>
      <c r="H16" s="161">
        <v>16.727328012622614</v>
      </c>
    </row>
    <row r="17" spans="1:8" x14ac:dyDescent="0.2">
      <c r="A17" s="70"/>
      <c r="B17" s="72" t="s">
        <v>92</v>
      </c>
      <c r="C17" s="160">
        <v>0.14000000000000001</v>
      </c>
      <c r="D17" s="119">
        <v>40100</v>
      </c>
      <c r="E17" s="119">
        <v>13724.7</v>
      </c>
      <c r="F17" s="71">
        <v>94.768500000000003</v>
      </c>
      <c r="G17" s="161">
        <v>15.549930345509292</v>
      </c>
      <c r="H17" s="161">
        <v>15.547577152129769</v>
      </c>
    </row>
    <row r="18" spans="1:8" x14ac:dyDescent="0.2">
      <c r="A18" s="70"/>
      <c r="B18" s="72" t="s">
        <v>93</v>
      </c>
      <c r="C18" s="160">
        <v>0.14000000000000001</v>
      </c>
      <c r="D18" s="119">
        <v>30294</v>
      </c>
      <c r="E18" s="119">
        <v>1544</v>
      </c>
      <c r="F18" s="71">
        <v>97.373500000000007</v>
      </c>
      <c r="G18" s="161">
        <v>14.499999010441266</v>
      </c>
      <c r="H18" s="161">
        <v>14.489999588940247</v>
      </c>
    </row>
    <row r="19" spans="1:8" x14ac:dyDescent="0.2">
      <c r="A19" s="70"/>
      <c r="B19" s="72" t="s">
        <v>94</v>
      </c>
      <c r="C19" s="160">
        <v>0.105</v>
      </c>
      <c r="D19" s="118" t="s">
        <v>180</v>
      </c>
      <c r="E19" s="71" t="s">
        <v>29</v>
      </c>
      <c r="F19" s="71" t="s">
        <v>29</v>
      </c>
      <c r="G19" s="161" t="s">
        <v>29</v>
      </c>
      <c r="H19" s="161" t="s">
        <v>29</v>
      </c>
    </row>
    <row r="20" spans="1:8" x14ac:dyDescent="0.2">
      <c r="A20" s="70"/>
      <c r="B20" s="72" t="s">
        <v>96</v>
      </c>
      <c r="C20" s="160">
        <v>0.11</v>
      </c>
      <c r="D20" s="118" t="s">
        <v>180</v>
      </c>
      <c r="E20" s="71" t="s">
        <v>29</v>
      </c>
      <c r="F20" s="71" t="s">
        <v>29</v>
      </c>
      <c r="G20" s="161" t="s">
        <v>29</v>
      </c>
      <c r="H20" s="161" t="s">
        <v>29</v>
      </c>
    </row>
    <row r="21" spans="1:8" x14ac:dyDescent="0.2">
      <c r="A21" s="70"/>
      <c r="B21" s="72" t="s">
        <v>97</v>
      </c>
      <c r="C21" s="160">
        <v>0.11</v>
      </c>
      <c r="D21" s="118" t="s">
        <v>180</v>
      </c>
      <c r="E21" s="71" t="s">
        <v>29</v>
      </c>
      <c r="F21" s="71" t="s">
        <v>29</v>
      </c>
      <c r="G21" s="161" t="s">
        <v>29</v>
      </c>
      <c r="H21" s="161" t="s">
        <v>29</v>
      </c>
    </row>
    <row r="22" spans="1:8" x14ac:dyDescent="0.2">
      <c r="A22" s="70"/>
      <c r="B22" s="72"/>
      <c r="C22" s="72"/>
      <c r="D22" s="118"/>
      <c r="E22" s="119"/>
      <c r="F22" s="71"/>
      <c r="G22" s="298"/>
      <c r="H22" s="298"/>
    </row>
    <row r="23" spans="1:8" x14ac:dyDescent="0.2">
      <c r="A23" s="69">
        <v>45365</v>
      </c>
      <c r="B23" s="72" t="s">
        <v>91</v>
      </c>
      <c r="C23" s="160">
        <v>0.14000000000000001</v>
      </c>
      <c r="D23" s="119">
        <v>151044.79999999999</v>
      </c>
      <c r="E23" s="119">
        <v>42916.9</v>
      </c>
      <c r="F23" s="71">
        <v>93.740600000000001</v>
      </c>
      <c r="G23" s="161">
        <f>100*0.167799905790187</f>
        <v>16.779990579018701</v>
      </c>
      <c r="H23" s="161">
        <f>100*0.166746753070503</f>
        <v>16.6746753070503</v>
      </c>
    </row>
    <row r="24" spans="1:8" x14ac:dyDescent="0.2">
      <c r="A24" s="70"/>
      <c r="B24" s="72" t="s">
        <v>92</v>
      </c>
      <c r="C24" s="160">
        <v>0.14000000000000001</v>
      </c>
      <c r="D24" s="119">
        <v>62943.7</v>
      </c>
      <c r="E24" s="119">
        <v>11812.9</v>
      </c>
      <c r="F24" s="71">
        <v>94.995400000000004</v>
      </c>
      <c r="G24" s="161">
        <f>100*0.154898513825623</f>
        <v>15.4898513825623</v>
      </c>
      <c r="H24" s="161">
        <f>100*0.154628681999032</f>
        <v>15.462868199903202</v>
      </c>
    </row>
    <row r="25" spans="1:8" x14ac:dyDescent="0.2">
      <c r="A25" s="70"/>
      <c r="B25" s="72" t="s">
        <v>93</v>
      </c>
      <c r="C25" s="160">
        <v>0.14000000000000001</v>
      </c>
      <c r="D25" s="119">
        <v>39558</v>
      </c>
      <c r="E25" s="119">
        <v>1218</v>
      </c>
      <c r="F25" s="71">
        <v>98.148300000000006</v>
      </c>
      <c r="G25" s="161">
        <f>100*0.143500087693011</f>
        <v>14.3500087693011</v>
      </c>
      <c r="H25" s="161">
        <f>100*0.142749989242619</f>
        <v>14.274998924261901</v>
      </c>
    </row>
    <row r="26" spans="1:8" x14ac:dyDescent="0.2">
      <c r="A26" s="70"/>
      <c r="B26" s="72" t="s">
        <v>94</v>
      </c>
      <c r="C26" s="160">
        <v>0.105</v>
      </c>
      <c r="D26" s="118" t="s">
        <v>180</v>
      </c>
      <c r="E26" s="71" t="s">
        <v>29</v>
      </c>
      <c r="F26" s="71" t="s">
        <v>29</v>
      </c>
      <c r="G26" s="161" t="s">
        <v>29</v>
      </c>
      <c r="H26" s="161" t="s">
        <v>29</v>
      </c>
    </row>
    <row r="27" spans="1:8" x14ac:dyDescent="0.2">
      <c r="A27" s="70"/>
      <c r="B27" s="72" t="s">
        <v>96</v>
      </c>
      <c r="C27" s="160">
        <v>0.11</v>
      </c>
      <c r="D27" s="118" t="s">
        <v>180</v>
      </c>
      <c r="E27" s="71" t="s">
        <v>29</v>
      </c>
      <c r="F27" s="71" t="s">
        <v>29</v>
      </c>
      <c r="G27" s="161" t="s">
        <v>29</v>
      </c>
      <c r="H27" s="161" t="s">
        <v>29</v>
      </c>
    </row>
    <row r="28" spans="1:8" x14ac:dyDescent="0.2">
      <c r="A28" s="70"/>
      <c r="B28" s="72" t="s">
        <v>97</v>
      </c>
      <c r="C28" s="160">
        <v>0.11</v>
      </c>
      <c r="D28" s="118" t="s">
        <v>180</v>
      </c>
      <c r="E28" s="71" t="s">
        <v>29</v>
      </c>
      <c r="F28" s="71" t="s">
        <v>29</v>
      </c>
      <c r="G28" s="161" t="s">
        <v>29</v>
      </c>
      <c r="H28" s="161" t="s">
        <v>29</v>
      </c>
    </row>
    <row r="30" spans="1:8" x14ac:dyDescent="0.2">
      <c r="A30" s="69">
        <v>45399</v>
      </c>
      <c r="B30" s="72" t="s">
        <v>91</v>
      </c>
      <c r="C30" s="160">
        <v>0.14000000000000001</v>
      </c>
      <c r="D30" s="119">
        <v>61411</v>
      </c>
      <c r="E30" s="119">
        <v>4135.7</v>
      </c>
      <c r="F30" s="71">
        <v>94.144000000000005</v>
      </c>
      <c r="G30" s="161">
        <v>16.650023060991316</v>
      </c>
      <c r="H30" s="161">
        <v>16.650023060991316</v>
      </c>
    </row>
    <row r="31" spans="1:8" x14ac:dyDescent="0.2">
      <c r="B31" s="72" t="s">
        <v>92</v>
      </c>
      <c r="C31" s="160">
        <v>0.14000000000000001</v>
      </c>
      <c r="D31" s="119">
        <v>40008.199999999997</v>
      </c>
      <c r="E31" s="119">
        <v>1643.2</v>
      </c>
      <c r="F31" s="71">
        <v>95.082800000000006</v>
      </c>
      <c r="G31" s="161">
        <v>15.480013985562158</v>
      </c>
      <c r="H31" s="161">
        <v>15.420003360595233</v>
      </c>
    </row>
    <row r="32" spans="1:8" x14ac:dyDescent="0.2">
      <c r="B32" s="72" t="s">
        <v>93</v>
      </c>
      <c r="C32" s="160">
        <v>0.14000000000000001</v>
      </c>
      <c r="D32" s="119">
        <v>43542</v>
      </c>
      <c r="E32" s="119">
        <v>1052</v>
      </c>
      <c r="F32" s="71">
        <v>98.182100000000005</v>
      </c>
      <c r="G32" s="161">
        <v>14.349992547459999</v>
      </c>
      <c r="H32" s="161">
        <v>14.275002251879689</v>
      </c>
    </row>
    <row r="33" spans="1:8" x14ac:dyDescent="0.2">
      <c r="B33" s="72" t="s">
        <v>94</v>
      </c>
      <c r="C33" s="160">
        <v>0.105</v>
      </c>
      <c r="D33" s="118" t="s">
        <v>180</v>
      </c>
      <c r="E33" s="71" t="s">
        <v>29</v>
      </c>
      <c r="F33" s="71" t="s">
        <v>29</v>
      </c>
      <c r="G33" s="161" t="s">
        <v>29</v>
      </c>
      <c r="H33" s="161" t="s">
        <v>29</v>
      </c>
    </row>
    <row r="34" spans="1:8" x14ac:dyDescent="0.2">
      <c r="B34" s="72" t="s">
        <v>96</v>
      </c>
      <c r="C34" s="160">
        <v>0.11</v>
      </c>
      <c r="D34" s="118" t="s">
        <v>180</v>
      </c>
      <c r="E34" s="71" t="s">
        <v>29</v>
      </c>
      <c r="F34" s="71" t="s">
        <v>29</v>
      </c>
      <c r="G34" s="161" t="s">
        <v>29</v>
      </c>
      <c r="H34" s="161" t="s">
        <v>29</v>
      </c>
    </row>
    <row r="35" spans="1:8" x14ac:dyDescent="0.2">
      <c r="B35" s="72" t="s">
        <v>97</v>
      </c>
      <c r="C35" s="160">
        <v>0.11</v>
      </c>
      <c r="D35" s="118" t="s">
        <v>180</v>
      </c>
      <c r="E35" s="71" t="s">
        <v>29</v>
      </c>
      <c r="F35" s="71" t="s">
        <v>29</v>
      </c>
      <c r="G35" s="161" t="s">
        <v>29</v>
      </c>
      <c r="H35" s="161" t="s">
        <v>29</v>
      </c>
    </row>
    <row r="37" spans="1:8" x14ac:dyDescent="0.2">
      <c r="A37" s="69">
        <v>45435</v>
      </c>
      <c r="B37" s="72" t="s">
        <v>91</v>
      </c>
      <c r="C37" s="160">
        <v>0.14000000000000001</v>
      </c>
      <c r="D37" s="119">
        <v>63200</v>
      </c>
      <c r="E37" s="119">
        <v>32541.4</v>
      </c>
      <c r="F37" s="71">
        <v>94.308700000000002</v>
      </c>
      <c r="G37" s="161">
        <v>16.644979389142794</v>
      </c>
      <c r="H37" s="161">
        <v>16.601904757179213</v>
      </c>
    </row>
    <row r="38" spans="1:8" x14ac:dyDescent="0.2">
      <c r="B38" s="72" t="s">
        <v>92</v>
      </c>
      <c r="C38" s="160">
        <v>0.14000000000000001</v>
      </c>
      <c r="D38" s="119">
        <v>82300</v>
      </c>
      <c r="E38" s="119">
        <v>49115</v>
      </c>
      <c r="F38" s="71">
        <v>95.256799999999998</v>
      </c>
      <c r="G38" s="161">
        <v>15.449984285350485</v>
      </c>
      <c r="H38" s="161">
        <v>15.377898841023796</v>
      </c>
    </row>
    <row r="39" spans="1:8" x14ac:dyDescent="0.2">
      <c r="B39" s="72" t="s">
        <v>93</v>
      </c>
      <c r="C39" s="160">
        <v>0.14000000000000001</v>
      </c>
      <c r="D39" s="119">
        <v>58400</v>
      </c>
      <c r="E39" s="119">
        <v>15225</v>
      </c>
      <c r="F39" s="71">
        <v>98.454499999999996</v>
      </c>
      <c r="G39" s="161">
        <v>14.299900541659138</v>
      </c>
      <c r="H39" s="161">
        <v>14.257575556207719</v>
      </c>
    </row>
    <row r="40" spans="1:8" x14ac:dyDescent="0.2">
      <c r="B40" s="72" t="s">
        <v>94</v>
      </c>
      <c r="C40" s="160">
        <v>0.105</v>
      </c>
      <c r="D40" s="118" t="s">
        <v>180</v>
      </c>
      <c r="E40" s="71" t="s">
        <v>29</v>
      </c>
      <c r="F40" s="71" t="s">
        <v>29</v>
      </c>
      <c r="G40" s="161" t="s">
        <v>29</v>
      </c>
      <c r="H40" s="161" t="s">
        <v>29</v>
      </c>
    </row>
    <row r="41" spans="1:8" x14ac:dyDescent="0.2">
      <c r="B41" s="72" t="s">
        <v>96</v>
      </c>
      <c r="C41" s="160">
        <v>0.11</v>
      </c>
      <c r="D41" s="118" t="s">
        <v>180</v>
      </c>
      <c r="E41" s="71" t="s">
        <v>29</v>
      </c>
      <c r="F41" s="71" t="s">
        <v>29</v>
      </c>
      <c r="G41" s="161" t="s">
        <v>29</v>
      </c>
      <c r="H41" s="161" t="s">
        <v>29</v>
      </c>
    </row>
    <row r="42" spans="1:8" x14ac:dyDescent="0.2">
      <c r="B42" s="72" t="s">
        <v>97</v>
      </c>
      <c r="C42" s="160">
        <v>0.11</v>
      </c>
      <c r="D42" s="118" t="s">
        <v>180</v>
      </c>
      <c r="E42" s="71" t="s">
        <v>29</v>
      </c>
      <c r="F42" s="71" t="s">
        <v>29</v>
      </c>
      <c r="G42" s="161" t="s">
        <v>29</v>
      </c>
      <c r="H42" s="161" t="s">
        <v>29</v>
      </c>
    </row>
    <row r="43" spans="1:8" x14ac:dyDescent="0.2">
      <c r="B43" s="72"/>
      <c r="C43" s="160"/>
      <c r="D43" s="118"/>
      <c r="E43" s="118"/>
      <c r="F43" s="71"/>
      <c r="G43" s="161"/>
      <c r="H43" s="161"/>
    </row>
    <row r="44" spans="1:8" x14ac:dyDescent="0.2">
      <c r="A44" s="69">
        <v>45469</v>
      </c>
      <c r="B44" s="144" t="s">
        <v>91</v>
      </c>
      <c r="C44" s="162">
        <v>0.14000000000000001</v>
      </c>
      <c r="D44" s="141">
        <v>154300</v>
      </c>
      <c r="E44" s="141">
        <v>116025.1</v>
      </c>
      <c r="F44" s="142">
        <v>94.566500000000005</v>
      </c>
      <c r="G44" s="163">
        <v>16.600022017364193</v>
      </c>
      <c r="H44" s="163">
        <v>16.555662135341777</v>
      </c>
    </row>
    <row r="45" spans="1:8" x14ac:dyDescent="0.2">
      <c r="B45" s="144" t="s">
        <v>92</v>
      </c>
      <c r="C45" s="162">
        <v>0.14000000000000001</v>
      </c>
      <c r="D45" s="141">
        <v>45000</v>
      </c>
      <c r="E45" s="141">
        <v>1475.1</v>
      </c>
      <c r="F45" s="142">
        <v>95.358599999999996</v>
      </c>
      <c r="G45" s="163">
        <v>15.447493214702499</v>
      </c>
      <c r="H45" s="163">
        <v>15.447493214702499</v>
      </c>
    </row>
    <row r="46" spans="1:8" x14ac:dyDescent="0.2">
      <c r="B46" s="144" t="s">
        <v>93</v>
      </c>
      <c r="C46" s="162">
        <v>0.14000000000000001</v>
      </c>
      <c r="D46" s="141">
        <v>47374.9</v>
      </c>
      <c r="E46" s="141">
        <v>13900</v>
      </c>
      <c r="F46" s="142">
        <v>98.683400000000006</v>
      </c>
      <c r="G46" s="163">
        <v>14.249907681904544</v>
      </c>
      <c r="H46" s="163">
        <v>14.247106529556955</v>
      </c>
    </row>
    <row r="47" spans="1:8" x14ac:dyDescent="0.2">
      <c r="B47" s="72" t="s">
        <v>94</v>
      </c>
      <c r="C47" s="160">
        <v>0.105</v>
      </c>
      <c r="D47" s="118" t="s">
        <v>180</v>
      </c>
      <c r="E47" s="71" t="s">
        <v>29</v>
      </c>
      <c r="F47" s="71" t="s">
        <v>29</v>
      </c>
      <c r="G47" s="161" t="s">
        <v>29</v>
      </c>
      <c r="H47" s="161" t="s">
        <v>29</v>
      </c>
    </row>
    <row r="48" spans="1:8" x14ac:dyDescent="0.2">
      <c r="B48" s="72" t="s">
        <v>96</v>
      </c>
      <c r="C48" s="160">
        <v>0.11</v>
      </c>
      <c r="D48" s="118" t="s">
        <v>180</v>
      </c>
      <c r="E48" s="71" t="s">
        <v>29</v>
      </c>
      <c r="F48" s="71" t="s">
        <v>29</v>
      </c>
      <c r="G48" s="161" t="s">
        <v>29</v>
      </c>
      <c r="H48" s="161" t="s">
        <v>29</v>
      </c>
    </row>
    <row r="49" spans="1:8" x14ac:dyDescent="0.2">
      <c r="B49" s="72" t="s">
        <v>97</v>
      </c>
      <c r="C49" s="160">
        <v>0.11</v>
      </c>
      <c r="D49" s="118" t="s">
        <v>180</v>
      </c>
      <c r="E49" s="71" t="s">
        <v>29</v>
      </c>
      <c r="F49" s="71" t="s">
        <v>29</v>
      </c>
      <c r="G49" s="161" t="s">
        <v>29</v>
      </c>
      <c r="H49" s="161" t="s">
        <v>29</v>
      </c>
    </row>
    <row r="50" spans="1:8" x14ac:dyDescent="0.2">
      <c r="B50" s="72"/>
      <c r="C50" s="160"/>
      <c r="D50" s="118"/>
      <c r="E50" s="118"/>
      <c r="F50" s="71"/>
      <c r="G50" s="161"/>
      <c r="H50" s="161"/>
    </row>
    <row r="51" spans="1:8" x14ac:dyDescent="0.2">
      <c r="A51" s="69">
        <v>45483</v>
      </c>
      <c r="B51" s="144" t="s">
        <v>91</v>
      </c>
      <c r="C51" s="162">
        <v>0.14000000000000001</v>
      </c>
      <c r="D51" s="141">
        <v>114884</v>
      </c>
      <c r="E51" s="141">
        <v>63211.5</v>
      </c>
      <c r="F51" s="142">
        <v>94.641099999999994</v>
      </c>
      <c r="G51" s="163">
        <v>16.600009965179161</v>
      </c>
      <c r="H51" s="163">
        <v>16.466467102315956</v>
      </c>
    </row>
    <row r="52" spans="1:8" x14ac:dyDescent="0.2">
      <c r="B52" s="144" t="s">
        <v>92</v>
      </c>
      <c r="C52" s="162">
        <v>0.14000000000000001</v>
      </c>
      <c r="D52" s="141">
        <v>53500</v>
      </c>
      <c r="E52" s="141">
        <v>17855</v>
      </c>
      <c r="F52" s="142">
        <v>95.403000000000006</v>
      </c>
      <c r="G52" s="163">
        <v>15.447489080186177</v>
      </c>
      <c r="H52" s="163">
        <v>15.405293905504827</v>
      </c>
    </row>
    <row r="53" spans="1:8" x14ac:dyDescent="0.2">
      <c r="B53" s="144" t="s">
        <v>93</v>
      </c>
      <c r="C53" s="162">
        <v>0.14000000000000001</v>
      </c>
      <c r="D53" s="141">
        <v>37250</v>
      </c>
      <c r="E53" s="141" t="s">
        <v>173</v>
      </c>
      <c r="F53" s="142" t="s">
        <v>29</v>
      </c>
      <c r="G53" s="163" t="s">
        <v>29</v>
      </c>
      <c r="H53" s="163" t="s">
        <v>29</v>
      </c>
    </row>
    <row r="54" spans="1:8" x14ac:dyDescent="0.2">
      <c r="B54" s="72" t="s">
        <v>94</v>
      </c>
      <c r="C54" s="160">
        <v>0.105</v>
      </c>
      <c r="D54" s="118" t="s">
        <v>180</v>
      </c>
      <c r="E54" s="71" t="s">
        <v>29</v>
      </c>
      <c r="F54" s="71" t="s">
        <v>29</v>
      </c>
      <c r="G54" s="161" t="s">
        <v>29</v>
      </c>
      <c r="H54" s="161" t="s">
        <v>29</v>
      </c>
    </row>
    <row r="55" spans="1:8" x14ac:dyDescent="0.2">
      <c r="B55" s="72" t="s">
        <v>96</v>
      </c>
      <c r="C55" s="160">
        <v>0.11</v>
      </c>
      <c r="D55" s="118" t="s">
        <v>180</v>
      </c>
      <c r="E55" s="71" t="s">
        <v>29</v>
      </c>
      <c r="F55" s="71" t="s">
        <v>29</v>
      </c>
      <c r="G55" s="161" t="s">
        <v>29</v>
      </c>
      <c r="H55" s="161" t="s">
        <v>29</v>
      </c>
    </row>
    <row r="56" spans="1:8" x14ac:dyDescent="0.2">
      <c r="B56" s="72" t="s">
        <v>97</v>
      </c>
      <c r="C56" s="160">
        <v>0.11</v>
      </c>
      <c r="D56" s="118" t="s">
        <v>180</v>
      </c>
      <c r="E56" s="71" t="s">
        <v>29</v>
      </c>
      <c r="F56" s="71" t="s">
        <v>29</v>
      </c>
      <c r="G56" s="161" t="s">
        <v>29</v>
      </c>
      <c r="H56" s="161" t="s">
        <v>29</v>
      </c>
    </row>
    <row r="57" spans="1:8" x14ac:dyDescent="0.2">
      <c r="B57" s="72"/>
      <c r="C57" s="160"/>
      <c r="D57" s="118"/>
      <c r="E57" s="118"/>
      <c r="F57" s="71"/>
      <c r="G57" s="161"/>
      <c r="H57" s="161"/>
    </row>
    <row r="58" spans="1:8" x14ac:dyDescent="0.2">
      <c r="A58" s="69">
        <v>45505</v>
      </c>
      <c r="B58" s="72" t="s">
        <v>91</v>
      </c>
      <c r="C58" s="162">
        <v>0.14000000000000001</v>
      </c>
      <c r="D58" s="141">
        <v>254301.4</v>
      </c>
      <c r="E58" s="141">
        <v>106988.9</v>
      </c>
      <c r="F58" s="142">
        <v>95.456999999999994</v>
      </c>
      <c r="G58" s="142">
        <v>16.244990579308492</v>
      </c>
      <c r="H58" s="142">
        <v>16.159858515248331</v>
      </c>
    </row>
    <row r="59" spans="1:8" x14ac:dyDescent="0.2">
      <c r="B59" s="72" t="s">
        <v>92</v>
      </c>
      <c r="C59" s="162">
        <v>0.14000000000000001</v>
      </c>
      <c r="D59" s="141">
        <v>79055.8</v>
      </c>
      <c r="E59" s="141">
        <v>33697.1</v>
      </c>
      <c r="F59" s="142">
        <v>95.902299999999997</v>
      </c>
      <c r="G59" s="142">
        <v>15.295013753259054</v>
      </c>
      <c r="H59" s="142">
        <v>15.278613999867835</v>
      </c>
    </row>
    <row r="60" spans="1:8" x14ac:dyDescent="0.2">
      <c r="B60" s="72" t="s">
        <v>93</v>
      </c>
      <c r="C60" s="162">
        <v>0.14000000000000001</v>
      </c>
      <c r="D60" s="141">
        <v>26750</v>
      </c>
      <c r="E60" s="141" t="s">
        <v>173</v>
      </c>
      <c r="F60" s="142" t="s">
        <v>29</v>
      </c>
      <c r="G60" s="163" t="s">
        <v>29</v>
      </c>
      <c r="H60" s="163" t="s">
        <v>29</v>
      </c>
    </row>
    <row r="61" spans="1:8" x14ac:dyDescent="0.2">
      <c r="B61" s="72" t="s">
        <v>94</v>
      </c>
      <c r="C61" s="160">
        <v>0.105</v>
      </c>
      <c r="D61" s="118" t="s">
        <v>180</v>
      </c>
      <c r="E61" s="71" t="s">
        <v>29</v>
      </c>
      <c r="F61" s="71" t="s">
        <v>29</v>
      </c>
      <c r="G61" s="161" t="s">
        <v>29</v>
      </c>
      <c r="H61" s="161" t="s">
        <v>29</v>
      </c>
    </row>
    <row r="62" spans="1:8" x14ac:dyDescent="0.2">
      <c r="B62" s="72" t="s">
        <v>96</v>
      </c>
      <c r="C62" s="160">
        <v>0.11</v>
      </c>
      <c r="D62" s="118" t="s">
        <v>180</v>
      </c>
      <c r="E62" s="71" t="s">
        <v>29</v>
      </c>
      <c r="F62" s="71" t="s">
        <v>29</v>
      </c>
      <c r="G62" s="161" t="s">
        <v>29</v>
      </c>
      <c r="H62" s="161" t="s">
        <v>29</v>
      </c>
    </row>
    <row r="63" spans="1:8" ht="15" thickBot="1" x14ac:dyDescent="0.25">
      <c r="B63" s="72" t="s">
        <v>97</v>
      </c>
      <c r="C63" s="160">
        <v>0.11</v>
      </c>
      <c r="D63" s="118" t="s">
        <v>180</v>
      </c>
      <c r="E63" s="71" t="s">
        <v>29</v>
      </c>
      <c r="F63" s="71" t="s">
        <v>29</v>
      </c>
      <c r="G63" s="161" t="s">
        <v>29</v>
      </c>
      <c r="H63" s="161" t="s">
        <v>29</v>
      </c>
    </row>
    <row r="64" spans="1:8" x14ac:dyDescent="0.2">
      <c r="A64" s="215" t="s">
        <v>181</v>
      </c>
      <c r="B64" s="215"/>
      <c r="C64" s="215"/>
      <c r="D64" s="215"/>
      <c r="E64" s="215"/>
      <c r="F64" s="215"/>
      <c r="G64" s="215"/>
      <c r="H64" s="215"/>
    </row>
    <row r="65" spans="1:8" x14ac:dyDescent="0.2">
      <c r="A65" s="214" t="s">
        <v>98</v>
      </c>
      <c r="B65" s="214"/>
      <c r="C65" s="214"/>
      <c r="D65" s="214"/>
      <c r="E65" s="214"/>
      <c r="F65" s="214"/>
      <c r="G65" s="214"/>
      <c r="H65" s="214"/>
    </row>
    <row r="66" spans="1:8" x14ac:dyDescent="0.2">
      <c r="A66" s="214" t="s">
        <v>99</v>
      </c>
      <c r="B66" s="214"/>
      <c r="C66" s="214"/>
      <c r="D66" s="214"/>
      <c r="E66" s="214"/>
      <c r="F66" s="214"/>
      <c r="G66" s="214"/>
      <c r="H66" s="214"/>
    </row>
  </sheetData>
  <mergeCells count="6">
    <mergeCell ref="A66:H66"/>
    <mergeCell ref="A1:H1"/>
    <mergeCell ref="A2:H2"/>
    <mergeCell ref="A3:H3"/>
    <mergeCell ref="A64:H64"/>
    <mergeCell ref="A65:H65"/>
  </mergeCells>
  <pageMargins left="0.7" right="0.7" top="0.75" bottom="0.75" header="0.3" footer="0.3"/>
  <pageSetup paperSize="9" scale="79" orientation="portrait" verticalDpi="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0"/>
  <sheetViews>
    <sheetView view="pageBreakPreview" zoomScale="115" zoomScaleNormal="100" zoomScaleSheetLayoutView="115" workbookViewId="0">
      <pane ySplit="9" topLeftCell="A10" activePane="bottomLeft" state="frozen"/>
      <selection pane="bottomLeft" activeCell="A87" sqref="A87"/>
    </sheetView>
  </sheetViews>
  <sheetFormatPr defaultColWidth="9.125" defaultRowHeight="14.25" x14ac:dyDescent="0.2"/>
  <cols>
    <col min="1" max="1" width="30.375" style="140" customWidth="1"/>
    <col min="2" max="2" width="5.75" style="140" bestFit="1" customWidth="1"/>
    <col min="3" max="3" width="12.375" style="140" bestFit="1" customWidth="1"/>
    <col min="4" max="4" width="12.25" style="140" bestFit="1" customWidth="1"/>
    <col min="5" max="5" width="8.375" style="140" bestFit="1" customWidth="1"/>
    <col min="6" max="6" width="10.875" style="140" customWidth="1"/>
    <col min="7" max="7" width="7.75" style="140" bestFit="1" customWidth="1"/>
    <col min="8" max="8" width="6" style="140" bestFit="1" customWidth="1"/>
    <col min="9" max="9" width="7.25" style="140" bestFit="1" customWidth="1"/>
    <col min="10" max="10" width="7.75" style="140" bestFit="1" customWidth="1"/>
    <col min="11" max="11" width="6" style="140" bestFit="1" customWidth="1"/>
    <col min="12" max="16384" width="9.125" style="140"/>
  </cols>
  <sheetData>
    <row r="1" spans="1:14" ht="18.75" x14ac:dyDescent="0.2">
      <c r="A1" s="227" t="s">
        <v>100</v>
      </c>
      <c r="B1" s="227"/>
      <c r="C1" s="227"/>
      <c r="D1" s="227"/>
      <c r="E1" s="227"/>
      <c r="F1" s="227"/>
      <c r="G1" s="227"/>
      <c r="H1" s="227"/>
      <c r="I1" s="227"/>
      <c r="J1" s="227"/>
      <c r="K1" s="227"/>
    </row>
    <row r="2" spans="1:14" ht="15.75" x14ac:dyDescent="0.2">
      <c r="A2" s="255" t="s">
        <v>175</v>
      </c>
      <c r="B2" s="255"/>
      <c r="C2" s="255"/>
      <c r="D2" s="255"/>
      <c r="E2" s="255"/>
      <c r="F2" s="255"/>
      <c r="G2" s="255"/>
      <c r="H2" s="255"/>
      <c r="I2" s="255"/>
      <c r="J2" s="255"/>
      <c r="K2" s="255"/>
    </row>
    <row r="3" spans="1:14" ht="15" thickBot="1" x14ac:dyDescent="0.25">
      <c r="A3" s="256" t="s">
        <v>1</v>
      </c>
      <c r="B3" s="256"/>
      <c r="C3" s="256"/>
      <c r="D3" s="256"/>
      <c r="E3" s="256"/>
      <c r="F3" s="256"/>
      <c r="G3" s="256"/>
      <c r="H3" s="256"/>
      <c r="I3" s="256"/>
      <c r="J3" s="256"/>
      <c r="K3" s="256"/>
    </row>
    <row r="4" spans="1:14" x14ac:dyDescent="0.2">
      <c r="A4" s="257"/>
      <c r="B4" s="258"/>
      <c r="C4" s="259" t="s">
        <v>176</v>
      </c>
      <c r="D4" s="260"/>
      <c r="E4" s="261"/>
      <c r="F4" s="262" t="s">
        <v>177</v>
      </c>
      <c r="G4" s="259"/>
      <c r="H4" s="263"/>
      <c r="I4" s="262" t="s">
        <v>178</v>
      </c>
      <c r="J4" s="259"/>
      <c r="K4" s="259"/>
    </row>
    <row r="5" spans="1:14" x14ac:dyDescent="0.2">
      <c r="A5" s="264"/>
      <c r="B5" s="265"/>
      <c r="C5" s="266"/>
      <c r="D5" s="266"/>
      <c r="E5" s="267"/>
      <c r="F5" s="268"/>
      <c r="G5" s="269"/>
      <c r="H5" s="270"/>
      <c r="I5" s="268"/>
      <c r="J5" s="269"/>
      <c r="K5" s="269"/>
      <c r="L5" s="266"/>
      <c r="M5" s="271"/>
      <c r="N5" s="271"/>
    </row>
    <row r="6" spans="1:14" ht="15" thickBot="1" x14ac:dyDescent="0.25">
      <c r="A6" s="272"/>
      <c r="B6" s="273"/>
      <c r="C6" s="274"/>
      <c r="D6" s="274"/>
      <c r="E6" s="275"/>
      <c r="F6" s="276"/>
      <c r="G6" s="277"/>
      <c r="H6" s="278"/>
      <c r="I6" s="276"/>
      <c r="J6" s="277"/>
      <c r="K6" s="277"/>
    </row>
    <row r="7" spans="1:14" ht="15" thickTop="1" x14ac:dyDescent="0.2">
      <c r="A7" s="279" t="s">
        <v>77</v>
      </c>
      <c r="B7" s="279"/>
      <c r="C7" s="66" t="s">
        <v>45</v>
      </c>
      <c r="D7" s="280" t="s">
        <v>45</v>
      </c>
      <c r="E7" s="281" t="s">
        <v>101</v>
      </c>
      <c r="F7" s="280" t="s">
        <v>45</v>
      </c>
      <c r="G7" s="280" t="s">
        <v>45</v>
      </c>
      <c r="H7" s="281" t="s">
        <v>101</v>
      </c>
      <c r="I7" s="282" t="s">
        <v>45</v>
      </c>
      <c r="J7" s="283" t="s">
        <v>45</v>
      </c>
      <c r="K7" s="284" t="s">
        <v>101</v>
      </c>
    </row>
    <row r="8" spans="1:14" x14ac:dyDescent="0.2">
      <c r="A8" s="279" t="s">
        <v>81</v>
      </c>
      <c r="B8" s="283" t="s">
        <v>86</v>
      </c>
      <c r="C8" s="66" t="s">
        <v>88</v>
      </c>
      <c r="D8" s="280" t="s">
        <v>89</v>
      </c>
      <c r="E8" s="281" t="s">
        <v>102</v>
      </c>
      <c r="F8" s="280" t="s">
        <v>88</v>
      </c>
      <c r="G8" s="280" t="s">
        <v>89</v>
      </c>
      <c r="H8" s="281" t="s">
        <v>103</v>
      </c>
      <c r="I8" s="282" t="s">
        <v>88</v>
      </c>
      <c r="J8" s="283" t="s">
        <v>89</v>
      </c>
      <c r="K8" s="284" t="s">
        <v>103</v>
      </c>
    </row>
    <row r="9" spans="1:14" ht="15" thickBot="1" x14ac:dyDescent="0.25">
      <c r="A9" s="285" t="s">
        <v>85</v>
      </c>
      <c r="B9" s="286"/>
      <c r="C9" s="287"/>
      <c r="D9" s="288"/>
      <c r="E9" s="288"/>
      <c r="F9" s="288"/>
      <c r="G9" s="288"/>
      <c r="H9" s="288"/>
      <c r="I9" s="289"/>
      <c r="J9" s="286"/>
      <c r="K9" s="287"/>
    </row>
    <row r="10" spans="1:14" ht="15" thickTop="1" x14ac:dyDescent="0.2">
      <c r="A10" s="70"/>
      <c r="B10" s="109"/>
      <c r="C10" s="66"/>
      <c r="D10" s="290"/>
      <c r="E10" s="66"/>
      <c r="F10" s="66"/>
      <c r="G10" s="66"/>
      <c r="H10" s="66"/>
      <c r="I10" s="66"/>
      <c r="J10" s="66"/>
      <c r="K10" s="66"/>
    </row>
    <row r="11" spans="1:14" hidden="1" x14ac:dyDescent="0.2">
      <c r="A11" s="69">
        <v>45329</v>
      </c>
      <c r="B11" s="67" t="s">
        <v>104</v>
      </c>
      <c r="C11" s="118"/>
      <c r="D11" s="118"/>
      <c r="E11" s="68"/>
      <c r="F11" s="118"/>
      <c r="G11" s="118"/>
      <c r="H11" s="68"/>
      <c r="I11" s="118">
        <v>3842.3</v>
      </c>
      <c r="J11" s="118" t="s">
        <v>72</v>
      </c>
      <c r="K11" s="72"/>
    </row>
    <row r="12" spans="1:14" hidden="1" x14ac:dyDescent="0.2">
      <c r="A12" s="70"/>
      <c r="B12" s="67" t="s">
        <v>105</v>
      </c>
      <c r="C12" s="118"/>
      <c r="D12" s="118"/>
      <c r="E12" s="68"/>
      <c r="F12" s="118">
        <v>0</v>
      </c>
      <c r="G12" s="118" t="s">
        <v>95</v>
      </c>
      <c r="H12" s="71"/>
      <c r="I12" s="118"/>
      <c r="J12" s="118"/>
      <c r="K12" s="67"/>
    </row>
    <row r="13" spans="1:14" hidden="1" x14ac:dyDescent="0.2">
      <c r="A13" s="70"/>
      <c r="B13" s="67" t="s">
        <v>106</v>
      </c>
      <c r="C13" s="119">
        <v>163500</v>
      </c>
      <c r="D13" s="119">
        <v>125135</v>
      </c>
      <c r="E13" s="71">
        <v>95.859800000000007</v>
      </c>
      <c r="F13" s="119"/>
      <c r="G13" s="119"/>
      <c r="H13" s="68"/>
      <c r="I13" s="119"/>
      <c r="J13" s="119"/>
      <c r="K13" s="67"/>
    </row>
    <row r="14" spans="1:14" hidden="1" x14ac:dyDescent="0.2">
      <c r="A14" s="66"/>
      <c r="B14" s="67" t="s">
        <v>107</v>
      </c>
      <c r="C14" s="119">
        <v>274000</v>
      </c>
      <c r="D14" s="119">
        <v>219800</v>
      </c>
      <c r="E14" s="71">
        <v>94.086799999999997</v>
      </c>
      <c r="F14" s="119"/>
      <c r="G14" s="119"/>
      <c r="H14" s="68"/>
      <c r="I14" s="119"/>
      <c r="J14" s="119"/>
      <c r="K14" s="67"/>
    </row>
    <row r="15" spans="1:14" hidden="1" x14ac:dyDescent="0.2">
      <c r="A15" s="66"/>
      <c r="B15" s="67"/>
      <c r="C15" s="118"/>
      <c r="D15" s="118"/>
      <c r="E15" s="68"/>
      <c r="F15" s="118"/>
      <c r="G15" s="118"/>
      <c r="H15" s="68"/>
      <c r="I15" s="118"/>
      <c r="J15" s="118"/>
      <c r="K15" s="67"/>
    </row>
    <row r="16" spans="1:14" hidden="1" x14ac:dyDescent="0.2">
      <c r="A16" s="69">
        <v>45344</v>
      </c>
      <c r="B16" s="67" t="s">
        <v>104</v>
      </c>
      <c r="C16" s="118"/>
      <c r="D16" s="118"/>
      <c r="E16" s="68"/>
      <c r="F16" s="118"/>
      <c r="G16" s="118"/>
      <c r="H16" s="68"/>
      <c r="I16" s="118">
        <v>0</v>
      </c>
      <c r="J16" s="118" t="s">
        <v>95</v>
      </c>
      <c r="K16" s="72"/>
    </row>
    <row r="17" spans="1:11" hidden="1" x14ac:dyDescent="0.2">
      <c r="A17" s="70"/>
      <c r="B17" s="67" t="s">
        <v>105</v>
      </c>
      <c r="C17" s="118"/>
      <c r="D17" s="118"/>
      <c r="E17" s="68"/>
      <c r="F17" s="118">
        <v>0</v>
      </c>
      <c r="G17" s="118" t="s">
        <v>95</v>
      </c>
      <c r="H17" s="71"/>
      <c r="I17" s="118"/>
      <c r="J17" s="118"/>
      <c r="K17" s="67"/>
    </row>
    <row r="18" spans="1:11" hidden="1" x14ac:dyDescent="0.2">
      <c r="A18" s="70"/>
      <c r="B18" s="67" t="s">
        <v>106</v>
      </c>
      <c r="C18" s="119">
        <v>228800</v>
      </c>
      <c r="D18" s="119">
        <v>4345</v>
      </c>
      <c r="E18" s="71">
        <v>95.855699999999999</v>
      </c>
      <c r="F18" s="119"/>
      <c r="G18" s="119"/>
      <c r="H18" s="68"/>
      <c r="I18" s="119"/>
      <c r="J18" s="119"/>
      <c r="K18" s="67"/>
    </row>
    <row r="19" spans="1:11" hidden="1" x14ac:dyDescent="0.2">
      <c r="A19" s="66"/>
      <c r="B19" s="67" t="s">
        <v>107</v>
      </c>
      <c r="C19" s="119">
        <v>23000</v>
      </c>
      <c r="D19" s="119">
        <v>2005.5</v>
      </c>
      <c r="E19" s="71">
        <v>93.634200000000007</v>
      </c>
      <c r="F19" s="119"/>
      <c r="G19" s="119"/>
      <c r="H19" s="68"/>
      <c r="I19" s="119"/>
      <c r="J19" s="119"/>
      <c r="K19" s="67"/>
    </row>
    <row r="20" spans="1:11" hidden="1" x14ac:dyDescent="0.2">
      <c r="A20" s="66"/>
      <c r="B20" s="67"/>
      <c r="C20" s="118"/>
      <c r="D20" s="118"/>
      <c r="E20" s="68"/>
      <c r="F20" s="118"/>
      <c r="G20" s="118"/>
      <c r="H20" s="68"/>
      <c r="I20" s="118"/>
      <c r="J20" s="118"/>
      <c r="K20" s="67"/>
    </row>
    <row r="21" spans="1:11" x14ac:dyDescent="0.2">
      <c r="A21" s="69">
        <v>45358</v>
      </c>
      <c r="B21" s="235" t="s">
        <v>104</v>
      </c>
      <c r="C21" s="236"/>
      <c r="D21" s="236"/>
      <c r="E21" s="236"/>
      <c r="F21" s="236"/>
      <c r="G21" s="236"/>
      <c r="H21" s="236"/>
      <c r="I21" s="236">
        <v>4271.3999999999996</v>
      </c>
      <c r="J21" s="237" t="s">
        <v>179</v>
      </c>
      <c r="K21" s="238">
        <v>0</v>
      </c>
    </row>
    <row r="22" spans="1:11" x14ac:dyDescent="0.2">
      <c r="A22" s="70"/>
      <c r="B22" s="235" t="s">
        <v>105</v>
      </c>
      <c r="C22" s="236"/>
      <c r="D22" s="236"/>
      <c r="E22" s="236"/>
      <c r="F22" s="236">
        <v>6800.6</v>
      </c>
      <c r="G22" s="237" t="s">
        <v>179</v>
      </c>
      <c r="H22" s="239">
        <v>0</v>
      </c>
      <c r="I22" s="236"/>
      <c r="J22" s="236"/>
      <c r="K22" s="240"/>
    </row>
    <row r="23" spans="1:11" x14ac:dyDescent="0.2">
      <c r="A23" s="70"/>
      <c r="B23" s="235" t="s">
        <v>106</v>
      </c>
      <c r="C23" s="237">
        <v>129694.8</v>
      </c>
      <c r="D23" s="237">
        <v>34004.5</v>
      </c>
      <c r="E23" s="239">
        <v>95.870599999999996</v>
      </c>
      <c r="F23" s="237"/>
      <c r="G23" s="237"/>
      <c r="H23" s="241"/>
      <c r="I23" s="237"/>
      <c r="J23" s="237"/>
      <c r="K23" s="240"/>
    </row>
    <row r="24" spans="1:11" x14ac:dyDescent="0.2">
      <c r="A24" s="66"/>
      <c r="B24" s="235" t="s">
        <v>107</v>
      </c>
      <c r="C24" s="237">
        <v>60750</v>
      </c>
      <c r="D24" s="237">
        <v>31250</v>
      </c>
      <c r="E24" s="239">
        <v>93.652199999999993</v>
      </c>
      <c r="F24" s="237"/>
      <c r="G24" s="237"/>
      <c r="H24" s="241"/>
      <c r="I24" s="237"/>
      <c r="J24" s="237"/>
      <c r="K24" s="240"/>
    </row>
    <row r="25" spans="1:11" x14ac:dyDescent="0.2">
      <c r="A25" s="66"/>
      <c r="B25" s="235"/>
      <c r="C25" s="236"/>
      <c r="D25" s="236"/>
      <c r="E25" s="241"/>
      <c r="F25" s="236"/>
      <c r="G25" s="236"/>
      <c r="H25" s="241"/>
      <c r="I25" s="236"/>
      <c r="J25" s="236"/>
      <c r="K25" s="240"/>
    </row>
    <row r="26" spans="1:11" x14ac:dyDescent="0.2">
      <c r="A26" s="69">
        <v>45372</v>
      </c>
      <c r="B26" s="235" t="s">
        <v>104</v>
      </c>
      <c r="C26" s="236"/>
      <c r="D26" s="236"/>
      <c r="E26" s="241"/>
      <c r="F26" s="236"/>
      <c r="G26" s="236"/>
      <c r="H26" s="241"/>
      <c r="I26" s="236">
        <v>3480.4</v>
      </c>
      <c r="J26" s="237" t="s">
        <v>179</v>
      </c>
      <c r="K26" s="238">
        <v>0</v>
      </c>
    </row>
    <row r="27" spans="1:11" x14ac:dyDescent="0.2">
      <c r="A27" s="70"/>
      <c r="B27" s="235" t="s">
        <v>105</v>
      </c>
      <c r="C27" s="236"/>
      <c r="D27" s="236"/>
      <c r="E27" s="241"/>
      <c r="F27" s="236">
        <v>351</v>
      </c>
      <c r="G27" s="237" t="s">
        <v>179</v>
      </c>
      <c r="H27" s="239">
        <v>0</v>
      </c>
      <c r="I27" s="236"/>
      <c r="J27" s="236"/>
      <c r="K27" s="240"/>
    </row>
    <row r="28" spans="1:11" x14ac:dyDescent="0.2">
      <c r="A28" s="70"/>
      <c r="B28" s="235" t="s">
        <v>106</v>
      </c>
      <c r="C28" s="237">
        <v>99106.8</v>
      </c>
      <c r="D28" s="237">
        <v>7600.3</v>
      </c>
      <c r="E28" s="239">
        <v>95.822000000000003</v>
      </c>
      <c r="F28" s="237"/>
      <c r="G28" s="237"/>
      <c r="H28" s="241"/>
      <c r="I28" s="237"/>
      <c r="J28" s="237"/>
      <c r="K28" s="240"/>
    </row>
    <row r="29" spans="1:11" x14ac:dyDescent="0.2">
      <c r="A29" s="66"/>
      <c r="B29" s="235" t="s">
        <v>107</v>
      </c>
      <c r="C29" s="237">
        <v>61000</v>
      </c>
      <c r="D29" s="237">
        <v>10001.6</v>
      </c>
      <c r="E29" s="239">
        <v>93.555700000000002</v>
      </c>
      <c r="F29" s="237"/>
      <c r="G29" s="237"/>
      <c r="H29" s="241"/>
      <c r="I29" s="237"/>
      <c r="J29" s="237"/>
      <c r="K29" s="240"/>
    </row>
    <row r="30" spans="1:11" x14ac:dyDescent="0.2">
      <c r="B30" s="291"/>
      <c r="C30" s="249"/>
      <c r="D30" s="249"/>
      <c r="E30" s="250"/>
      <c r="F30" s="249"/>
      <c r="G30" s="249"/>
      <c r="H30" s="250"/>
      <c r="I30" s="249"/>
      <c r="J30" s="249"/>
      <c r="K30" s="251"/>
    </row>
    <row r="31" spans="1:11" x14ac:dyDescent="0.2">
      <c r="A31" s="69">
        <v>45386</v>
      </c>
      <c r="B31" s="235" t="s">
        <v>104</v>
      </c>
      <c r="C31" s="236"/>
      <c r="D31" s="236"/>
      <c r="E31" s="241"/>
      <c r="F31" s="236"/>
      <c r="G31" s="236"/>
      <c r="H31" s="241"/>
      <c r="I31" s="236">
        <v>4885</v>
      </c>
      <c r="J31" s="237" t="s">
        <v>179</v>
      </c>
      <c r="K31" s="238">
        <v>0</v>
      </c>
    </row>
    <row r="32" spans="1:11" x14ac:dyDescent="0.2">
      <c r="A32" s="70"/>
      <c r="B32" s="235" t="s">
        <v>105</v>
      </c>
      <c r="C32" s="236"/>
      <c r="D32" s="236"/>
      <c r="E32" s="241"/>
      <c r="F32" s="236">
        <v>12000</v>
      </c>
      <c r="G32" s="237" t="s">
        <v>179</v>
      </c>
      <c r="H32" s="239">
        <v>0</v>
      </c>
      <c r="I32" s="236"/>
      <c r="J32" s="236"/>
      <c r="K32" s="240"/>
    </row>
    <row r="33" spans="1:11" x14ac:dyDescent="0.2">
      <c r="A33" s="70"/>
      <c r="B33" s="235" t="s">
        <v>106</v>
      </c>
      <c r="C33" s="237">
        <v>90000</v>
      </c>
      <c r="D33" s="237">
        <v>5400</v>
      </c>
      <c r="E33" s="239">
        <v>95.836399999999998</v>
      </c>
      <c r="F33" s="237"/>
      <c r="G33" s="237"/>
      <c r="H33" s="241"/>
      <c r="I33" s="237"/>
      <c r="J33" s="237"/>
      <c r="K33" s="240"/>
    </row>
    <row r="34" spans="1:11" x14ac:dyDescent="0.2">
      <c r="A34" s="66"/>
      <c r="B34" s="235" t="s">
        <v>107</v>
      </c>
      <c r="C34" s="237">
        <v>21000</v>
      </c>
      <c r="D34" s="237" t="s">
        <v>179</v>
      </c>
      <c r="E34" s="239">
        <v>0</v>
      </c>
      <c r="F34" s="237"/>
      <c r="G34" s="237"/>
      <c r="H34" s="241"/>
      <c r="I34" s="237"/>
      <c r="J34" s="237"/>
      <c r="K34" s="240"/>
    </row>
    <row r="35" spans="1:11" x14ac:dyDescent="0.2">
      <c r="A35" s="66"/>
      <c r="B35" s="235"/>
      <c r="C35" s="236"/>
      <c r="D35" s="236"/>
      <c r="E35" s="241"/>
      <c r="F35" s="236"/>
      <c r="G35" s="236"/>
      <c r="H35" s="241"/>
      <c r="I35" s="236"/>
      <c r="J35" s="236"/>
      <c r="K35" s="240"/>
    </row>
    <row r="36" spans="1:11" x14ac:dyDescent="0.2">
      <c r="A36" s="69">
        <v>45400</v>
      </c>
      <c r="B36" s="235" t="s">
        <v>104</v>
      </c>
      <c r="C36" s="236"/>
      <c r="D36" s="236"/>
      <c r="E36" s="241"/>
      <c r="F36" s="236"/>
      <c r="G36" s="236"/>
      <c r="H36" s="241"/>
      <c r="I36" s="236">
        <v>2877</v>
      </c>
      <c r="J36" s="237" t="s">
        <v>179</v>
      </c>
      <c r="K36" s="238">
        <v>0</v>
      </c>
    </row>
    <row r="37" spans="1:11" x14ac:dyDescent="0.2">
      <c r="A37" s="70"/>
      <c r="B37" s="235" t="s">
        <v>105</v>
      </c>
      <c r="C37" s="236"/>
      <c r="D37" s="236"/>
      <c r="E37" s="241"/>
      <c r="F37" s="236">
        <v>14000</v>
      </c>
      <c r="G37" s="237" t="s">
        <v>179</v>
      </c>
      <c r="H37" s="239">
        <v>0</v>
      </c>
      <c r="I37" s="236"/>
      <c r="J37" s="236"/>
      <c r="K37" s="240"/>
    </row>
    <row r="38" spans="1:11" x14ac:dyDescent="0.2">
      <c r="A38" s="70"/>
      <c r="B38" s="235" t="s">
        <v>106</v>
      </c>
      <c r="C38" s="237">
        <v>516900</v>
      </c>
      <c r="D38" s="237">
        <v>350827</v>
      </c>
      <c r="E38" s="239">
        <v>95.937600000000003</v>
      </c>
      <c r="F38" s="237"/>
      <c r="G38" s="237"/>
      <c r="H38" s="241"/>
      <c r="I38" s="237"/>
      <c r="J38" s="237"/>
      <c r="K38" s="240"/>
    </row>
    <row r="39" spans="1:11" x14ac:dyDescent="0.2">
      <c r="A39" s="66"/>
      <c r="B39" s="235" t="s">
        <v>107</v>
      </c>
      <c r="C39" s="237">
        <v>20700</v>
      </c>
      <c r="D39" s="237">
        <v>2400.5</v>
      </c>
      <c r="E39" s="239">
        <v>93.816699999999997</v>
      </c>
      <c r="F39" s="237"/>
      <c r="G39" s="237"/>
      <c r="H39" s="241"/>
      <c r="I39" s="237"/>
      <c r="J39" s="237"/>
      <c r="K39" s="240"/>
    </row>
    <row r="40" spans="1:11" x14ac:dyDescent="0.2">
      <c r="B40" s="291"/>
      <c r="C40" s="249"/>
      <c r="D40" s="249"/>
      <c r="E40" s="250"/>
      <c r="F40" s="249"/>
      <c r="G40" s="249"/>
      <c r="H40" s="250"/>
      <c r="I40" s="249"/>
      <c r="J40" s="249"/>
      <c r="K40" s="251"/>
    </row>
    <row r="41" spans="1:11" x14ac:dyDescent="0.2">
      <c r="A41" s="69">
        <v>45414</v>
      </c>
      <c r="B41" s="235" t="s">
        <v>104</v>
      </c>
      <c r="C41" s="249"/>
      <c r="D41" s="249"/>
      <c r="E41" s="250"/>
      <c r="F41" s="249"/>
      <c r="G41" s="249"/>
      <c r="H41" s="250"/>
      <c r="I41" s="237">
        <v>1895</v>
      </c>
      <c r="J41" s="237" t="s">
        <v>179</v>
      </c>
      <c r="K41" s="238">
        <v>0</v>
      </c>
    </row>
    <row r="42" spans="1:11" x14ac:dyDescent="0.2">
      <c r="A42" s="70"/>
      <c r="B42" s="235" t="s">
        <v>105</v>
      </c>
      <c r="C42" s="249"/>
      <c r="D42" s="249"/>
      <c r="E42" s="250"/>
      <c r="F42" s="249" t="s">
        <v>180</v>
      </c>
      <c r="G42" s="249">
        <v>0</v>
      </c>
      <c r="H42" s="250">
        <v>0</v>
      </c>
      <c r="I42" s="249"/>
      <c r="J42" s="249"/>
      <c r="K42" s="251"/>
    </row>
    <row r="43" spans="1:11" x14ac:dyDescent="0.2">
      <c r="A43" s="70"/>
      <c r="B43" s="235" t="s">
        <v>106</v>
      </c>
      <c r="C43" s="237">
        <v>287500</v>
      </c>
      <c r="D43" s="237">
        <v>132471.29999999999</v>
      </c>
      <c r="E43" s="239">
        <v>95.915199999999999</v>
      </c>
      <c r="F43" s="249"/>
      <c r="G43" s="249"/>
      <c r="H43" s="250"/>
      <c r="I43" s="249"/>
      <c r="J43" s="249"/>
      <c r="K43" s="251"/>
    </row>
    <row r="44" spans="1:11" x14ac:dyDescent="0.2">
      <c r="A44" s="66"/>
      <c r="B44" s="235" t="s">
        <v>107</v>
      </c>
      <c r="C44" s="237">
        <v>70000</v>
      </c>
      <c r="D44" s="237">
        <v>61075</v>
      </c>
      <c r="E44" s="239">
        <v>93.837100000000007</v>
      </c>
      <c r="F44" s="249"/>
      <c r="G44" s="249"/>
      <c r="H44" s="250"/>
      <c r="I44" s="249"/>
      <c r="J44" s="249"/>
      <c r="K44" s="251"/>
    </row>
    <row r="45" spans="1:11" x14ac:dyDescent="0.2">
      <c r="B45" s="291"/>
      <c r="C45" s="249"/>
      <c r="D45" s="249"/>
      <c r="E45" s="250"/>
      <c r="F45" s="249"/>
      <c r="G45" s="249"/>
      <c r="H45" s="250"/>
      <c r="I45" s="249"/>
      <c r="J45" s="249"/>
      <c r="K45" s="251"/>
    </row>
    <row r="46" spans="1:11" x14ac:dyDescent="0.2">
      <c r="A46" s="69">
        <v>45428</v>
      </c>
      <c r="B46" s="235" t="s">
        <v>104</v>
      </c>
      <c r="C46" s="249"/>
      <c r="D46" s="249"/>
      <c r="E46" s="250"/>
      <c r="F46" s="249"/>
      <c r="G46" s="249"/>
      <c r="H46" s="250"/>
      <c r="I46" s="237">
        <v>638.20000000000005</v>
      </c>
      <c r="J46" s="237" t="s">
        <v>179</v>
      </c>
      <c r="K46" s="238">
        <v>0</v>
      </c>
    </row>
    <row r="47" spans="1:11" x14ac:dyDescent="0.2">
      <c r="A47" s="70"/>
      <c r="B47" s="235" t="s">
        <v>105</v>
      </c>
      <c r="C47" s="249"/>
      <c r="D47" s="249"/>
      <c r="E47" s="250"/>
      <c r="F47" s="249" t="s">
        <v>180</v>
      </c>
      <c r="G47" s="249">
        <v>0</v>
      </c>
      <c r="H47" s="250">
        <v>0</v>
      </c>
      <c r="I47" s="249"/>
      <c r="J47" s="249"/>
      <c r="K47" s="251"/>
    </row>
    <row r="48" spans="1:11" x14ac:dyDescent="0.2">
      <c r="A48" s="70"/>
      <c r="B48" s="235" t="s">
        <v>106</v>
      </c>
      <c r="C48" s="237">
        <v>1201321</v>
      </c>
      <c r="D48" s="237">
        <v>381784.2</v>
      </c>
      <c r="E48" s="239">
        <v>96.182299999999998</v>
      </c>
      <c r="F48" s="249"/>
      <c r="G48" s="249"/>
      <c r="H48" s="250"/>
      <c r="I48" s="249"/>
      <c r="J48" s="249"/>
      <c r="K48" s="251"/>
    </row>
    <row r="49" spans="1:11" x14ac:dyDescent="0.2">
      <c r="A49" s="66"/>
      <c r="B49" s="235" t="s">
        <v>107</v>
      </c>
      <c r="C49" s="237">
        <v>127900</v>
      </c>
      <c r="D49" s="237">
        <v>76750</v>
      </c>
      <c r="E49" s="239">
        <v>94.212400000000002</v>
      </c>
      <c r="F49" s="249"/>
      <c r="G49" s="249"/>
      <c r="H49" s="250"/>
      <c r="I49" s="249"/>
      <c r="J49" s="249"/>
      <c r="K49" s="251"/>
    </row>
    <row r="50" spans="1:11" x14ac:dyDescent="0.2">
      <c r="B50" s="291"/>
      <c r="C50" s="249"/>
      <c r="D50" s="249"/>
      <c r="E50" s="250"/>
      <c r="F50" s="249"/>
      <c r="G50" s="249"/>
      <c r="H50" s="250"/>
      <c r="I50" s="249"/>
      <c r="J50" s="249"/>
      <c r="K50" s="251"/>
    </row>
    <row r="51" spans="1:11" x14ac:dyDescent="0.2">
      <c r="A51" s="69">
        <v>45442</v>
      </c>
      <c r="B51" s="235" t="s">
        <v>104</v>
      </c>
      <c r="C51" s="249"/>
      <c r="D51" s="249"/>
      <c r="E51" s="250"/>
      <c r="F51" s="249"/>
      <c r="G51" s="249"/>
      <c r="H51" s="250"/>
      <c r="I51" s="237">
        <v>1500</v>
      </c>
      <c r="J51" s="237" t="s">
        <v>179</v>
      </c>
      <c r="K51" s="238">
        <v>0</v>
      </c>
    </row>
    <row r="52" spans="1:11" x14ac:dyDescent="0.2">
      <c r="A52" s="70"/>
      <c r="B52" s="235" t="s">
        <v>105</v>
      </c>
      <c r="C52" s="249"/>
      <c r="D52" s="249"/>
      <c r="E52" s="250"/>
      <c r="F52" s="237">
        <v>45000</v>
      </c>
      <c r="G52" s="237" t="s">
        <v>179</v>
      </c>
      <c r="H52" s="239">
        <v>0</v>
      </c>
      <c r="I52" s="249"/>
      <c r="J52" s="249"/>
      <c r="K52" s="251"/>
    </row>
    <row r="53" spans="1:11" x14ac:dyDescent="0.2">
      <c r="A53" s="70"/>
      <c r="B53" s="235" t="s">
        <v>106</v>
      </c>
      <c r="C53" s="237">
        <v>629850</v>
      </c>
      <c r="D53" s="237">
        <v>234492.1</v>
      </c>
      <c r="E53" s="239">
        <v>96.5929</v>
      </c>
      <c r="F53" s="249"/>
      <c r="G53" s="249"/>
      <c r="H53" s="250"/>
      <c r="I53" s="249"/>
      <c r="J53" s="249"/>
      <c r="K53" s="251"/>
    </row>
    <row r="54" spans="1:11" x14ac:dyDescent="0.2">
      <c r="A54" s="66"/>
      <c r="B54" s="235" t="s">
        <v>107</v>
      </c>
      <c r="C54" s="237">
        <v>457500</v>
      </c>
      <c r="D54" s="237">
        <v>186500</v>
      </c>
      <c r="E54" s="239">
        <v>94.472899999999996</v>
      </c>
      <c r="F54" s="249"/>
      <c r="G54" s="249"/>
      <c r="H54" s="250"/>
      <c r="I54" s="249"/>
      <c r="J54" s="249"/>
      <c r="K54" s="251"/>
    </row>
    <row r="55" spans="1:11" x14ac:dyDescent="0.2">
      <c r="A55" s="66"/>
      <c r="B55" s="235"/>
      <c r="C55" s="237"/>
      <c r="D55" s="237"/>
      <c r="E55" s="239"/>
      <c r="F55" s="249"/>
      <c r="G55" s="249"/>
      <c r="H55" s="250"/>
      <c r="I55" s="249"/>
      <c r="J55" s="249"/>
      <c r="K55" s="251"/>
    </row>
    <row r="56" spans="1:11" x14ac:dyDescent="0.2">
      <c r="A56" s="69">
        <v>45456</v>
      </c>
      <c r="B56" s="235" t="s">
        <v>104</v>
      </c>
      <c r="C56" s="249"/>
      <c r="D56" s="249"/>
      <c r="E56" s="250"/>
      <c r="F56" s="249"/>
      <c r="G56" s="249"/>
      <c r="H56" s="250"/>
      <c r="I56" s="237">
        <v>1000</v>
      </c>
      <c r="J56" s="237" t="s">
        <v>179</v>
      </c>
      <c r="K56" s="238">
        <v>0</v>
      </c>
    </row>
    <row r="57" spans="1:11" x14ac:dyDescent="0.2">
      <c r="A57" s="70"/>
      <c r="B57" s="235" t="s">
        <v>105</v>
      </c>
      <c r="C57" s="249"/>
      <c r="D57" s="249"/>
      <c r="E57" s="250"/>
      <c r="F57" s="237">
        <v>49000</v>
      </c>
      <c r="G57" s="237" t="s">
        <v>179</v>
      </c>
      <c r="H57" s="239">
        <v>0</v>
      </c>
      <c r="I57" s="249"/>
      <c r="J57" s="249"/>
      <c r="K57" s="251"/>
    </row>
    <row r="58" spans="1:11" x14ac:dyDescent="0.2">
      <c r="A58" s="70"/>
      <c r="B58" s="235" t="s">
        <v>106</v>
      </c>
      <c r="C58" s="237">
        <v>265250</v>
      </c>
      <c r="D58" s="237">
        <v>82126.399999999994</v>
      </c>
      <c r="E58" s="239">
        <v>96.587500000000006</v>
      </c>
      <c r="F58" s="249"/>
      <c r="G58" s="249"/>
      <c r="H58" s="250"/>
      <c r="I58" s="249"/>
      <c r="J58" s="249"/>
      <c r="K58" s="251"/>
    </row>
    <row r="59" spans="1:11" x14ac:dyDescent="0.2">
      <c r="A59" s="66"/>
      <c r="B59" s="235" t="s">
        <v>107</v>
      </c>
      <c r="C59" s="237">
        <v>22500</v>
      </c>
      <c r="D59" s="237">
        <v>8300</v>
      </c>
      <c r="E59" s="239">
        <v>94.458500000000001</v>
      </c>
      <c r="F59" s="249"/>
      <c r="G59" s="249"/>
      <c r="H59" s="250"/>
      <c r="I59" s="249"/>
      <c r="J59" s="249"/>
      <c r="K59" s="251"/>
    </row>
    <row r="60" spans="1:11" x14ac:dyDescent="0.2">
      <c r="A60" s="66"/>
      <c r="B60" s="235"/>
      <c r="C60" s="237"/>
      <c r="D60" s="237"/>
      <c r="E60" s="239"/>
      <c r="F60" s="249"/>
      <c r="G60" s="249"/>
      <c r="H60" s="250"/>
      <c r="I60" s="249"/>
      <c r="J60" s="249"/>
      <c r="K60" s="251"/>
    </row>
    <row r="61" spans="1:11" x14ac:dyDescent="0.2">
      <c r="A61" s="69">
        <v>45470</v>
      </c>
      <c r="B61" s="235" t="s">
        <v>104</v>
      </c>
      <c r="C61" s="249"/>
      <c r="D61" s="249"/>
      <c r="E61" s="250"/>
      <c r="F61" s="249"/>
      <c r="G61" s="249"/>
      <c r="H61" s="250"/>
      <c r="I61" s="237">
        <v>700</v>
      </c>
      <c r="J61" s="237" t="s">
        <v>179</v>
      </c>
      <c r="K61" s="238">
        <v>0</v>
      </c>
    </row>
    <row r="62" spans="1:11" x14ac:dyDescent="0.2">
      <c r="A62" s="70"/>
      <c r="B62" s="235" t="s">
        <v>105</v>
      </c>
      <c r="C62" s="249"/>
      <c r="D62" s="249"/>
      <c r="E62" s="250"/>
      <c r="F62" s="237">
        <v>136000</v>
      </c>
      <c r="G62" s="237" t="s">
        <v>179</v>
      </c>
      <c r="H62" s="239">
        <v>0</v>
      </c>
      <c r="I62" s="249"/>
      <c r="J62" s="249"/>
      <c r="K62" s="251"/>
    </row>
    <row r="63" spans="1:11" x14ac:dyDescent="0.2">
      <c r="A63" s="70"/>
      <c r="B63" s="235" t="s">
        <v>106</v>
      </c>
      <c r="C63" s="237">
        <v>344700</v>
      </c>
      <c r="D63" s="237">
        <v>81599.899999999994</v>
      </c>
      <c r="E63" s="239">
        <v>96.547200000000004</v>
      </c>
      <c r="F63" s="249"/>
      <c r="G63" s="249"/>
      <c r="H63" s="250"/>
      <c r="I63" s="249"/>
      <c r="J63" s="249"/>
      <c r="K63" s="251"/>
    </row>
    <row r="64" spans="1:11" x14ac:dyDescent="0.2">
      <c r="A64" s="66"/>
      <c r="B64" s="235" t="s">
        <v>107</v>
      </c>
      <c r="C64" s="237">
        <v>50000</v>
      </c>
      <c r="D64" s="237">
        <v>25000</v>
      </c>
      <c r="E64" s="239">
        <v>94.483999999999995</v>
      </c>
      <c r="F64" s="249"/>
      <c r="G64" s="249"/>
      <c r="H64" s="250"/>
      <c r="I64" s="249"/>
      <c r="J64" s="249"/>
      <c r="K64" s="251"/>
    </row>
    <row r="65" spans="1:11" x14ac:dyDescent="0.2">
      <c r="A65" s="66"/>
      <c r="B65" s="235"/>
      <c r="C65" s="237"/>
      <c r="D65" s="237"/>
      <c r="E65" s="239"/>
      <c r="F65" s="249"/>
      <c r="G65" s="249"/>
      <c r="H65" s="250"/>
      <c r="I65" s="249"/>
      <c r="J65" s="249"/>
      <c r="K65" s="251"/>
    </row>
    <row r="66" spans="1:11" x14ac:dyDescent="0.2">
      <c r="A66" s="69">
        <v>45483</v>
      </c>
      <c r="B66" s="235" t="s">
        <v>104</v>
      </c>
      <c r="C66" s="247"/>
      <c r="D66" s="247"/>
      <c r="E66" s="248"/>
      <c r="F66" s="252"/>
      <c r="G66" s="249"/>
      <c r="H66" s="250"/>
      <c r="I66" s="242">
        <v>1000</v>
      </c>
      <c r="J66" s="237" t="s">
        <v>179</v>
      </c>
      <c r="K66" s="238">
        <v>0</v>
      </c>
    </row>
    <row r="67" spans="1:11" x14ac:dyDescent="0.2">
      <c r="A67" s="70"/>
      <c r="B67" s="235" t="s">
        <v>105</v>
      </c>
      <c r="C67" s="247"/>
      <c r="D67" s="247"/>
      <c r="E67" s="248"/>
      <c r="F67" s="242">
        <v>35000</v>
      </c>
      <c r="G67" s="237" t="s">
        <v>179</v>
      </c>
      <c r="H67" s="239">
        <v>0</v>
      </c>
      <c r="I67" s="247"/>
      <c r="J67" s="249"/>
      <c r="K67" s="251"/>
    </row>
    <row r="68" spans="1:11" x14ac:dyDescent="0.2">
      <c r="A68" s="70"/>
      <c r="B68" s="235" t="s">
        <v>106</v>
      </c>
      <c r="C68" s="242">
        <v>165400</v>
      </c>
      <c r="D68" s="242">
        <v>28240.6</v>
      </c>
      <c r="E68" s="243">
        <v>96.557100000000005</v>
      </c>
      <c r="F68" s="247"/>
      <c r="G68" s="249"/>
      <c r="H68" s="250"/>
      <c r="I68" s="247"/>
      <c r="J68" s="249"/>
      <c r="K68" s="251"/>
    </row>
    <row r="69" spans="1:11" x14ac:dyDescent="0.2">
      <c r="A69" s="66"/>
      <c r="B69" s="235" t="s">
        <v>107</v>
      </c>
      <c r="C69" s="242">
        <v>49000</v>
      </c>
      <c r="D69" s="242">
        <v>36000</v>
      </c>
      <c r="E69" s="243">
        <v>94.482900000000001</v>
      </c>
      <c r="F69" s="247"/>
      <c r="G69" s="249"/>
      <c r="H69" s="250"/>
      <c r="I69" s="247"/>
      <c r="J69" s="249"/>
      <c r="K69" s="251"/>
    </row>
    <row r="70" spans="1:11" x14ac:dyDescent="0.2">
      <c r="A70" s="66"/>
      <c r="B70" s="235"/>
      <c r="C70" s="242"/>
      <c r="D70" s="242"/>
      <c r="E70" s="243"/>
      <c r="F70" s="247"/>
      <c r="G70" s="249"/>
      <c r="H70" s="250"/>
      <c r="I70" s="247"/>
      <c r="J70" s="249"/>
      <c r="K70" s="251"/>
    </row>
    <row r="71" spans="1:11" x14ac:dyDescent="0.2">
      <c r="A71" s="69">
        <v>45497</v>
      </c>
      <c r="B71" s="235" t="s">
        <v>104</v>
      </c>
      <c r="C71" s="247"/>
      <c r="D71" s="247"/>
      <c r="E71" s="248"/>
      <c r="F71" s="247"/>
      <c r="G71" s="249"/>
      <c r="H71" s="250"/>
      <c r="I71" s="249" t="s">
        <v>180</v>
      </c>
      <c r="J71" s="249">
        <v>0</v>
      </c>
      <c r="K71" s="251">
        <v>0</v>
      </c>
    </row>
    <row r="72" spans="1:11" x14ac:dyDescent="0.2">
      <c r="A72" s="70"/>
      <c r="B72" s="235" t="s">
        <v>105</v>
      </c>
      <c r="C72" s="247"/>
      <c r="D72" s="247"/>
      <c r="E72" s="248"/>
      <c r="F72" s="242">
        <v>186000</v>
      </c>
      <c r="G72" s="242">
        <v>25405</v>
      </c>
      <c r="H72" s="239">
        <v>98.814899999999994</v>
      </c>
      <c r="I72" s="249"/>
      <c r="J72" s="249"/>
      <c r="K72" s="251"/>
    </row>
    <row r="73" spans="1:11" x14ac:dyDescent="0.2">
      <c r="A73" s="70"/>
      <c r="B73" s="235" t="s">
        <v>106</v>
      </c>
      <c r="C73" s="242">
        <v>217872</v>
      </c>
      <c r="D73" s="242">
        <v>126055.8</v>
      </c>
      <c r="E73" s="243">
        <v>96.528800000000004</v>
      </c>
      <c r="F73" s="249"/>
      <c r="G73" s="249"/>
      <c r="H73" s="250"/>
      <c r="I73" s="249"/>
      <c r="J73" s="249"/>
      <c r="K73" s="251"/>
    </row>
    <row r="74" spans="1:11" x14ac:dyDescent="0.2">
      <c r="A74" s="66"/>
      <c r="B74" s="235" t="s">
        <v>107</v>
      </c>
      <c r="C74" s="242">
        <v>18500</v>
      </c>
      <c r="D74" s="242">
        <v>19000</v>
      </c>
      <c r="E74" s="243">
        <v>94.488399999999999</v>
      </c>
      <c r="F74" s="249"/>
      <c r="G74" s="249"/>
      <c r="H74" s="250"/>
      <c r="I74" s="249"/>
      <c r="J74" s="249"/>
      <c r="K74" s="251"/>
    </row>
    <row r="75" spans="1:11" x14ac:dyDescent="0.2">
      <c r="A75" s="66"/>
      <c r="B75" s="235"/>
      <c r="C75" s="242"/>
      <c r="D75" s="242"/>
      <c r="E75" s="243"/>
      <c r="F75" s="249"/>
      <c r="G75" s="249"/>
      <c r="H75" s="250"/>
      <c r="I75" s="249"/>
      <c r="J75" s="249"/>
      <c r="K75" s="251"/>
    </row>
    <row r="76" spans="1:11" x14ac:dyDescent="0.2">
      <c r="A76" s="143">
        <v>45512</v>
      </c>
      <c r="B76" s="244" t="s">
        <v>104</v>
      </c>
      <c r="C76" s="252"/>
      <c r="D76" s="252"/>
      <c r="E76" s="253"/>
      <c r="F76" s="252"/>
      <c r="G76" s="252"/>
      <c r="H76" s="253"/>
      <c r="I76" s="249" t="s">
        <v>180</v>
      </c>
      <c r="J76" s="249">
        <v>0</v>
      </c>
      <c r="K76" s="251">
        <v>0</v>
      </c>
    </row>
    <row r="77" spans="1:11" x14ac:dyDescent="0.2">
      <c r="A77" s="145"/>
      <c r="B77" s="244" t="s">
        <v>105</v>
      </c>
      <c r="C77" s="252"/>
      <c r="D77" s="252"/>
      <c r="E77" s="253"/>
      <c r="F77" s="242">
        <v>150000</v>
      </c>
      <c r="G77" s="237" t="s">
        <v>179</v>
      </c>
      <c r="H77" s="239">
        <v>0</v>
      </c>
      <c r="I77" s="247"/>
      <c r="J77" s="247"/>
      <c r="K77" s="254"/>
    </row>
    <row r="78" spans="1:11" x14ac:dyDescent="0.2">
      <c r="A78" s="145"/>
      <c r="B78" s="244" t="s">
        <v>106</v>
      </c>
      <c r="C78" s="242">
        <v>371325</v>
      </c>
      <c r="D78" s="242">
        <v>301713.3</v>
      </c>
      <c r="E78" s="243">
        <v>96.520899999999997</v>
      </c>
      <c r="F78" s="252"/>
      <c r="G78" s="252"/>
      <c r="H78" s="253"/>
      <c r="I78" s="247"/>
      <c r="J78" s="247"/>
      <c r="K78" s="254"/>
    </row>
    <row r="79" spans="1:11" x14ac:dyDescent="0.2">
      <c r="A79" s="146"/>
      <c r="B79" s="244" t="s">
        <v>107</v>
      </c>
      <c r="C79" s="242">
        <v>25490</v>
      </c>
      <c r="D79" s="242">
        <v>25990</v>
      </c>
      <c r="E79" s="243">
        <v>94.537700000000001</v>
      </c>
      <c r="F79" s="252"/>
      <c r="G79" s="252"/>
      <c r="H79" s="253"/>
      <c r="I79" s="247"/>
      <c r="J79" s="247"/>
      <c r="K79" s="254"/>
    </row>
    <row r="80" spans="1:11" x14ac:dyDescent="0.2">
      <c r="A80" s="146"/>
      <c r="B80" s="244"/>
      <c r="C80" s="245"/>
      <c r="D80" s="245"/>
      <c r="E80" s="246"/>
      <c r="F80" s="252"/>
      <c r="G80" s="252"/>
      <c r="H80" s="253"/>
      <c r="I80" s="247"/>
      <c r="J80" s="247"/>
      <c r="K80" s="254"/>
    </row>
    <row r="81" spans="1:11" x14ac:dyDescent="0.2">
      <c r="A81" s="143">
        <v>45526</v>
      </c>
      <c r="B81" s="244" t="s">
        <v>104</v>
      </c>
      <c r="C81" s="252"/>
      <c r="D81" s="252"/>
      <c r="E81" s="253"/>
      <c r="F81" s="252"/>
      <c r="G81" s="252"/>
      <c r="H81" s="253"/>
      <c r="I81" s="242">
        <v>60000</v>
      </c>
      <c r="J81" s="237" t="s">
        <v>179</v>
      </c>
      <c r="K81" s="238">
        <v>0</v>
      </c>
    </row>
    <row r="82" spans="1:11" x14ac:dyDescent="0.2">
      <c r="A82" s="145"/>
      <c r="B82" s="244" t="s">
        <v>105</v>
      </c>
      <c r="C82" s="252"/>
      <c r="D82" s="252"/>
      <c r="E82" s="253"/>
      <c r="F82" s="242">
        <v>255905.3</v>
      </c>
      <c r="G82" s="237" t="s">
        <v>179</v>
      </c>
      <c r="H82" s="239">
        <v>0</v>
      </c>
      <c r="I82" s="252"/>
      <c r="J82" s="252"/>
      <c r="K82" s="252"/>
    </row>
    <row r="83" spans="1:11" x14ac:dyDescent="0.2">
      <c r="A83" s="147"/>
      <c r="B83" s="235" t="s">
        <v>106</v>
      </c>
      <c r="C83" s="242">
        <v>489494.7</v>
      </c>
      <c r="D83" s="242">
        <v>171962.8</v>
      </c>
      <c r="E83" s="243">
        <v>96.738500000000002</v>
      </c>
      <c r="F83" s="252"/>
      <c r="G83" s="252"/>
      <c r="H83" s="252"/>
      <c r="I83" s="252"/>
      <c r="J83" s="252"/>
      <c r="K83" s="252"/>
    </row>
    <row r="84" spans="1:11" x14ac:dyDescent="0.2">
      <c r="A84" s="148"/>
      <c r="B84" s="235" t="s">
        <v>107</v>
      </c>
      <c r="C84" s="242">
        <v>29782</v>
      </c>
      <c r="D84" s="242">
        <v>29782</v>
      </c>
      <c r="E84" s="243">
        <v>94.556799999999996</v>
      </c>
      <c r="F84" s="252"/>
      <c r="G84" s="252"/>
      <c r="H84" s="252"/>
      <c r="I84" s="252"/>
      <c r="J84" s="252"/>
      <c r="K84" s="252"/>
    </row>
    <row r="85" spans="1:11" ht="15" thickBot="1" x14ac:dyDescent="0.25">
      <c r="A85" s="66"/>
      <c r="B85" s="67"/>
      <c r="C85" s="141"/>
      <c r="D85" s="141"/>
      <c r="E85" s="142"/>
    </row>
    <row r="86" spans="1:11" x14ac:dyDescent="0.2">
      <c r="A86" s="292" t="s">
        <v>182</v>
      </c>
      <c r="B86" s="292"/>
      <c r="C86" s="292"/>
      <c r="D86" s="292"/>
      <c r="E86" s="292"/>
      <c r="F86" s="292"/>
      <c r="G86" s="292"/>
      <c r="H86" s="292"/>
      <c r="I86" s="292"/>
      <c r="J86" s="292"/>
      <c r="K86" s="292"/>
    </row>
    <row r="87" spans="1:11" x14ac:dyDescent="0.2">
      <c r="A87" s="293" t="s">
        <v>108</v>
      </c>
    </row>
    <row r="88" spans="1:11" x14ac:dyDescent="0.2">
      <c r="A88" s="293" t="s">
        <v>109</v>
      </c>
    </row>
    <row r="89" spans="1:11" x14ac:dyDescent="0.2">
      <c r="A89" s="293" t="s">
        <v>110</v>
      </c>
    </row>
    <row r="90" spans="1:11" x14ac:dyDescent="0.2">
      <c r="A90" s="293"/>
    </row>
  </sheetData>
  <mergeCells count="9">
    <mergeCell ref="A4:B6"/>
    <mergeCell ref="A86:K86"/>
    <mergeCell ref="A1:K1"/>
    <mergeCell ref="A3:K3"/>
    <mergeCell ref="L5:N5"/>
    <mergeCell ref="C4:E6"/>
    <mergeCell ref="A2:K2"/>
    <mergeCell ref="F4:H6"/>
    <mergeCell ref="I4:K6"/>
  </mergeCells>
  <pageMargins left="0.7" right="0.7" top="0.75" bottom="0.75" header="0.3" footer="0.3"/>
  <pageSetup paperSize="9" scale="64" orientation="portrait" verticalDpi="0"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6"/>
  <sheetViews>
    <sheetView tabSelected="1" view="pageBreakPreview" zoomScaleNormal="100" zoomScaleSheetLayoutView="100" workbookViewId="0">
      <selection activeCell="D42" sqref="D42:Q43"/>
    </sheetView>
  </sheetViews>
  <sheetFormatPr defaultRowHeight="14.25" x14ac:dyDescent="0.2"/>
  <cols>
    <col min="1" max="1" width="3.875" bestFit="1" customWidth="1"/>
    <col min="2" max="2" width="3.375" bestFit="1" customWidth="1"/>
    <col min="3" max="3" width="10" bestFit="1" customWidth="1"/>
    <col min="4" max="13" width="6" bestFit="1" customWidth="1"/>
    <col min="14" max="17" width="5.75" bestFit="1" customWidth="1"/>
  </cols>
  <sheetData>
    <row r="1" spans="1:17" ht="18.75" x14ac:dyDescent="0.2">
      <c r="A1" s="166" t="s">
        <v>111</v>
      </c>
      <c r="B1" s="166"/>
      <c r="C1" s="166"/>
      <c r="D1" s="166"/>
      <c r="E1" s="166"/>
      <c r="F1" s="166"/>
      <c r="G1" s="166"/>
      <c r="H1" s="166"/>
      <c r="I1" s="166"/>
      <c r="J1" s="166"/>
      <c r="K1" s="166"/>
      <c r="L1" s="166"/>
      <c r="M1" s="166"/>
      <c r="N1" s="166"/>
      <c r="O1" s="166"/>
      <c r="P1" s="166"/>
      <c r="Q1" s="166"/>
    </row>
    <row r="2" spans="1:17" ht="15" thickBot="1" x14ac:dyDescent="0.25">
      <c r="A2" s="221" t="s">
        <v>55</v>
      </c>
      <c r="B2" s="221"/>
      <c r="C2" s="221"/>
      <c r="D2" s="221"/>
      <c r="E2" s="221"/>
      <c r="F2" s="221"/>
      <c r="G2" s="221"/>
      <c r="H2" s="221"/>
      <c r="I2" s="221"/>
      <c r="J2" s="221"/>
      <c r="K2" s="221"/>
      <c r="L2" s="221"/>
      <c r="M2" s="221"/>
      <c r="N2" s="221"/>
      <c r="O2" s="221"/>
      <c r="P2" s="221"/>
      <c r="Q2" s="221"/>
    </row>
    <row r="3" spans="1:17" ht="15.75" thickTop="1" thickBot="1" x14ac:dyDescent="0.25">
      <c r="A3" s="189" t="s">
        <v>20</v>
      </c>
      <c r="B3" s="189"/>
      <c r="C3" s="179"/>
      <c r="D3" s="224" t="s">
        <v>112</v>
      </c>
      <c r="E3" s="225"/>
      <c r="F3" s="224" t="s">
        <v>113</v>
      </c>
      <c r="G3" s="225"/>
      <c r="H3" s="224" t="s">
        <v>114</v>
      </c>
      <c r="I3" s="225"/>
      <c r="J3" s="224" t="s">
        <v>115</v>
      </c>
      <c r="K3" s="225"/>
      <c r="L3" s="224" t="s">
        <v>116</v>
      </c>
      <c r="M3" s="225"/>
      <c r="N3" s="216" t="s">
        <v>117</v>
      </c>
      <c r="O3" s="226"/>
      <c r="P3" s="216" t="s">
        <v>118</v>
      </c>
      <c r="Q3" s="217"/>
    </row>
    <row r="4" spans="1:17" ht="15" thickBot="1" x14ac:dyDescent="0.25">
      <c r="A4" s="222"/>
      <c r="B4" s="222"/>
      <c r="C4" s="223"/>
      <c r="D4" s="30" t="s">
        <v>119</v>
      </c>
      <c r="E4" s="37" t="s">
        <v>120</v>
      </c>
      <c r="F4" s="30" t="s">
        <v>119</v>
      </c>
      <c r="G4" s="37" t="s">
        <v>120</v>
      </c>
      <c r="H4" s="30" t="s">
        <v>119</v>
      </c>
      <c r="I4" s="37" t="s">
        <v>120</v>
      </c>
      <c r="J4" s="30" t="s">
        <v>119</v>
      </c>
      <c r="K4" s="37" t="s">
        <v>120</v>
      </c>
      <c r="L4" s="30" t="s">
        <v>119</v>
      </c>
      <c r="M4" s="37" t="s">
        <v>120</v>
      </c>
      <c r="N4" s="26" t="s">
        <v>119</v>
      </c>
      <c r="O4" s="38" t="s">
        <v>120</v>
      </c>
      <c r="P4" s="26" t="s">
        <v>119</v>
      </c>
      <c r="Q4" s="26" t="s">
        <v>120</v>
      </c>
    </row>
    <row r="5" spans="1:17" s="52" customFormat="1" ht="15" thickTop="1" x14ac:dyDescent="0.2">
      <c r="A5" s="120"/>
      <c r="B5" s="120"/>
      <c r="C5" s="120"/>
      <c r="D5" s="120"/>
      <c r="E5" s="120"/>
      <c r="F5" s="120"/>
      <c r="G5" s="120"/>
      <c r="H5" s="120"/>
      <c r="I5" s="120"/>
      <c r="J5" s="120"/>
      <c r="K5" s="120"/>
      <c r="L5" s="120"/>
      <c r="M5" s="120"/>
      <c r="N5" s="121"/>
      <c r="O5" s="121"/>
      <c r="P5" s="121"/>
      <c r="Q5" s="121"/>
    </row>
    <row r="6" spans="1:17" x14ac:dyDescent="0.2">
      <c r="A6" s="39">
        <v>2023</v>
      </c>
      <c r="B6" s="36" t="s">
        <v>4</v>
      </c>
      <c r="C6" s="89" t="s">
        <v>121</v>
      </c>
      <c r="D6" s="73">
        <v>21.56</v>
      </c>
      <c r="E6" s="73">
        <v>22.06</v>
      </c>
      <c r="F6" s="73">
        <v>21.67</v>
      </c>
      <c r="G6" s="73">
        <v>22.17</v>
      </c>
      <c r="H6" s="73">
        <v>21.89</v>
      </c>
      <c r="I6" s="73">
        <v>22.39</v>
      </c>
      <c r="J6" s="73">
        <v>22.71</v>
      </c>
      <c r="K6" s="73">
        <v>22.96</v>
      </c>
      <c r="L6" s="73">
        <v>22.83</v>
      </c>
      <c r="M6" s="73">
        <v>23.08</v>
      </c>
      <c r="N6" s="74">
        <v>22.85</v>
      </c>
      <c r="O6" s="74">
        <v>23.35</v>
      </c>
      <c r="P6" s="74">
        <v>22.87</v>
      </c>
      <c r="Q6" s="74">
        <v>23.37</v>
      </c>
    </row>
    <row r="7" spans="1:17" x14ac:dyDescent="0.2">
      <c r="A7" s="40"/>
      <c r="B7" s="36"/>
      <c r="C7" s="89" t="s">
        <v>122</v>
      </c>
      <c r="D7" s="73">
        <v>21.65</v>
      </c>
      <c r="E7" s="73">
        <v>22.15</v>
      </c>
      <c r="F7" s="73">
        <v>21.74</v>
      </c>
      <c r="G7" s="73">
        <v>22.24</v>
      </c>
      <c r="H7" s="73">
        <v>21.96</v>
      </c>
      <c r="I7" s="73">
        <v>22.46</v>
      </c>
      <c r="J7" s="73">
        <v>22.92</v>
      </c>
      <c r="K7" s="73">
        <v>23.17</v>
      </c>
      <c r="L7" s="73">
        <v>22.96</v>
      </c>
      <c r="M7" s="73">
        <v>23.21</v>
      </c>
      <c r="N7" s="74">
        <v>22.97</v>
      </c>
      <c r="O7" s="74">
        <v>23.47</v>
      </c>
      <c r="P7" s="74">
        <v>22.99</v>
      </c>
      <c r="Q7" s="74">
        <v>23.49</v>
      </c>
    </row>
    <row r="8" spans="1:17" x14ac:dyDescent="0.2">
      <c r="A8" s="39"/>
      <c r="B8" s="36"/>
      <c r="C8" s="89"/>
      <c r="D8" s="73"/>
      <c r="E8" s="73"/>
      <c r="F8" s="73"/>
      <c r="G8" s="73"/>
      <c r="H8" s="73"/>
      <c r="I8" s="73"/>
      <c r="J8" s="73"/>
      <c r="K8" s="73"/>
      <c r="L8" s="73"/>
      <c r="M8" s="73"/>
      <c r="N8" s="74"/>
      <c r="O8" s="74"/>
      <c r="P8" s="74"/>
      <c r="Q8" s="74"/>
    </row>
    <row r="9" spans="1:17" x14ac:dyDescent="0.2">
      <c r="A9" s="40"/>
      <c r="B9" s="36" t="s">
        <v>5</v>
      </c>
      <c r="C9" s="89" t="s">
        <v>121</v>
      </c>
      <c r="D9" s="73">
        <v>21.51</v>
      </c>
      <c r="E9" s="73">
        <v>22.01</v>
      </c>
      <c r="F9" s="73">
        <v>21.77</v>
      </c>
      <c r="G9" s="73">
        <v>22.27</v>
      </c>
      <c r="H9" s="73">
        <v>22.15</v>
      </c>
      <c r="I9" s="73">
        <v>22.65</v>
      </c>
      <c r="J9" s="73">
        <v>22.97</v>
      </c>
      <c r="K9" s="73">
        <v>23.22</v>
      </c>
      <c r="L9" s="73">
        <v>23.36</v>
      </c>
      <c r="M9" s="73">
        <v>23.61</v>
      </c>
      <c r="N9" s="74">
        <v>23.42</v>
      </c>
      <c r="O9" s="74">
        <v>23.92</v>
      </c>
      <c r="P9" s="74">
        <v>23.46</v>
      </c>
      <c r="Q9" s="74">
        <v>23.96</v>
      </c>
    </row>
    <row r="10" spans="1:17" x14ac:dyDescent="0.2">
      <c r="A10" s="40"/>
      <c r="B10" s="36"/>
      <c r="C10" s="89" t="s">
        <v>122</v>
      </c>
      <c r="D10" s="73">
        <v>21.64</v>
      </c>
      <c r="E10" s="73">
        <v>22.14</v>
      </c>
      <c r="F10" s="73">
        <v>21.7</v>
      </c>
      <c r="G10" s="73">
        <v>22.2</v>
      </c>
      <c r="H10" s="73">
        <v>21.8</v>
      </c>
      <c r="I10" s="73">
        <v>22.3</v>
      </c>
      <c r="J10" s="73">
        <v>22.41</v>
      </c>
      <c r="K10" s="73">
        <v>22.66</v>
      </c>
      <c r="L10" s="73">
        <v>22.7</v>
      </c>
      <c r="M10" s="73">
        <v>22.95</v>
      </c>
      <c r="N10" s="74">
        <v>22.75</v>
      </c>
      <c r="O10" s="74">
        <v>23.25</v>
      </c>
      <c r="P10" s="74">
        <v>22.79</v>
      </c>
      <c r="Q10" s="74">
        <v>23.29</v>
      </c>
    </row>
    <row r="11" spans="1:17" x14ac:dyDescent="0.2">
      <c r="A11" s="39"/>
      <c r="B11" s="36"/>
      <c r="C11" s="89"/>
      <c r="D11" s="73"/>
      <c r="E11" s="73"/>
      <c r="F11" s="73"/>
      <c r="G11" s="73"/>
      <c r="H11" s="73"/>
      <c r="I11" s="73"/>
      <c r="J11" s="73"/>
      <c r="K11" s="73"/>
      <c r="L11" s="73"/>
      <c r="M11" s="73"/>
      <c r="N11" s="74"/>
      <c r="O11" s="74"/>
      <c r="P11" s="74"/>
      <c r="Q11" s="74"/>
    </row>
    <row r="12" spans="1:17" x14ac:dyDescent="0.2">
      <c r="A12" s="40"/>
      <c r="B12" s="36" t="s">
        <v>6</v>
      </c>
      <c r="C12" s="89" t="s">
        <v>121</v>
      </c>
      <c r="D12" s="73">
        <v>21.63</v>
      </c>
      <c r="E12" s="73">
        <v>22.13</v>
      </c>
      <c r="F12" s="73">
        <v>21.68</v>
      </c>
      <c r="G12" s="73">
        <v>22.18</v>
      </c>
      <c r="H12" s="73">
        <v>21.74</v>
      </c>
      <c r="I12" s="73">
        <v>22.24</v>
      </c>
      <c r="J12" s="73">
        <v>21.99</v>
      </c>
      <c r="K12" s="73">
        <v>22.24</v>
      </c>
      <c r="L12" s="73">
        <v>22.24</v>
      </c>
      <c r="M12" s="73">
        <v>22.49</v>
      </c>
      <c r="N12" s="74">
        <v>22.23</v>
      </c>
      <c r="O12" s="74">
        <v>22.73</v>
      </c>
      <c r="P12" s="74">
        <v>22.24</v>
      </c>
      <c r="Q12" s="74">
        <v>22.74</v>
      </c>
    </row>
    <row r="13" spans="1:17" x14ac:dyDescent="0.2">
      <c r="A13" s="40"/>
      <c r="B13" s="36"/>
      <c r="C13" s="89" t="s">
        <v>122</v>
      </c>
      <c r="D13" s="73">
        <v>21.62</v>
      </c>
      <c r="E13" s="73">
        <v>22.12</v>
      </c>
      <c r="F13" s="73">
        <v>21.64</v>
      </c>
      <c r="G13" s="73">
        <v>22.14</v>
      </c>
      <c r="H13" s="73">
        <v>21.66</v>
      </c>
      <c r="I13" s="73">
        <v>22.16</v>
      </c>
      <c r="J13" s="73">
        <v>21.71</v>
      </c>
      <c r="K13" s="73">
        <v>21.96</v>
      </c>
      <c r="L13" s="73">
        <v>21.75</v>
      </c>
      <c r="M13" s="73">
        <v>22</v>
      </c>
      <c r="N13" s="74">
        <v>21.74</v>
      </c>
      <c r="O13" s="74">
        <v>22.24</v>
      </c>
      <c r="P13" s="74">
        <v>21.76</v>
      </c>
      <c r="Q13" s="74">
        <v>22.26</v>
      </c>
    </row>
    <row r="14" spans="1:17" x14ac:dyDescent="0.2">
      <c r="A14" s="39"/>
      <c r="B14" s="36"/>
      <c r="C14" s="89"/>
      <c r="D14" s="73"/>
      <c r="E14" s="73"/>
      <c r="F14" s="73"/>
      <c r="G14" s="73"/>
      <c r="H14" s="73"/>
      <c r="I14" s="73"/>
      <c r="J14" s="73"/>
      <c r="K14" s="73"/>
      <c r="L14" s="73"/>
      <c r="M14" s="73"/>
      <c r="N14" s="74"/>
      <c r="O14" s="74"/>
      <c r="P14" s="74"/>
      <c r="Q14" s="74"/>
    </row>
    <row r="15" spans="1:17" x14ac:dyDescent="0.2">
      <c r="A15" s="40"/>
      <c r="B15" s="36" t="s">
        <v>7</v>
      </c>
      <c r="C15" s="89" t="s">
        <v>121</v>
      </c>
      <c r="D15" s="73">
        <v>21.66</v>
      </c>
      <c r="E15" s="73">
        <v>22.16</v>
      </c>
      <c r="F15" s="73">
        <v>21.66</v>
      </c>
      <c r="G15" s="73">
        <v>22.16</v>
      </c>
      <c r="H15" s="73">
        <v>21.62</v>
      </c>
      <c r="I15" s="73">
        <v>22.12</v>
      </c>
      <c r="J15" s="73">
        <v>21.26</v>
      </c>
      <c r="K15" s="73">
        <v>21.51</v>
      </c>
      <c r="L15" s="73">
        <v>21.3</v>
      </c>
      <c r="M15" s="73">
        <v>21.55</v>
      </c>
      <c r="N15" s="74">
        <v>21.3</v>
      </c>
      <c r="O15" s="74">
        <v>21.8</v>
      </c>
      <c r="P15" s="74">
        <v>21.3</v>
      </c>
      <c r="Q15" s="74">
        <v>21.8</v>
      </c>
    </row>
    <row r="16" spans="1:17" x14ac:dyDescent="0.2">
      <c r="A16" s="40"/>
      <c r="B16" s="36"/>
      <c r="C16" s="89" t="s">
        <v>122</v>
      </c>
      <c r="D16" s="73">
        <v>21.81</v>
      </c>
      <c r="E16" s="73">
        <v>22.31</v>
      </c>
      <c r="F16" s="73">
        <v>21.8</v>
      </c>
      <c r="G16" s="73">
        <v>22.3</v>
      </c>
      <c r="H16" s="73">
        <v>21.77</v>
      </c>
      <c r="I16" s="73">
        <v>22.27</v>
      </c>
      <c r="J16" s="73">
        <v>21.22</v>
      </c>
      <c r="K16" s="73">
        <v>21.47</v>
      </c>
      <c r="L16" s="73">
        <v>21.22</v>
      </c>
      <c r="M16" s="73">
        <v>21.47</v>
      </c>
      <c r="N16" s="74">
        <v>21.18</v>
      </c>
      <c r="O16" s="74">
        <v>21.68</v>
      </c>
      <c r="P16" s="74">
        <v>21.16</v>
      </c>
      <c r="Q16" s="74">
        <v>21.66</v>
      </c>
    </row>
    <row r="17" spans="1:17" x14ac:dyDescent="0.2">
      <c r="A17" s="39"/>
      <c r="B17" s="36"/>
      <c r="C17" s="89"/>
      <c r="D17" s="73"/>
      <c r="E17" s="73"/>
      <c r="F17" s="73"/>
      <c r="G17" s="73"/>
      <c r="H17" s="73"/>
      <c r="I17" s="73"/>
      <c r="J17" s="73"/>
      <c r="K17" s="73"/>
      <c r="L17" s="73"/>
      <c r="M17" s="73"/>
      <c r="N17" s="74"/>
      <c r="O17" s="74"/>
      <c r="P17" s="74"/>
      <c r="Q17" s="74"/>
    </row>
    <row r="18" spans="1:17" x14ac:dyDescent="0.2">
      <c r="A18" s="40"/>
      <c r="B18" s="36" t="s">
        <v>2</v>
      </c>
      <c r="C18" s="89" t="s">
        <v>121</v>
      </c>
      <c r="D18" s="75">
        <v>21.77</v>
      </c>
      <c r="E18" s="75">
        <v>22.27</v>
      </c>
      <c r="F18" s="75">
        <v>21.76</v>
      </c>
      <c r="G18" s="75">
        <v>22.26</v>
      </c>
      <c r="H18" s="75">
        <v>21.68</v>
      </c>
      <c r="I18" s="75">
        <v>22.18</v>
      </c>
      <c r="J18" s="75">
        <v>21.3</v>
      </c>
      <c r="K18" s="75">
        <v>21.55</v>
      </c>
      <c r="L18" s="75">
        <v>21.29</v>
      </c>
      <c r="M18" s="75">
        <v>21.54</v>
      </c>
      <c r="N18" s="76">
        <v>21.23</v>
      </c>
      <c r="O18" s="76">
        <v>21.73</v>
      </c>
      <c r="P18" s="76">
        <v>21.21</v>
      </c>
      <c r="Q18" s="76">
        <v>21.71</v>
      </c>
    </row>
    <row r="19" spans="1:17" x14ac:dyDescent="0.2">
      <c r="A19" s="40"/>
      <c r="B19" s="36"/>
      <c r="C19" s="89" t="s">
        <v>122</v>
      </c>
      <c r="D19" s="75">
        <v>21.78</v>
      </c>
      <c r="E19" s="75">
        <v>22.28</v>
      </c>
      <c r="F19" s="75">
        <v>21.76</v>
      </c>
      <c r="G19" s="75">
        <v>22.26</v>
      </c>
      <c r="H19" s="75">
        <v>21.6</v>
      </c>
      <c r="I19" s="75">
        <v>22.1</v>
      </c>
      <c r="J19" s="75">
        <v>21.21</v>
      </c>
      <c r="K19" s="75">
        <v>21.46</v>
      </c>
      <c r="L19" s="75">
        <v>21.24</v>
      </c>
      <c r="M19" s="75">
        <v>21.49</v>
      </c>
      <c r="N19" s="76">
        <v>21.2</v>
      </c>
      <c r="O19" s="76">
        <v>21.7</v>
      </c>
      <c r="P19" s="76">
        <v>21.21</v>
      </c>
      <c r="Q19" s="76">
        <v>21.71</v>
      </c>
    </row>
    <row r="20" spans="1:17" x14ac:dyDescent="0.2">
      <c r="A20" s="39"/>
      <c r="B20" s="52"/>
      <c r="C20" s="52"/>
      <c r="D20" s="52"/>
      <c r="E20" s="52"/>
      <c r="F20" s="52"/>
      <c r="G20" s="52"/>
      <c r="H20" s="52"/>
      <c r="I20" s="52"/>
      <c r="J20" s="52"/>
      <c r="K20" s="52"/>
      <c r="L20" s="52"/>
      <c r="M20" s="52"/>
      <c r="N20" s="52"/>
      <c r="O20" s="52"/>
      <c r="P20" s="52"/>
      <c r="Q20" s="52"/>
    </row>
    <row r="21" spans="1:17" x14ac:dyDescent="0.2">
      <c r="A21" s="39">
        <v>2024</v>
      </c>
      <c r="B21" s="36" t="s">
        <v>123</v>
      </c>
      <c r="C21" s="89" t="s">
        <v>121</v>
      </c>
      <c r="D21" s="75">
        <v>21.600454545454546</v>
      </c>
      <c r="E21" s="75">
        <v>22.100454545454546</v>
      </c>
      <c r="F21" s="75">
        <v>21.557727272727274</v>
      </c>
      <c r="G21" s="75">
        <v>22.057727272727274</v>
      </c>
      <c r="H21" s="75">
        <v>21.230909090909094</v>
      </c>
      <c r="I21" s="75">
        <v>21.730909090909094</v>
      </c>
      <c r="J21" s="75">
        <v>20.707727272727279</v>
      </c>
      <c r="K21" s="75">
        <v>20.957727272727279</v>
      </c>
      <c r="L21" s="75">
        <v>20.736818181818183</v>
      </c>
      <c r="M21" s="75">
        <v>20.986818181818183</v>
      </c>
      <c r="N21" s="76">
        <v>20.715909090909097</v>
      </c>
      <c r="O21" s="76">
        <v>21.21590909090909</v>
      </c>
      <c r="P21" s="76">
        <v>20.694545454545452</v>
      </c>
      <c r="Q21" s="76">
        <v>21.194545454545452</v>
      </c>
    </row>
    <row r="22" spans="1:17" x14ac:dyDescent="0.2">
      <c r="A22" s="40"/>
      <c r="B22" s="36"/>
      <c r="C22" s="89" t="s">
        <v>122</v>
      </c>
      <c r="D22" s="75">
        <v>21.77</v>
      </c>
      <c r="E22" s="75">
        <v>22.27</v>
      </c>
      <c r="F22" s="75">
        <v>21.66</v>
      </c>
      <c r="G22" s="75">
        <v>22.16</v>
      </c>
      <c r="H22" s="75">
        <v>21.62</v>
      </c>
      <c r="I22" s="75">
        <v>22.12</v>
      </c>
      <c r="J22" s="75">
        <v>20.68</v>
      </c>
      <c r="K22" s="75">
        <v>20.93</v>
      </c>
      <c r="L22" s="75">
        <v>20.72</v>
      </c>
      <c r="M22" s="75">
        <v>20.97</v>
      </c>
      <c r="N22" s="76">
        <v>20.71</v>
      </c>
      <c r="O22" s="76">
        <v>21.21</v>
      </c>
      <c r="P22" s="76">
        <v>20.69</v>
      </c>
      <c r="Q22" s="76">
        <v>21.19</v>
      </c>
    </row>
    <row r="23" spans="1:17" x14ac:dyDescent="0.2">
      <c r="A23" s="40"/>
      <c r="B23" s="52"/>
      <c r="C23" s="52"/>
      <c r="D23" s="77"/>
      <c r="E23" s="77"/>
      <c r="F23" s="77"/>
      <c r="G23" s="77"/>
      <c r="H23" s="77"/>
      <c r="I23" s="77"/>
      <c r="J23" s="77"/>
      <c r="K23" s="77"/>
      <c r="L23" s="77"/>
      <c r="M23" s="77"/>
      <c r="N23" s="77"/>
      <c r="O23" s="77"/>
      <c r="P23" s="77"/>
      <c r="Q23" s="77"/>
    </row>
    <row r="24" spans="1:17" x14ac:dyDescent="0.2">
      <c r="A24" s="39"/>
      <c r="B24" s="36" t="s">
        <v>124</v>
      </c>
      <c r="C24" s="89" t="s">
        <v>121</v>
      </c>
      <c r="D24" s="75">
        <v>21.782631578947367</v>
      </c>
      <c r="E24" s="75">
        <v>22.282631578947367</v>
      </c>
      <c r="F24" s="75">
        <v>21.786315789473683</v>
      </c>
      <c r="G24" s="75">
        <v>22.286315789473683</v>
      </c>
      <c r="H24" s="75">
        <v>21.792105263157897</v>
      </c>
      <c r="I24" s="75">
        <v>22.292105263157897</v>
      </c>
      <c r="J24" s="75">
        <v>21.3</v>
      </c>
      <c r="K24" s="75">
        <v>21.55</v>
      </c>
      <c r="L24" s="75">
        <v>21.236315789473689</v>
      </c>
      <c r="M24" s="75">
        <v>21.486315789473689</v>
      </c>
      <c r="N24" s="76">
        <v>20.92421052631579</v>
      </c>
      <c r="O24" s="76">
        <v>21.42421052631579</v>
      </c>
      <c r="P24" s="76">
        <v>20.844210526315788</v>
      </c>
      <c r="Q24" s="76">
        <v>21.344210526315788</v>
      </c>
    </row>
    <row r="25" spans="1:17" x14ac:dyDescent="0.2">
      <c r="A25" s="40"/>
      <c r="B25" s="36"/>
      <c r="C25" s="89" t="s">
        <v>122</v>
      </c>
      <c r="D25" s="75">
        <v>21.79</v>
      </c>
      <c r="E25" s="75">
        <v>22.29</v>
      </c>
      <c r="F25" s="75">
        <v>21.79</v>
      </c>
      <c r="G25" s="75">
        <v>22.29</v>
      </c>
      <c r="H25" s="75">
        <v>21.76</v>
      </c>
      <c r="I25" s="75">
        <v>22.26</v>
      </c>
      <c r="J25" s="75">
        <v>21.52</v>
      </c>
      <c r="K25" s="75">
        <v>21.77</v>
      </c>
      <c r="L25" s="75">
        <v>21.48</v>
      </c>
      <c r="M25" s="75">
        <v>21.73</v>
      </c>
      <c r="N25" s="76">
        <v>21.08</v>
      </c>
      <c r="O25" s="76">
        <v>21.58</v>
      </c>
      <c r="P25" s="76">
        <v>20.94</v>
      </c>
      <c r="Q25" s="76">
        <v>21.44</v>
      </c>
    </row>
    <row r="26" spans="1:17" x14ac:dyDescent="0.2">
      <c r="A26" s="39"/>
      <c r="B26" s="52"/>
      <c r="C26" s="52"/>
      <c r="D26" s="77"/>
      <c r="E26" s="77"/>
      <c r="F26" s="77"/>
      <c r="G26" s="77"/>
      <c r="H26" s="77"/>
      <c r="I26" s="77"/>
      <c r="J26" s="77"/>
      <c r="K26" s="77"/>
      <c r="L26" s="77"/>
      <c r="M26" s="77"/>
      <c r="N26" s="77"/>
      <c r="O26" s="77"/>
      <c r="P26" s="77"/>
      <c r="Q26" s="77"/>
    </row>
    <row r="27" spans="1:17" x14ac:dyDescent="0.2">
      <c r="A27" s="39"/>
      <c r="B27" s="36" t="s">
        <v>125</v>
      </c>
      <c r="C27" s="89" t="s">
        <v>121</v>
      </c>
      <c r="D27" s="75">
        <v>21.771000000000001</v>
      </c>
      <c r="E27" s="75">
        <v>22.271000000000001</v>
      </c>
      <c r="F27" s="75">
        <v>21.729499999999994</v>
      </c>
      <c r="G27" s="75">
        <v>22.229499999999994</v>
      </c>
      <c r="H27" s="75">
        <v>21.6675</v>
      </c>
      <c r="I27" s="75">
        <v>22.1675</v>
      </c>
      <c r="J27" s="75">
        <v>21.358499999999999</v>
      </c>
      <c r="K27" s="75">
        <v>21.608499999999999</v>
      </c>
      <c r="L27" s="75">
        <v>21.249500000000005</v>
      </c>
      <c r="M27" s="75">
        <v>21.499500000000005</v>
      </c>
      <c r="N27" s="76">
        <v>20.858499999999999</v>
      </c>
      <c r="O27" s="76">
        <v>21.358499999999999</v>
      </c>
      <c r="P27" s="76">
        <v>20.682500000000001</v>
      </c>
      <c r="Q27" s="76">
        <v>21.182500000000001</v>
      </c>
    </row>
    <row r="28" spans="1:17" x14ac:dyDescent="0.2">
      <c r="A28" s="40"/>
      <c r="B28" s="36"/>
      <c r="C28" s="89" t="s">
        <v>122</v>
      </c>
      <c r="D28" s="75">
        <v>21.83</v>
      </c>
      <c r="E28" s="75">
        <v>22.33</v>
      </c>
      <c r="F28" s="75">
        <v>21.82</v>
      </c>
      <c r="G28" s="75">
        <v>22.32</v>
      </c>
      <c r="H28" s="75">
        <v>21.84</v>
      </c>
      <c r="I28" s="75">
        <v>22.34</v>
      </c>
      <c r="J28" s="75">
        <v>21.74</v>
      </c>
      <c r="K28" s="75">
        <v>21.99</v>
      </c>
      <c r="L28" s="75">
        <v>21.46</v>
      </c>
      <c r="M28" s="75">
        <v>21.71</v>
      </c>
      <c r="N28" s="76">
        <v>21.13</v>
      </c>
      <c r="O28" s="76">
        <v>21.63</v>
      </c>
      <c r="P28" s="76">
        <v>20.87</v>
      </c>
      <c r="Q28" s="76">
        <v>21.37</v>
      </c>
    </row>
    <row r="29" spans="1:17" x14ac:dyDescent="0.2">
      <c r="A29" s="39"/>
      <c r="B29" s="52"/>
      <c r="C29" s="52"/>
      <c r="D29" s="52"/>
      <c r="E29" s="52"/>
      <c r="F29" s="52"/>
      <c r="G29" s="52"/>
      <c r="H29" s="52"/>
      <c r="I29" s="52"/>
      <c r="J29" s="52"/>
      <c r="K29" s="52"/>
      <c r="L29" s="52"/>
      <c r="M29" s="52"/>
      <c r="N29" s="52"/>
      <c r="O29" s="52"/>
      <c r="P29" s="52"/>
      <c r="Q29" s="52"/>
    </row>
    <row r="30" spans="1:17" x14ac:dyDescent="0.2">
      <c r="B30" s="36" t="s">
        <v>126</v>
      </c>
      <c r="C30" s="89" t="s">
        <v>121</v>
      </c>
      <c r="D30" s="75">
        <v>21.814210526315787</v>
      </c>
      <c r="E30" s="75">
        <v>22.314210526315787</v>
      </c>
      <c r="F30" s="75">
        <v>21.789473684210531</v>
      </c>
      <c r="G30" s="75">
        <v>22.289473684210531</v>
      </c>
      <c r="H30" s="75">
        <v>21.768421052631577</v>
      </c>
      <c r="I30" s="75">
        <v>22.268421052631577</v>
      </c>
      <c r="J30" s="75">
        <v>21.610526315789482</v>
      </c>
      <c r="K30" s="75">
        <v>21.860526315789482</v>
      </c>
      <c r="L30" s="75">
        <v>21.374736842105268</v>
      </c>
      <c r="M30" s="75">
        <v>21.624736842105268</v>
      </c>
      <c r="N30" s="76">
        <v>21.067894736842106</v>
      </c>
      <c r="O30" s="76">
        <v>21.567894736842106</v>
      </c>
      <c r="P30" s="76">
        <v>20.752105263157897</v>
      </c>
      <c r="Q30" s="76">
        <v>21.252105263157897</v>
      </c>
    </row>
    <row r="31" spans="1:17" x14ac:dyDescent="0.2">
      <c r="A31" s="40"/>
      <c r="B31" s="36"/>
      <c r="C31" s="89" t="s">
        <v>122</v>
      </c>
      <c r="D31" s="75">
        <v>21.84</v>
      </c>
      <c r="E31" s="75">
        <v>22.34</v>
      </c>
      <c r="F31" s="75">
        <v>21.79</v>
      </c>
      <c r="G31" s="75">
        <v>22.29</v>
      </c>
      <c r="H31" s="75">
        <v>21.74</v>
      </c>
      <c r="I31" s="75">
        <v>22.24</v>
      </c>
      <c r="J31" s="75">
        <v>21.53</v>
      </c>
      <c r="K31" s="75">
        <v>21.78</v>
      </c>
      <c r="L31" s="75">
        <v>21.29</v>
      </c>
      <c r="M31" s="75">
        <v>21.54</v>
      </c>
      <c r="N31" s="76">
        <v>20.98</v>
      </c>
      <c r="O31" s="76">
        <v>21.48</v>
      </c>
      <c r="P31" s="76">
        <v>20.66</v>
      </c>
      <c r="Q31" s="76">
        <v>21.16</v>
      </c>
    </row>
    <row r="32" spans="1:17" x14ac:dyDescent="0.2">
      <c r="A32" s="39"/>
      <c r="B32" s="36"/>
      <c r="C32" s="89"/>
      <c r="D32" s="75"/>
      <c r="E32" s="75"/>
      <c r="F32" s="75"/>
      <c r="G32" s="75"/>
      <c r="H32" s="75"/>
      <c r="I32" s="75"/>
      <c r="J32" s="75"/>
      <c r="K32" s="75"/>
      <c r="L32" s="75"/>
      <c r="M32" s="75"/>
      <c r="N32" s="76"/>
      <c r="O32" s="76"/>
      <c r="P32" s="76"/>
      <c r="Q32" s="76"/>
    </row>
    <row r="33" spans="1:17" ht="22.5" x14ac:dyDescent="0.2">
      <c r="A33" s="39"/>
      <c r="B33" s="36" t="s">
        <v>39</v>
      </c>
      <c r="C33" s="89" t="s">
        <v>121</v>
      </c>
      <c r="D33" s="75">
        <v>21.807619047619049</v>
      </c>
      <c r="E33" s="75">
        <v>22.307619047619049</v>
      </c>
      <c r="F33" s="75">
        <v>21.783809523809516</v>
      </c>
      <c r="G33" s="75">
        <v>22.283809523809516</v>
      </c>
      <c r="H33" s="75">
        <v>21.727142857142859</v>
      </c>
      <c r="I33" s="75">
        <v>22.227142857142859</v>
      </c>
      <c r="J33" s="75">
        <v>21.313333333333333</v>
      </c>
      <c r="K33" s="75">
        <v>21.563333333333333</v>
      </c>
      <c r="L33" s="75">
        <v>21.149523809523803</v>
      </c>
      <c r="M33" s="75">
        <v>21.399523809523803</v>
      </c>
      <c r="N33" s="76">
        <v>20.777142857142859</v>
      </c>
      <c r="O33" s="76">
        <v>21.277142857142859</v>
      </c>
      <c r="P33" s="76">
        <v>20.331428571428575</v>
      </c>
      <c r="Q33" s="76">
        <v>20.831428571428575</v>
      </c>
    </row>
    <row r="34" spans="1:17" x14ac:dyDescent="0.2">
      <c r="A34" s="52"/>
      <c r="B34" s="36"/>
      <c r="C34" s="89" t="s">
        <v>122</v>
      </c>
      <c r="D34" s="75">
        <v>21.82</v>
      </c>
      <c r="E34" s="75">
        <v>22.32</v>
      </c>
      <c r="F34" s="75">
        <v>21.74</v>
      </c>
      <c r="G34" s="75">
        <v>22.24</v>
      </c>
      <c r="H34" s="75">
        <v>21.61</v>
      </c>
      <c r="I34" s="75">
        <v>22.11</v>
      </c>
      <c r="J34" s="75">
        <v>20.79</v>
      </c>
      <c r="K34" s="75">
        <v>21.04</v>
      </c>
      <c r="L34" s="75">
        <v>20.77</v>
      </c>
      <c r="M34" s="75">
        <v>21.02</v>
      </c>
      <c r="N34" s="76">
        <v>20.350000000000001</v>
      </c>
      <c r="O34" s="76">
        <v>20.85</v>
      </c>
      <c r="P34" s="76">
        <v>19.899999999999999</v>
      </c>
      <c r="Q34" s="76">
        <v>20.399999999999999</v>
      </c>
    </row>
    <row r="35" spans="1:17" s="52" customFormat="1" x14ac:dyDescent="0.2">
      <c r="A35" s="39"/>
    </row>
    <row r="36" spans="1:17" x14ac:dyDescent="0.2">
      <c r="A36" s="39"/>
      <c r="B36" s="36" t="s">
        <v>127</v>
      </c>
      <c r="C36" s="89" t="s">
        <v>121</v>
      </c>
      <c r="D36" s="75">
        <v>20.850588235294115</v>
      </c>
      <c r="E36" s="75">
        <v>21.350588235294115</v>
      </c>
      <c r="F36" s="75">
        <v>20.822941176470586</v>
      </c>
      <c r="G36" s="75">
        <v>21.322941176470586</v>
      </c>
      <c r="H36" s="75">
        <v>20.701764705882354</v>
      </c>
      <c r="I36" s="75">
        <v>21.201764705882358</v>
      </c>
      <c r="J36" s="75">
        <v>20.178235294117645</v>
      </c>
      <c r="K36" s="75">
        <v>20.428235294117645</v>
      </c>
      <c r="L36" s="75">
        <v>20.097058823529409</v>
      </c>
      <c r="M36" s="75">
        <v>20.347058823529409</v>
      </c>
      <c r="N36" s="76">
        <v>19.698823529411769</v>
      </c>
      <c r="O36" s="76">
        <v>20.198823529411769</v>
      </c>
      <c r="P36" s="76">
        <v>19.283529411764704</v>
      </c>
      <c r="Q36" s="76">
        <v>19.783529411764704</v>
      </c>
    </row>
    <row r="37" spans="1:17" x14ac:dyDescent="0.2">
      <c r="B37" s="36"/>
      <c r="C37" s="89" t="s">
        <v>122</v>
      </c>
      <c r="D37" s="75">
        <v>20.38</v>
      </c>
      <c r="E37" s="75">
        <v>20.88</v>
      </c>
      <c r="F37" s="75">
        <v>20.39</v>
      </c>
      <c r="G37" s="75">
        <v>20.89</v>
      </c>
      <c r="H37" s="75">
        <v>20.350000000000001</v>
      </c>
      <c r="I37" s="75">
        <v>20.85</v>
      </c>
      <c r="J37" s="75">
        <v>19.989999999999998</v>
      </c>
      <c r="K37" s="75">
        <v>20.239999999999998</v>
      </c>
      <c r="L37" s="75">
        <v>19.89</v>
      </c>
      <c r="M37" s="75">
        <v>20.14</v>
      </c>
      <c r="N37" s="76">
        <v>19.23</v>
      </c>
      <c r="O37" s="76">
        <v>19.73</v>
      </c>
      <c r="P37" s="76">
        <v>18.72</v>
      </c>
      <c r="Q37" s="76">
        <v>19.22</v>
      </c>
    </row>
    <row r="39" spans="1:17" s="52" customFormat="1" x14ac:dyDescent="0.2">
      <c r="A39" s="39"/>
      <c r="B39" s="36" t="s">
        <v>3</v>
      </c>
      <c r="C39" s="89" t="s">
        <v>121</v>
      </c>
      <c r="D39" s="75">
        <v>20.178500000000003</v>
      </c>
      <c r="E39" s="75">
        <v>20.678500000000003</v>
      </c>
      <c r="F39" s="75">
        <v>20.152000000000005</v>
      </c>
      <c r="G39" s="75">
        <v>20.652000000000005</v>
      </c>
      <c r="H39" s="75">
        <v>20.074000000000002</v>
      </c>
      <c r="I39" s="75">
        <v>20.574000000000002</v>
      </c>
      <c r="J39" s="75">
        <v>19.748499999999996</v>
      </c>
      <c r="K39" s="75">
        <v>19.998499999999996</v>
      </c>
      <c r="L39" s="75">
        <v>19.589999999999996</v>
      </c>
      <c r="M39" s="75">
        <v>19.839999999999996</v>
      </c>
      <c r="N39" s="76">
        <v>18.970999999999997</v>
      </c>
      <c r="O39" s="76">
        <v>19.470999999999997</v>
      </c>
      <c r="P39" s="76">
        <v>18.436500000000002</v>
      </c>
      <c r="Q39" s="76">
        <v>18.936500000000002</v>
      </c>
    </row>
    <row r="40" spans="1:17" s="52" customFormat="1" x14ac:dyDescent="0.2">
      <c r="B40" s="36"/>
      <c r="C40" s="89" t="s">
        <v>122</v>
      </c>
      <c r="D40" s="75">
        <v>19.510000000000002</v>
      </c>
      <c r="E40" s="75">
        <v>20.010000000000002</v>
      </c>
      <c r="F40" s="75">
        <v>19.48</v>
      </c>
      <c r="G40" s="75">
        <v>19.98</v>
      </c>
      <c r="H40" s="75">
        <v>19.440000000000001</v>
      </c>
      <c r="I40" s="75">
        <v>19.940000000000001</v>
      </c>
      <c r="J40" s="75">
        <v>19.260000000000002</v>
      </c>
      <c r="K40" s="75">
        <v>19.510000000000002</v>
      </c>
      <c r="L40" s="75">
        <v>19.14</v>
      </c>
      <c r="M40" s="75">
        <v>19.39</v>
      </c>
      <c r="N40" s="76">
        <v>18.579999999999998</v>
      </c>
      <c r="O40" s="76">
        <v>19.079999999999998</v>
      </c>
      <c r="P40" s="76">
        <v>18</v>
      </c>
      <c r="Q40" s="76">
        <v>18.5</v>
      </c>
    </row>
    <row r="41" spans="1:17" s="52" customFormat="1" x14ac:dyDescent="0.2">
      <c r="B41" s="36"/>
      <c r="C41" s="89"/>
      <c r="D41" s="75"/>
      <c r="E41" s="75"/>
      <c r="F41" s="75"/>
      <c r="G41" s="75"/>
      <c r="H41" s="75"/>
      <c r="I41" s="75"/>
      <c r="J41" s="75"/>
      <c r="K41" s="75"/>
      <c r="L41" s="75"/>
      <c r="M41" s="75"/>
      <c r="N41" s="76"/>
      <c r="O41" s="76"/>
      <c r="P41" s="76"/>
      <c r="Q41" s="76"/>
    </row>
    <row r="42" spans="1:17" s="52" customFormat="1" x14ac:dyDescent="0.2">
      <c r="A42" s="39"/>
      <c r="B42" s="36" t="s">
        <v>4</v>
      </c>
      <c r="C42" s="89" t="s">
        <v>121</v>
      </c>
      <c r="D42" s="75">
        <v>19.436666666666671</v>
      </c>
      <c r="E42" s="75">
        <v>19.936666666666671</v>
      </c>
      <c r="F42" s="75">
        <v>19.433809523809522</v>
      </c>
      <c r="G42" s="75">
        <v>19.933809523809522</v>
      </c>
      <c r="H42" s="75">
        <v>19.347619047619048</v>
      </c>
      <c r="I42" s="75">
        <v>19.847619047619048</v>
      </c>
      <c r="J42" s="75">
        <v>18.545238095238094</v>
      </c>
      <c r="K42" s="75">
        <v>18.795238095238094</v>
      </c>
      <c r="L42" s="75">
        <v>18.344761904761906</v>
      </c>
      <c r="M42" s="75">
        <v>18.594761904761906</v>
      </c>
      <c r="N42" s="76">
        <v>17.837142857142858</v>
      </c>
      <c r="O42" s="76">
        <v>18.337142857142858</v>
      </c>
      <c r="P42" s="76">
        <v>17.320476190476192</v>
      </c>
      <c r="Q42" s="76">
        <v>17.820476190476192</v>
      </c>
    </row>
    <row r="43" spans="1:17" s="52" customFormat="1" x14ac:dyDescent="0.2">
      <c r="B43" s="36"/>
      <c r="C43" s="89" t="s">
        <v>122</v>
      </c>
      <c r="D43" s="75">
        <v>19.47</v>
      </c>
      <c r="E43" s="75">
        <v>19.97</v>
      </c>
      <c r="F43" s="75">
        <v>19.45</v>
      </c>
      <c r="G43" s="75">
        <v>19.95</v>
      </c>
      <c r="H43" s="75">
        <v>19.100000000000001</v>
      </c>
      <c r="I43" s="75">
        <v>19.600000000000001</v>
      </c>
      <c r="J43" s="75">
        <v>17.8</v>
      </c>
      <c r="K43" s="75">
        <v>18.05</v>
      </c>
      <c r="L43" s="75">
        <v>17.66</v>
      </c>
      <c r="M43" s="75">
        <v>17.91</v>
      </c>
      <c r="N43" s="76">
        <v>17.2</v>
      </c>
      <c r="O43" s="76">
        <v>17.7</v>
      </c>
      <c r="P43" s="76">
        <v>16.82</v>
      </c>
      <c r="Q43" s="76">
        <v>17.32</v>
      </c>
    </row>
    <row r="44" spans="1:17" ht="15" thickBot="1" x14ac:dyDescent="0.25">
      <c r="A44" s="28"/>
      <c r="B44" s="28"/>
      <c r="C44" s="28"/>
      <c r="D44" s="41"/>
      <c r="E44" s="41"/>
      <c r="F44" s="41"/>
      <c r="G44" s="41"/>
      <c r="H44" s="41"/>
      <c r="I44" s="41"/>
      <c r="J44" s="41"/>
      <c r="K44" s="41"/>
      <c r="L44" s="41"/>
      <c r="M44" s="41"/>
      <c r="N44" s="41"/>
      <c r="O44" s="41"/>
      <c r="P44" s="41"/>
      <c r="Q44" s="41"/>
    </row>
    <row r="45" spans="1:17" ht="15" thickTop="1" x14ac:dyDescent="0.2">
      <c r="A45" s="218" t="s">
        <v>128</v>
      </c>
      <c r="B45" s="218"/>
      <c r="C45" s="218"/>
      <c r="D45" s="218"/>
      <c r="E45" s="218"/>
      <c r="F45" s="42"/>
      <c r="G45" s="1"/>
      <c r="H45" s="219" t="s">
        <v>129</v>
      </c>
      <c r="I45" s="219"/>
      <c r="J45" s="219"/>
      <c r="K45" s="219"/>
      <c r="L45" s="219"/>
      <c r="M45" s="219"/>
      <c r="N45" s="219"/>
      <c r="O45" s="219"/>
      <c r="P45" s="219"/>
      <c r="Q45" s="219"/>
    </row>
    <row r="46" spans="1:17" x14ac:dyDescent="0.2">
      <c r="A46" s="220" t="s">
        <v>130</v>
      </c>
      <c r="B46" s="220"/>
      <c r="C46" s="220"/>
      <c r="D46" s="220"/>
      <c r="E46" s="220"/>
      <c r="F46" s="220"/>
      <c r="G46" s="220"/>
      <c r="H46" s="220"/>
      <c r="I46" s="220"/>
      <c r="J46" s="220"/>
      <c r="K46" s="220"/>
      <c r="L46" s="220"/>
      <c r="M46" s="220"/>
      <c r="N46" s="220"/>
      <c r="O46" s="220"/>
      <c r="P46" s="220"/>
      <c r="Q46" s="220"/>
    </row>
  </sheetData>
  <mergeCells count="13">
    <mergeCell ref="P3:Q3"/>
    <mergeCell ref="A45:E45"/>
    <mergeCell ref="H45:Q45"/>
    <mergeCell ref="A46:Q46"/>
    <mergeCell ref="A1:Q1"/>
    <mergeCell ref="A2:Q2"/>
    <mergeCell ref="A3:C4"/>
    <mergeCell ref="D3:E3"/>
    <mergeCell ref="F3:G3"/>
    <mergeCell ref="H3:I3"/>
    <mergeCell ref="J3:K3"/>
    <mergeCell ref="L3:M3"/>
    <mergeCell ref="N3:O3"/>
  </mergeCells>
  <hyperlinks>
    <hyperlink ref="A46" r:id="rId1" display="http://www.sbp.org.pk/ecodata/kibor_index.asp"/>
  </hyperlinks>
  <pageMargins left="0.7" right="0.7" top="0.75" bottom="0.75" header="0.3" footer="0.3"/>
  <pageSetup paperSize="9" scale="79" orientation="portrait" verticalDpi="0"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4"/>
  <sheetViews>
    <sheetView view="pageBreakPreview" zoomScale="115" zoomScaleNormal="100" zoomScaleSheetLayoutView="115" workbookViewId="0">
      <selection activeCell="E8" sqref="E8"/>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27" t="s">
        <v>131</v>
      </c>
      <c r="B1" s="227"/>
      <c r="C1" s="227"/>
      <c r="D1" s="227"/>
      <c r="E1" s="227"/>
      <c r="F1" s="227"/>
      <c r="G1" s="227"/>
      <c r="H1" s="227"/>
    </row>
    <row r="2" spans="1:8" ht="15" thickBot="1" x14ac:dyDescent="0.25">
      <c r="A2" s="221" t="s">
        <v>132</v>
      </c>
      <c r="B2" s="221"/>
      <c r="C2" s="221"/>
      <c r="D2" s="221"/>
      <c r="E2" s="221"/>
      <c r="F2" s="221"/>
      <c r="G2" s="221"/>
      <c r="H2" s="221"/>
    </row>
    <row r="3" spans="1:8" ht="15.75" thickTop="1" thickBot="1" x14ac:dyDescent="0.25">
      <c r="A3" s="228" t="s">
        <v>20</v>
      </c>
      <c r="B3" s="229"/>
      <c r="C3" s="43" t="s">
        <v>133</v>
      </c>
      <c r="D3" s="43" t="s">
        <v>112</v>
      </c>
      <c r="E3" s="43" t="s">
        <v>113</v>
      </c>
      <c r="F3" s="43" t="s">
        <v>134</v>
      </c>
      <c r="G3" s="43" t="s">
        <v>115</v>
      </c>
      <c r="H3" s="44" t="s">
        <v>116</v>
      </c>
    </row>
    <row r="4" spans="1:8" ht="15" thickTop="1" x14ac:dyDescent="0.2">
      <c r="A4" s="45"/>
      <c r="B4" s="45"/>
      <c r="C4" s="22"/>
      <c r="D4" s="22"/>
      <c r="E4" s="22"/>
      <c r="F4" s="22"/>
      <c r="G4" s="22"/>
      <c r="H4" s="22"/>
    </row>
    <row r="5" spans="1:8" x14ac:dyDescent="0.2">
      <c r="A5" s="14">
        <v>2023</v>
      </c>
      <c r="B5" s="15" t="s">
        <v>3</v>
      </c>
      <c r="C5" s="73">
        <v>21.9</v>
      </c>
      <c r="D5" s="73">
        <v>22.11</v>
      </c>
      <c r="E5" s="73">
        <v>21.8</v>
      </c>
      <c r="F5" s="73">
        <v>21.4</v>
      </c>
      <c r="G5" s="73" t="s">
        <v>29</v>
      </c>
      <c r="H5" s="73" t="s">
        <v>29</v>
      </c>
    </row>
    <row r="6" spans="1:8" x14ac:dyDescent="0.2">
      <c r="A6" s="14"/>
      <c r="B6" s="15" t="s">
        <v>4</v>
      </c>
      <c r="C6" s="73">
        <v>21.61</v>
      </c>
      <c r="D6" s="73" t="s">
        <v>29</v>
      </c>
      <c r="E6" s="73" t="s">
        <v>29</v>
      </c>
      <c r="F6" s="73">
        <v>21.5</v>
      </c>
      <c r="G6" s="73" t="s">
        <v>29</v>
      </c>
      <c r="H6" s="73" t="s">
        <v>29</v>
      </c>
    </row>
    <row r="7" spans="1:8" x14ac:dyDescent="0.2">
      <c r="A7" s="14"/>
      <c r="B7" s="15" t="s">
        <v>5</v>
      </c>
      <c r="C7" s="73">
        <v>21.69</v>
      </c>
      <c r="D7" s="73">
        <v>22.1</v>
      </c>
      <c r="E7" s="73">
        <v>21.25</v>
      </c>
      <c r="F7" s="73" t="s">
        <v>29</v>
      </c>
      <c r="G7" s="73" t="s">
        <v>29</v>
      </c>
      <c r="H7" s="73" t="s">
        <v>29</v>
      </c>
    </row>
    <row r="8" spans="1:8" x14ac:dyDescent="0.2">
      <c r="A8" s="14"/>
      <c r="B8" s="15"/>
      <c r="C8" s="73"/>
      <c r="D8" s="73"/>
      <c r="E8" s="73"/>
      <c r="F8" s="73"/>
      <c r="G8" s="73"/>
      <c r="H8" s="73"/>
    </row>
    <row r="9" spans="1:8" x14ac:dyDescent="0.2">
      <c r="A9" s="14"/>
      <c r="B9" s="15" t="s">
        <v>6</v>
      </c>
      <c r="C9" s="73">
        <v>22.04</v>
      </c>
      <c r="D9" s="73">
        <v>21.67</v>
      </c>
      <c r="E9" s="73">
        <v>21.81</v>
      </c>
      <c r="F9" s="73" t="s">
        <v>29</v>
      </c>
      <c r="G9" s="73" t="s">
        <v>29</v>
      </c>
      <c r="H9" s="73" t="s">
        <v>29</v>
      </c>
    </row>
    <row r="10" spans="1:8" x14ac:dyDescent="0.2">
      <c r="A10" s="14"/>
      <c r="B10" s="15" t="s">
        <v>7</v>
      </c>
      <c r="C10" s="73">
        <v>22.1</v>
      </c>
      <c r="D10" s="73">
        <v>21.4</v>
      </c>
      <c r="E10" s="73" t="s">
        <v>29</v>
      </c>
      <c r="F10" s="73" t="s">
        <v>29</v>
      </c>
      <c r="G10" s="73" t="s">
        <v>29</v>
      </c>
      <c r="H10" s="73" t="s">
        <v>29</v>
      </c>
    </row>
    <row r="11" spans="1:8" x14ac:dyDescent="0.2">
      <c r="A11" s="14"/>
      <c r="B11" s="15" t="s">
        <v>2</v>
      </c>
      <c r="C11" s="73">
        <v>21.82</v>
      </c>
      <c r="D11" s="73">
        <v>21.64</v>
      </c>
      <c r="E11" s="73">
        <v>21.31</v>
      </c>
      <c r="F11" s="73" t="s">
        <v>29</v>
      </c>
      <c r="G11" s="73" t="s">
        <v>29</v>
      </c>
      <c r="H11" s="73" t="s">
        <v>29</v>
      </c>
    </row>
    <row r="12" spans="1:8" x14ac:dyDescent="0.2">
      <c r="A12" s="14"/>
      <c r="B12" s="15"/>
      <c r="C12" s="73"/>
      <c r="D12" s="73"/>
      <c r="E12" s="73"/>
      <c r="F12" s="73"/>
      <c r="G12" s="73"/>
      <c r="H12" s="73"/>
    </row>
    <row r="13" spans="1:8" x14ac:dyDescent="0.2">
      <c r="A13" s="14">
        <v>2024</v>
      </c>
      <c r="B13" s="15" t="s">
        <v>123</v>
      </c>
      <c r="C13" s="73">
        <v>21.76</v>
      </c>
      <c r="D13" s="73">
        <v>21.29</v>
      </c>
      <c r="E13" s="73">
        <v>21</v>
      </c>
      <c r="F13" s="73">
        <v>21.53</v>
      </c>
      <c r="G13" s="73">
        <v>20.73</v>
      </c>
      <c r="H13" s="73" t="s">
        <v>29</v>
      </c>
    </row>
    <row r="14" spans="1:8" x14ac:dyDescent="0.2">
      <c r="B14" s="15" t="s">
        <v>124</v>
      </c>
      <c r="C14" s="73">
        <v>21.62</v>
      </c>
      <c r="D14" s="73">
        <v>21.75</v>
      </c>
      <c r="E14" s="73">
        <v>21.4</v>
      </c>
      <c r="F14" s="73">
        <v>21.84</v>
      </c>
      <c r="G14" s="73">
        <v>21.12</v>
      </c>
      <c r="H14" s="73">
        <v>21</v>
      </c>
    </row>
    <row r="15" spans="1:8" x14ac:dyDescent="0.2">
      <c r="B15" s="15" t="s">
        <v>125</v>
      </c>
      <c r="C15" s="73">
        <v>22.03</v>
      </c>
      <c r="D15" s="73">
        <v>21.82</v>
      </c>
      <c r="E15" s="73" t="s">
        <v>29</v>
      </c>
      <c r="F15" s="73" t="s">
        <v>29</v>
      </c>
      <c r="G15" s="73" t="s">
        <v>29</v>
      </c>
      <c r="H15" s="73" t="s">
        <v>29</v>
      </c>
    </row>
    <row r="16" spans="1:8" x14ac:dyDescent="0.2">
      <c r="A16" s="14"/>
      <c r="B16" s="15"/>
      <c r="C16" s="73"/>
      <c r="D16" s="73"/>
      <c r="E16" s="73"/>
      <c r="F16" s="73"/>
      <c r="G16" s="73"/>
      <c r="H16" s="73"/>
    </row>
    <row r="17" spans="1:8" x14ac:dyDescent="0.2">
      <c r="A17" s="14"/>
      <c r="B17" s="15" t="s">
        <v>126</v>
      </c>
      <c r="C17" s="73">
        <v>22.03</v>
      </c>
      <c r="D17" s="73">
        <v>21.82</v>
      </c>
      <c r="E17" s="73" t="s">
        <v>29</v>
      </c>
      <c r="F17" s="73" t="s">
        <v>29</v>
      </c>
      <c r="G17" s="73" t="s">
        <v>29</v>
      </c>
      <c r="H17" s="73" t="s">
        <v>29</v>
      </c>
    </row>
    <row r="18" spans="1:8" x14ac:dyDescent="0.2">
      <c r="A18" s="14"/>
      <c r="B18" s="15" t="s">
        <v>39</v>
      </c>
      <c r="C18" s="73">
        <v>21.96</v>
      </c>
      <c r="D18" s="73">
        <v>21.56</v>
      </c>
      <c r="E18" s="73" t="s">
        <v>29</v>
      </c>
      <c r="F18" s="73" t="s">
        <v>29</v>
      </c>
      <c r="G18" s="73">
        <v>21.4</v>
      </c>
      <c r="H18" s="73">
        <v>21</v>
      </c>
    </row>
    <row r="19" spans="1:8" x14ac:dyDescent="0.2">
      <c r="A19" s="14"/>
      <c r="B19" s="15" t="s">
        <v>127</v>
      </c>
      <c r="C19" s="73">
        <v>21.31</v>
      </c>
      <c r="D19" s="73">
        <v>21.15</v>
      </c>
      <c r="E19" s="73" t="s">
        <v>29</v>
      </c>
      <c r="F19" s="73" t="s">
        <v>29</v>
      </c>
      <c r="G19" s="73">
        <v>19.96</v>
      </c>
      <c r="H19" s="73" t="s">
        <v>29</v>
      </c>
    </row>
    <row r="20" spans="1:8" x14ac:dyDescent="0.2">
      <c r="A20" s="14"/>
      <c r="B20" s="15"/>
      <c r="C20" s="73"/>
      <c r="D20" s="73"/>
      <c r="E20" s="73"/>
      <c r="F20" s="73"/>
      <c r="G20" s="73"/>
      <c r="H20" s="73"/>
    </row>
    <row r="21" spans="1:8" x14ac:dyDescent="0.2">
      <c r="A21" s="14"/>
      <c r="B21" s="15" t="s">
        <v>3</v>
      </c>
      <c r="C21" s="73">
        <v>20.170000000000002</v>
      </c>
      <c r="D21" s="73">
        <v>20.22</v>
      </c>
      <c r="E21" s="73" t="s">
        <v>29</v>
      </c>
      <c r="F21" s="73">
        <v>19.5</v>
      </c>
      <c r="G21" s="73" t="s">
        <v>29</v>
      </c>
      <c r="H21" s="73" t="s">
        <v>29</v>
      </c>
    </row>
    <row r="22" spans="1:8" ht="15" thickBot="1" x14ac:dyDescent="0.25">
      <c r="A22" s="14"/>
      <c r="B22" s="15" t="s">
        <v>4</v>
      </c>
      <c r="C22" s="73">
        <v>19.53</v>
      </c>
      <c r="D22" s="73">
        <v>19.13</v>
      </c>
      <c r="E22" s="73">
        <v>19.72</v>
      </c>
      <c r="F22" s="73" t="s">
        <v>29</v>
      </c>
      <c r="G22" s="73">
        <v>17.88</v>
      </c>
      <c r="H22" s="73">
        <v>18.329999999999998</v>
      </c>
    </row>
    <row r="23" spans="1:8" ht="15" thickTop="1" x14ac:dyDescent="0.2">
      <c r="A23" s="197" t="s">
        <v>135</v>
      </c>
      <c r="B23" s="197"/>
      <c r="C23" s="197"/>
      <c r="D23" s="197"/>
      <c r="E23" s="197"/>
      <c r="F23" s="197"/>
      <c r="G23" s="197"/>
      <c r="H23" s="197"/>
    </row>
    <row r="24" spans="1:8" x14ac:dyDescent="0.2">
      <c r="A24" s="198"/>
      <c r="B24" s="198"/>
      <c r="C24" s="198"/>
      <c r="D24" s="198"/>
      <c r="E24" s="198"/>
      <c r="F24" s="198"/>
      <c r="G24" s="198"/>
      <c r="H24" s="198"/>
    </row>
  </sheetData>
  <mergeCells count="5">
    <mergeCell ref="A1:H1"/>
    <mergeCell ref="A2:H2"/>
    <mergeCell ref="A3:B3"/>
    <mergeCell ref="A23:H23"/>
    <mergeCell ref="A24:H24"/>
  </mergeCells>
  <pageMargins left="0.7" right="0.7" top="0.75" bottom="0.75" header="0.3" footer="0.3"/>
  <pageSetup paperSize="9" scale="79" orientation="portrait" verticalDpi="0"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7"/>
  <sheetViews>
    <sheetView view="pageBreakPreview" zoomScaleNormal="100" zoomScaleSheetLayoutView="100" workbookViewId="0">
      <selection activeCell="C7" sqref="C7"/>
    </sheetView>
  </sheetViews>
  <sheetFormatPr defaultRowHeight="14.25" x14ac:dyDescent="0.2"/>
  <cols>
    <col min="1" max="1" width="14.375" customWidth="1"/>
    <col min="2" max="13" width="8.75" customWidth="1"/>
  </cols>
  <sheetData>
    <row r="1" spans="1:13" ht="18.75" x14ac:dyDescent="0.2">
      <c r="A1" s="166" t="s">
        <v>136</v>
      </c>
      <c r="B1" s="166"/>
      <c r="C1" s="166"/>
      <c r="D1" s="166"/>
      <c r="E1" s="166"/>
      <c r="F1" s="166"/>
      <c r="G1" s="166"/>
      <c r="H1" s="166"/>
      <c r="I1" s="166"/>
      <c r="J1" s="166"/>
      <c r="K1" s="166"/>
      <c r="L1" s="166"/>
      <c r="M1" s="166"/>
    </row>
    <row r="2" spans="1:13" ht="18.75" x14ac:dyDescent="0.2">
      <c r="A2" s="230" t="s">
        <v>137</v>
      </c>
      <c r="B2" s="230"/>
      <c r="C2" s="230"/>
      <c r="D2" s="230"/>
      <c r="E2" s="230"/>
      <c r="F2" s="230"/>
      <c r="G2" s="230"/>
      <c r="H2" s="230"/>
      <c r="I2" s="230"/>
      <c r="J2" s="230"/>
      <c r="K2" s="230"/>
      <c r="L2" s="230"/>
      <c r="M2" s="230"/>
    </row>
    <row r="3" spans="1:13" ht="19.5" thickBot="1" x14ac:dyDescent="0.25">
      <c r="A3" s="231"/>
      <c r="B3" s="231"/>
      <c r="C3" s="231"/>
      <c r="D3" s="231"/>
      <c r="E3" s="231"/>
      <c r="F3" s="231"/>
      <c r="G3" s="231"/>
      <c r="H3" s="231"/>
      <c r="I3" s="231"/>
      <c r="J3" s="231"/>
      <c r="K3" s="231"/>
      <c r="L3" s="231"/>
      <c r="M3" s="231"/>
    </row>
    <row r="4" spans="1:13" ht="15.75" thickTop="1" thickBot="1" x14ac:dyDescent="0.25">
      <c r="A4" s="179" t="s">
        <v>85</v>
      </c>
      <c r="B4" s="216" t="s">
        <v>138</v>
      </c>
      <c r="C4" s="217"/>
      <c r="D4" s="226"/>
      <c r="E4" s="216" t="s">
        <v>139</v>
      </c>
      <c r="F4" s="217"/>
      <c r="G4" s="226"/>
      <c r="H4" s="224" t="s">
        <v>140</v>
      </c>
      <c r="I4" s="232"/>
      <c r="J4" s="225"/>
      <c r="K4" s="216" t="s">
        <v>141</v>
      </c>
      <c r="L4" s="217"/>
      <c r="M4" s="217"/>
    </row>
    <row r="5" spans="1:13" ht="15" thickBot="1" x14ac:dyDescent="0.25">
      <c r="A5" s="223"/>
      <c r="B5" s="46" t="s">
        <v>142</v>
      </c>
      <c r="C5" s="47" t="s">
        <v>143</v>
      </c>
      <c r="D5" s="48" t="s">
        <v>134</v>
      </c>
      <c r="E5" s="47" t="s">
        <v>142</v>
      </c>
      <c r="F5" s="47" t="s">
        <v>143</v>
      </c>
      <c r="G5" s="48" t="s">
        <v>134</v>
      </c>
      <c r="H5" s="47" t="s">
        <v>142</v>
      </c>
      <c r="I5" s="47" t="s">
        <v>143</v>
      </c>
      <c r="J5" s="48" t="s">
        <v>134</v>
      </c>
      <c r="K5" s="47" t="s">
        <v>142</v>
      </c>
      <c r="L5" s="47" t="s">
        <v>143</v>
      </c>
      <c r="M5" s="47" t="s">
        <v>134</v>
      </c>
    </row>
    <row r="6" spans="1:13" ht="15" thickTop="1" x14ac:dyDescent="0.2">
      <c r="A6" s="2"/>
      <c r="B6" s="35"/>
      <c r="C6" s="2"/>
      <c r="D6" s="2"/>
      <c r="E6" s="2"/>
      <c r="F6" s="2"/>
      <c r="G6" s="2"/>
      <c r="H6" s="2"/>
      <c r="I6" s="2"/>
      <c r="J6" s="2"/>
      <c r="K6" s="2"/>
      <c r="L6" s="2"/>
      <c r="M6" s="2"/>
    </row>
    <row r="7" spans="1:13" ht="33" customHeight="1" x14ac:dyDescent="0.2">
      <c r="A7" s="95">
        <v>45505</v>
      </c>
      <c r="B7" s="64">
        <v>278.66397499999999</v>
      </c>
      <c r="C7" s="64">
        <v>279.42936300000002</v>
      </c>
      <c r="D7" s="64">
        <v>281.8566495</v>
      </c>
      <c r="E7" s="64">
        <v>301.02676329500002</v>
      </c>
      <c r="F7" s="64">
        <v>301.95067108440003</v>
      </c>
      <c r="G7" s="64">
        <v>304.91562385219999</v>
      </c>
      <c r="H7" s="64">
        <v>1.8594333445</v>
      </c>
      <c r="I7" s="64">
        <v>1.8667527327</v>
      </c>
      <c r="J7" s="64">
        <v>1.8894539616999999</v>
      </c>
      <c r="K7" s="64">
        <v>356.48089432</v>
      </c>
      <c r="L7" s="64">
        <v>357.48418325760002</v>
      </c>
      <c r="M7" s="64">
        <v>360.67701596270001</v>
      </c>
    </row>
    <row r="8" spans="1:13" ht="33" customHeight="1" x14ac:dyDescent="0.2">
      <c r="A8" s="95">
        <v>45506</v>
      </c>
      <c r="B8" s="64">
        <v>278.5</v>
      </c>
      <c r="C8" s="64">
        <v>279.25072249999999</v>
      </c>
      <c r="D8" s="64">
        <v>281.61970700000001</v>
      </c>
      <c r="E8" s="64">
        <v>300.82177999999999</v>
      </c>
      <c r="F8" s="64">
        <v>301.73040566129998</v>
      </c>
      <c r="G8" s="64">
        <v>304.63634484329998</v>
      </c>
      <c r="H8" s="64">
        <v>1.8677486953</v>
      </c>
      <c r="I8" s="64">
        <v>1.8747591771000001</v>
      </c>
      <c r="J8" s="64">
        <v>1.8974850783999999</v>
      </c>
      <c r="K8" s="64">
        <v>354.12668000000002</v>
      </c>
      <c r="L8" s="64">
        <v>355.11155489830003</v>
      </c>
      <c r="M8" s="64">
        <v>358.23125047259998</v>
      </c>
    </row>
    <row r="9" spans="1:13" ht="33" customHeight="1" x14ac:dyDescent="0.2">
      <c r="A9" s="95">
        <v>45509</v>
      </c>
      <c r="B9" s="64">
        <v>278.62889999999999</v>
      </c>
      <c r="C9" s="64">
        <v>279.39373649999999</v>
      </c>
      <c r="D9" s="64">
        <v>281.72982500000001</v>
      </c>
      <c r="E9" s="64">
        <v>305.48874017999998</v>
      </c>
      <c r="F9" s="64">
        <v>306.4264774751</v>
      </c>
      <c r="G9" s="64">
        <v>309.3669573729</v>
      </c>
      <c r="H9" s="64">
        <v>1.9468881866000001</v>
      </c>
      <c r="I9" s="64">
        <v>1.9542738388000001</v>
      </c>
      <c r="J9" s="64">
        <v>1.9783022457999999</v>
      </c>
      <c r="K9" s="64">
        <v>356.96542590000001</v>
      </c>
      <c r="L9" s="64">
        <v>357.97378367810001</v>
      </c>
      <c r="M9" s="64">
        <v>361.07649464280001</v>
      </c>
    </row>
    <row r="10" spans="1:13" ht="33" customHeight="1" x14ac:dyDescent="0.2">
      <c r="A10" s="95">
        <v>45510</v>
      </c>
      <c r="B10" s="64">
        <v>278.68519750000002</v>
      </c>
      <c r="C10" s="64">
        <v>279.4278405</v>
      </c>
      <c r="D10" s="64">
        <v>281.698305</v>
      </c>
      <c r="E10" s="64">
        <v>304.42177842080002</v>
      </c>
      <c r="F10" s="64">
        <v>305.33108074220002</v>
      </c>
      <c r="G10" s="64">
        <v>308.17118491069999</v>
      </c>
      <c r="H10" s="64">
        <v>1.9175367243999999</v>
      </c>
      <c r="I10" s="64">
        <v>1.924629012</v>
      </c>
      <c r="J10" s="64">
        <v>1.9474995014000001</v>
      </c>
      <c r="K10" s="64">
        <v>354.9334733993</v>
      </c>
      <c r="L10" s="64">
        <v>355.90877729800002</v>
      </c>
      <c r="M10" s="64">
        <v>358.90702152929998</v>
      </c>
    </row>
    <row r="11" spans="1:13" ht="33" customHeight="1" x14ac:dyDescent="0.2">
      <c r="A11" s="95">
        <v>45511</v>
      </c>
      <c r="B11" s="64">
        <v>278.73409500000002</v>
      </c>
      <c r="C11" s="64">
        <v>279.57410199999998</v>
      </c>
      <c r="D11" s="64">
        <v>281.91499700000003</v>
      </c>
      <c r="E11" s="64">
        <v>304.41944514950001</v>
      </c>
      <c r="F11" s="64">
        <v>305.43428707380002</v>
      </c>
      <c r="G11" s="64">
        <v>308.33691626379999</v>
      </c>
      <c r="H11" s="64">
        <v>1.9003517816</v>
      </c>
      <c r="I11" s="64">
        <v>1.9080228806999999</v>
      </c>
      <c r="J11" s="64">
        <v>1.930867769</v>
      </c>
      <c r="K11" s="64">
        <v>353.79719337400002</v>
      </c>
      <c r="L11" s="64">
        <v>354.89346188460001</v>
      </c>
      <c r="M11" s="64">
        <v>357.96706478319999</v>
      </c>
    </row>
    <row r="12" spans="1:13" ht="33" customHeight="1" x14ac:dyDescent="0.2">
      <c r="A12" s="95">
        <v>45512</v>
      </c>
      <c r="B12" s="64">
        <v>278.68535500000002</v>
      </c>
      <c r="C12" s="64">
        <v>279.41453999999999</v>
      </c>
      <c r="D12" s="64">
        <v>281.779833</v>
      </c>
      <c r="E12" s="64">
        <v>304.85391629899999</v>
      </c>
      <c r="F12" s="64">
        <v>305.74880156590001</v>
      </c>
      <c r="G12" s="64">
        <v>308.67895852790002</v>
      </c>
      <c r="H12" s="64">
        <v>1.9104395836000001</v>
      </c>
      <c r="I12" s="64">
        <v>1.9174137259999999</v>
      </c>
      <c r="J12" s="64">
        <v>1.9405582844</v>
      </c>
      <c r="K12" s="64">
        <v>353.94433835000001</v>
      </c>
      <c r="L12" s="64">
        <v>354.89991476099999</v>
      </c>
      <c r="M12" s="64">
        <v>358.00268672570002</v>
      </c>
    </row>
    <row r="13" spans="1:13" ht="33" customHeight="1" x14ac:dyDescent="0.2">
      <c r="A13" s="95">
        <v>45513</v>
      </c>
      <c r="B13" s="64">
        <v>278.55</v>
      </c>
      <c r="C13" s="64">
        <v>279.31246149999998</v>
      </c>
      <c r="D13" s="64">
        <v>281.6565425</v>
      </c>
      <c r="E13" s="64">
        <v>304.21838500000001</v>
      </c>
      <c r="F13" s="64">
        <v>305.14858487629999</v>
      </c>
      <c r="G13" s="64">
        <v>308.05367531960002</v>
      </c>
      <c r="H13" s="64">
        <v>1.8922591082</v>
      </c>
      <c r="I13" s="64">
        <v>1.8993934962000001</v>
      </c>
      <c r="J13" s="64">
        <v>1.9230447820000001</v>
      </c>
      <c r="K13" s="64">
        <v>355.49945000000002</v>
      </c>
      <c r="L13" s="64">
        <v>356.50255507899999</v>
      </c>
      <c r="M13" s="64">
        <v>359.59682259710002</v>
      </c>
    </row>
    <row r="14" spans="1:13" ht="33" customHeight="1" x14ac:dyDescent="0.2">
      <c r="A14" s="95">
        <v>45516</v>
      </c>
      <c r="B14" s="64">
        <v>278.64224999999999</v>
      </c>
      <c r="C14" s="64">
        <v>279.35945099999998</v>
      </c>
      <c r="D14" s="64">
        <v>281.71564599999999</v>
      </c>
      <c r="E14" s="64">
        <v>304.319142</v>
      </c>
      <c r="F14" s="64">
        <v>305.20047957700001</v>
      </c>
      <c r="G14" s="64">
        <v>308.14789820160001</v>
      </c>
      <c r="H14" s="64">
        <v>1.8928857871</v>
      </c>
      <c r="I14" s="64">
        <v>1.8997091609000001</v>
      </c>
      <c r="J14" s="64">
        <v>1.9234568546999999</v>
      </c>
      <c r="K14" s="64">
        <v>355.7843598</v>
      </c>
      <c r="L14" s="64">
        <v>356.7304255098</v>
      </c>
      <c r="M14" s="64">
        <v>359.8508889963</v>
      </c>
    </row>
    <row r="15" spans="1:13" ht="33" customHeight="1" x14ac:dyDescent="0.2">
      <c r="A15" s="95">
        <v>45517</v>
      </c>
      <c r="B15" s="64">
        <v>278.70291500000002</v>
      </c>
      <c r="C15" s="64">
        <v>279.44888650000001</v>
      </c>
      <c r="D15" s="64">
        <v>281.7956805</v>
      </c>
      <c r="E15" s="64">
        <v>304.52474492900001</v>
      </c>
      <c r="F15" s="64">
        <v>305.4381918423</v>
      </c>
      <c r="G15" s="64">
        <v>308.36168648350002</v>
      </c>
      <c r="H15" s="64">
        <v>1.8845922074999999</v>
      </c>
      <c r="I15" s="64">
        <v>1.8915857873999999</v>
      </c>
      <c r="J15" s="64">
        <v>1.914891229</v>
      </c>
      <c r="K15" s="64">
        <v>356.83728207450002</v>
      </c>
      <c r="L15" s="64">
        <v>357.82242258560001</v>
      </c>
      <c r="M15" s="64">
        <v>360.93489761590001</v>
      </c>
    </row>
    <row r="16" spans="1:13" ht="33" customHeight="1" x14ac:dyDescent="0.2">
      <c r="A16" s="95">
        <v>45519</v>
      </c>
      <c r="B16" s="64">
        <v>278.7</v>
      </c>
      <c r="C16" s="64">
        <v>279.44545900000003</v>
      </c>
      <c r="D16" s="64">
        <v>282.07748149999998</v>
      </c>
      <c r="E16" s="64">
        <v>306.87657548499999</v>
      </c>
      <c r="F16" s="64">
        <v>307.79659804279999</v>
      </c>
      <c r="G16" s="64">
        <v>311.04613365630001</v>
      </c>
      <c r="H16" s="64">
        <v>1.8927637759</v>
      </c>
      <c r="I16" s="64">
        <v>1.8997901936999999</v>
      </c>
      <c r="J16" s="64">
        <v>1.9245843937</v>
      </c>
      <c r="K16" s="64">
        <v>358.08771419750002</v>
      </c>
      <c r="L16" s="64">
        <v>359.08056840130001</v>
      </c>
      <c r="M16" s="64">
        <v>362.56335449009998</v>
      </c>
    </row>
    <row r="17" spans="1:13" ht="33" customHeight="1" x14ac:dyDescent="0.2">
      <c r="A17" s="95">
        <v>45520</v>
      </c>
      <c r="B17" s="64">
        <v>278.54225000000002</v>
      </c>
      <c r="C17" s="64">
        <v>279.24088649999999</v>
      </c>
      <c r="D17" s="64">
        <v>281.74518399999999</v>
      </c>
      <c r="E17" s="64">
        <v>306.006521625</v>
      </c>
      <c r="F17" s="64">
        <v>306.87288918270002</v>
      </c>
      <c r="G17" s="64">
        <v>309.97379747529999</v>
      </c>
      <c r="H17" s="64">
        <v>1.8697248012000001</v>
      </c>
      <c r="I17" s="64">
        <v>1.876352792</v>
      </c>
      <c r="J17" s="64">
        <v>1.8999607796</v>
      </c>
      <c r="K17" s="64">
        <v>358.80420222499998</v>
      </c>
      <c r="L17" s="64">
        <v>359.73416634030002</v>
      </c>
      <c r="M17" s="64">
        <v>363.05980242679999</v>
      </c>
    </row>
    <row r="18" spans="1:13" ht="33" customHeight="1" x14ac:dyDescent="0.2">
      <c r="A18" s="95">
        <v>45523</v>
      </c>
      <c r="B18" s="64">
        <v>278.44225</v>
      </c>
      <c r="C18" s="64">
        <v>279.08761349999997</v>
      </c>
      <c r="D18" s="64">
        <v>281.31040000000002</v>
      </c>
      <c r="E18" s="64">
        <v>307.49770167499997</v>
      </c>
      <c r="F18" s="64">
        <v>308.30948207149999</v>
      </c>
      <c r="G18" s="64">
        <v>311.14266464399998</v>
      </c>
      <c r="H18" s="64">
        <v>1.9062900236</v>
      </c>
      <c r="I18" s="64">
        <v>1.9126725388000001</v>
      </c>
      <c r="J18" s="64">
        <v>1.9355851712000001</v>
      </c>
      <c r="K18" s="64">
        <v>361.09784635</v>
      </c>
      <c r="L18" s="64">
        <v>361.96533166120003</v>
      </c>
      <c r="M18" s="64">
        <v>364.95045205920002</v>
      </c>
    </row>
    <row r="19" spans="1:13" ht="33" customHeight="1" x14ac:dyDescent="0.2">
      <c r="A19" s="95">
        <v>45524</v>
      </c>
      <c r="B19" s="64">
        <v>278.34224999999998</v>
      </c>
      <c r="C19" s="64">
        <v>278.90457300000003</v>
      </c>
      <c r="D19" s="64">
        <v>281.07396249999999</v>
      </c>
      <c r="E19" s="64">
        <v>308.38929877499999</v>
      </c>
      <c r="F19" s="64">
        <v>309.11105387420002</v>
      </c>
      <c r="G19" s="64">
        <v>311.88009040089997</v>
      </c>
      <c r="H19" s="64">
        <v>1.8976802611000001</v>
      </c>
      <c r="I19" s="64">
        <v>1.9034658549000001</v>
      </c>
      <c r="J19" s="64">
        <v>1.9256257493</v>
      </c>
      <c r="K19" s="64">
        <v>361.83101077499998</v>
      </c>
      <c r="L19" s="64">
        <v>362.59281862670002</v>
      </c>
      <c r="M19" s="64">
        <v>365.51279694440001</v>
      </c>
    </row>
    <row r="20" spans="1:13" ht="33" customHeight="1" x14ac:dyDescent="0.2">
      <c r="A20" s="95">
        <v>45525</v>
      </c>
      <c r="B20" s="64">
        <v>278.52426000000003</v>
      </c>
      <c r="C20" s="64">
        <v>279.12294350000002</v>
      </c>
      <c r="D20" s="64">
        <v>281.41747249999997</v>
      </c>
      <c r="E20" s="64">
        <v>309.59364498999997</v>
      </c>
      <c r="F20" s="64">
        <v>310.35833605379997</v>
      </c>
      <c r="G20" s="64">
        <v>313.26154801820002</v>
      </c>
      <c r="H20" s="64">
        <v>1.9062642289</v>
      </c>
      <c r="I20" s="64">
        <v>1.9123170464999999</v>
      </c>
      <c r="J20" s="64">
        <v>1.9351408596999999</v>
      </c>
      <c r="K20" s="64">
        <v>362.59681166799999</v>
      </c>
      <c r="L20" s="64">
        <v>363.40816357249997</v>
      </c>
      <c r="M20" s="64">
        <v>366.49335144640003</v>
      </c>
    </row>
    <row r="21" spans="1:13" ht="33" customHeight="1" x14ac:dyDescent="0.2">
      <c r="A21" s="95">
        <v>45526</v>
      </c>
      <c r="B21" s="64">
        <v>278.66944749999999</v>
      </c>
      <c r="C21" s="64">
        <v>279.24180799999999</v>
      </c>
      <c r="D21" s="64">
        <v>281.26805999999999</v>
      </c>
      <c r="E21" s="64">
        <v>310.64677062829998</v>
      </c>
      <c r="F21" s="64">
        <v>311.40250589009997</v>
      </c>
      <c r="G21" s="64">
        <v>313.99430195119999</v>
      </c>
      <c r="H21" s="64">
        <v>1.9165052825</v>
      </c>
      <c r="I21" s="64">
        <v>1.922757008</v>
      </c>
      <c r="J21" s="64">
        <v>1.9431406874999999</v>
      </c>
      <c r="K21" s="64">
        <v>365.09879678030001</v>
      </c>
      <c r="L21" s="64">
        <v>365.8789524874</v>
      </c>
      <c r="M21" s="64">
        <v>368.62373153869999</v>
      </c>
    </row>
    <row r="22" spans="1:13" ht="33" customHeight="1" x14ac:dyDescent="0.2">
      <c r="A22" s="95">
        <v>45527</v>
      </c>
      <c r="B22" s="64">
        <v>278.50291499999997</v>
      </c>
      <c r="C22" s="64">
        <v>279.05251149999998</v>
      </c>
      <c r="D22" s="64">
        <v>280.90072500000002</v>
      </c>
      <c r="E22" s="64">
        <v>309.68132118850002</v>
      </c>
      <c r="F22" s="64">
        <v>310.39499196039998</v>
      </c>
      <c r="G22" s="64">
        <v>312.79672142300001</v>
      </c>
      <c r="H22" s="64">
        <v>1.9089270959</v>
      </c>
      <c r="I22" s="64">
        <v>1.9147040572</v>
      </c>
      <c r="J22" s="64">
        <v>1.9340565198999999</v>
      </c>
      <c r="K22" s="64">
        <v>365.35406360550002</v>
      </c>
      <c r="L22" s="64">
        <v>366.1040586725</v>
      </c>
      <c r="M22" s="64">
        <v>368.6198416016</v>
      </c>
    </row>
    <row r="23" spans="1:13" ht="33" customHeight="1" x14ac:dyDescent="0.2">
      <c r="A23" s="95">
        <v>45530</v>
      </c>
      <c r="B23" s="64">
        <v>278.41725000000002</v>
      </c>
      <c r="C23" s="64">
        <v>278.94966499999998</v>
      </c>
      <c r="D23" s="64">
        <v>280.71876500000002</v>
      </c>
      <c r="E23" s="64">
        <v>311.24265205</v>
      </c>
      <c r="F23" s="64">
        <v>311.94104187959999</v>
      </c>
      <c r="G23" s="64">
        <v>314.2914660596</v>
      </c>
      <c r="H23" s="64">
        <v>1.9343262806999999</v>
      </c>
      <c r="I23" s="64">
        <v>1.9400625660999999</v>
      </c>
      <c r="J23" s="64">
        <v>1.9596573865</v>
      </c>
      <c r="K23" s="64">
        <v>367.35764465</v>
      </c>
      <c r="L23" s="64">
        <v>368.08956467389999</v>
      </c>
      <c r="M23" s="64">
        <v>370.51438175129999</v>
      </c>
    </row>
    <row r="24" spans="1:13" ht="33" customHeight="1" x14ac:dyDescent="0.2">
      <c r="A24" s="95">
        <v>45531</v>
      </c>
      <c r="B24" s="64">
        <v>278.32112499999999</v>
      </c>
      <c r="C24" s="64">
        <v>278.8231045</v>
      </c>
      <c r="D24" s="64">
        <v>280.66158000000001</v>
      </c>
      <c r="E24" s="64">
        <v>310.87078451249999</v>
      </c>
      <c r="F24" s="64">
        <v>311.53435229680002</v>
      </c>
      <c r="G24" s="64">
        <v>313.94720140330003</v>
      </c>
      <c r="H24" s="64">
        <v>1.9196546404999999</v>
      </c>
      <c r="I24" s="64">
        <v>1.9251172426000001</v>
      </c>
      <c r="J24" s="64">
        <v>1.9447724055</v>
      </c>
      <c r="K24" s="64">
        <v>367.59264556250002</v>
      </c>
      <c r="L24" s="64">
        <v>368.28517051749998</v>
      </c>
      <c r="M24" s="64">
        <v>370.80053700230002</v>
      </c>
    </row>
    <row r="25" spans="1:13" ht="33" customHeight="1" x14ac:dyDescent="0.2">
      <c r="A25" s="95">
        <v>45532</v>
      </c>
      <c r="B25" s="64">
        <v>278.45</v>
      </c>
      <c r="C25" s="64">
        <v>278.96999549999998</v>
      </c>
      <c r="D25" s="64">
        <v>280.80571500000002</v>
      </c>
      <c r="E25" s="64">
        <v>310.72236500000002</v>
      </c>
      <c r="F25" s="64">
        <v>311.40555790680003</v>
      </c>
      <c r="G25" s="64">
        <v>313.79729764960001</v>
      </c>
      <c r="H25" s="64">
        <v>1.9261232234000001</v>
      </c>
      <c r="I25" s="64">
        <v>1.9317278567</v>
      </c>
      <c r="J25" s="64">
        <v>1.9511195779999999</v>
      </c>
      <c r="K25" s="64">
        <v>368.45896750000003</v>
      </c>
      <c r="L25" s="64">
        <v>369.17578045490001</v>
      </c>
      <c r="M25" s="64">
        <v>371.68623821400001</v>
      </c>
    </row>
    <row r="26" spans="1:13" s="52" customFormat="1" ht="33" customHeight="1" x14ac:dyDescent="0.2">
      <c r="A26" s="95">
        <v>45533</v>
      </c>
      <c r="B26" s="64">
        <v>278.64224999999999</v>
      </c>
      <c r="C26" s="64">
        <v>279.31627650000001</v>
      </c>
      <c r="D26" s="64">
        <v>281.18443000000002</v>
      </c>
      <c r="E26" s="64">
        <v>309.59940975000001</v>
      </c>
      <c r="F26" s="64">
        <v>310.44775141359997</v>
      </c>
      <c r="G26" s="64">
        <v>312.85381057429998</v>
      </c>
      <c r="H26" s="64">
        <v>1.9259875743999999</v>
      </c>
      <c r="I26" s="64">
        <v>1.9326228308</v>
      </c>
      <c r="J26" s="64">
        <v>1.9520447272999999</v>
      </c>
      <c r="K26" s="64">
        <v>368.072483025</v>
      </c>
      <c r="L26" s="64">
        <v>368.9942585238</v>
      </c>
      <c r="M26" s="64">
        <v>371.52926854340001</v>
      </c>
    </row>
    <row r="27" spans="1:13" ht="33" customHeight="1" thickBot="1" x14ac:dyDescent="0.25">
      <c r="A27" s="164">
        <v>45534</v>
      </c>
      <c r="B27" s="165">
        <v>278.53785499999998</v>
      </c>
      <c r="C27" s="165">
        <v>279.29546299999998</v>
      </c>
      <c r="D27" s="165">
        <v>281.23920750000002</v>
      </c>
      <c r="E27" s="165">
        <v>308.8010022675</v>
      </c>
      <c r="F27" s="165">
        <v>309.7400649443</v>
      </c>
      <c r="G27" s="165">
        <v>312.2238934687</v>
      </c>
      <c r="H27" s="165">
        <v>1.9210170971</v>
      </c>
      <c r="I27" s="165">
        <v>1.9282128635</v>
      </c>
      <c r="J27" s="165">
        <v>1.948124274</v>
      </c>
      <c r="K27" s="165">
        <v>367.34965317400003</v>
      </c>
      <c r="L27" s="165">
        <v>368.38163859449998</v>
      </c>
      <c r="M27" s="165">
        <v>371.01610607890001</v>
      </c>
    </row>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verticalDpi="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135</vt:lpstr>
      <vt:lpstr>136</vt:lpstr>
      <vt:lpstr>137</vt:lpstr>
      <vt:lpstr>138</vt:lpstr>
      <vt:lpstr>139</vt:lpstr>
      <vt:lpstr>140</vt:lpstr>
      <vt:lpstr>141</vt:lpstr>
      <vt:lpstr>142</vt:lpstr>
      <vt:lpstr>143</vt:lpstr>
      <vt:lpstr>144</vt:lpstr>
      <vt:lpstr>145</vt:lpstr>
      <vt:lpstr>'139'!Print_Area</vt:lpstr>
      <vt:lpstr>'140'!Print_Area</vt:lpstr>
      <vt:lpstr>'143'!Print_Area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2024-10-14T06:00:22Z</cp:lastPrinted>
  <dcterms:created xsi:type="dcterms:W3CDTF">2024-02-01T11:08:02Z</dcterms:created>
  <dcterms:modified xsi:type="dcterms:W3CDTF">2024-10-14T08:40:18Z</dcterms:modified>
</cp:coreProperties>
</file>