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324\MSB Excel files\"/>
    </mc:Choice>
  </mc:AlternateContent>
  <bookViews>
    <workbookView xWindow="0" yWindow="0" windowWidth="20490" windowHeight="7620" activeTab="5"/>
  </bookViews>
  <sheets>
    <sheet name="6.1" sheetId="1" r:id="rId1"/>
    <sheet name="6.2" sheetId="2" r:id="rId2"/>
    <sheet name="6.3" sheetId="4" r:id="rId3"/>
    <sheet name="6.4" sheetId="5" r:id="rId4"/>
    <sheet name="6.5" sheetId="6" r:id="rId5"/>
    <sheet name="6.6" sheetId="7" r:id="rId6"/>
    <sheet name="6.7" sheetId="8" r:id="rId7"/>
    <sheet name="6.8" sheetId="9" r:id="rId8"/>
    <sheet name="6.9" sheetId="10" r:id="rId9"/>
    <sheet name="6.9.1" sheetId="11" r:id="rId10"/>
    <sheet name="6.10" sheetId="12" r:id="rId11"/>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6" l="1"/>
  <c r="G29" i="6"/>
  <c r="K21" i="4" l="1"/>
  <c r="K22" i="4" s="1"/>
  <c r="J21" i="4"/>
  <c r="J22" i="4" s="1"/>
  <c r="I21" i="4"/>
  <c r="I22" i="4" s="1"/>
  <c r="H21" i="4"/>
  <c r="H22" i="4" s="1"/>
  <c r="G21" i="4"/>
  <c r="G22" i="4" s="1"/>
  <c r="F21" i="4"/>
  <c r="F22" i="4" s="1"/>
  <c r="E21" i="4"/>
  <c r="E22" i="4" s="1"/>
  <c r="D21" i="4"/>
  <c r="D22" i="4" s="1"/>
  <c r="C21" i="4"/>
  <c r="C22" i="4" s="1"/>
  <c r="B22" i="4"/>
  <c r="B21" i="4"/>
  <c r="K42" i="2"/>
  <c r="K43" i="2" s="1"/>
  <c r="J42" i="2"/>
  <c r="J43" i="2" s="1"/>
  <c r="I42" i="2"/>
  <c r="I43" i="2" s="1"/>
  <c r="H42" i="2"/>
  <c r="H43" i="2" s="1"/>
  <c r="G42" i="2"/>
  <c r="G43" i="2" s="1"/>
  <c r="F42" i="2"/>
  <c r="F43" i="2" s="1"/>
  <c r="E42" i="2"/>
  <c r="E43" i="2" s="1"/>
  <c r="D42" i="2"/>
  <c r="D43" i="2" s="1"/>
  <c r="C42" i="2"/>
  <c r="C43" i="2" s="1"/>
  <c r="B42" i="2"/>
  <c r="B43" i="2" s="1"/>
  <c r="K22" i="2"/>
  <c r="K21" i="2"/>
  <c r="J21" i="2"/>
  <c r="J22" i="2" s="1"/>
  <c r="I21" i="2"/>
  <c r="I22" i="2" s="1"/>
  <c r="H21" i="2"/>
  <c r="H22" i="2" s="1"/>
  <c r="G22" i="2"/>
  <c r="G21" i="2"/>
  <c r="F22" i="2"/>
  <c r="F21" i="2"/>
  <c r="E21" i="2"/>
  <c r="E22" i="2" s="1"/>
  <c r="D21" i="2"/>
  <c r="D22" i="2" s="1"/>
  <c r="C21" i="2"/>
  <c r="C22" i="2" s="1"/>
  <c r="B22" i="2"/>
  <c r="B21" i="2"/>
  <c r="H45" i="6" l="1"/>
  <c r="H44" i="6"/>
  <c r="H43" i="6"/>
  <c r="G45" i="6"/>
  <c r="G44" i="6"/>
  <c r="G43" i="6"/>
  <c r="D23" i="1" l="1"/>
  <c r="D17" i="1"/>
  <c r="D11" i="1"/>
  <c r="J23" i="1"/>
  <c r="J17" i="1"/>
  <c r="J11" i="1"/>
</calcChain>
</file>

<file path=xl/sharedStrings.xml><?xml version="1.0" encoding="utf-8"?>
<sst xmlns="http://schemas.openxmlformats.org/spreadsheetml/2006/main" count="671" uniqueCount="175">
  <si>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</si>
  <si>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</si>
  <si>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</si>
  <si>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</si>
  <si>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</si>
  <si>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</si>
  <si>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</si>
  <si>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</si>
  <si>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</si>
  <si>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</si>
  <si>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</si>
  <si>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</si>
  <si>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</si>
  <si>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</si>
  <si>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</si>
  <si>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</si>
  <si>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</si>
  <si>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</si>
  <si>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</si>
  <si>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</si>
  <si>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</si>
  <si>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2019-20</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</si>
  <si>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</si>
  <si>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</si>
  <si>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</si>
  <si>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</si>
  <si>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</si>
  <si>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</si>
  <si>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</si>
  <si>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</si>
  <si>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</si>
  <si>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</si>
  <si>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</si>
  <si>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</si>
  <si>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</si>
  <si>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</si>
  <si>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</si>
  <si>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</si>
  <si>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</si>
  <si>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</si>
  <si>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</si>
  <si>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</si>
  <si>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</si>
  <si>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</si>
  <si>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</si>
  <si>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</si>
  <si>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</si>
  <si>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</si>
  <si>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</si>
  <si>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</si>
  <si>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</si>
  <si>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</si>
  <si>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</si>
  <si>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</si>
  <si>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</si>
  <si>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</si>
  <si>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</si>
  <si>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</si>
  <si>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</si>
  <si>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</si>
  <si>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</si>
  <si>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</si>
  <si>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</si>
  <si>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</si>
  <si>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</si>
  <si>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</si>
  <si>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</si>
  <si>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</si>
  <si>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</si>
  <si>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</si>
  <si>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</si>
  <si>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</si>
  <si>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</si>
  <si>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</si>
  <si>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</si>
  <si>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 Bids Rejected</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</si>
  <si>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</si>
  <si>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</si>
  <si>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</si>
  <si>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</si>
  <si>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</si>
  <si>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</si>
  <si>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</si>
  <si>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</si>
  <si>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</si>
  <si>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</si>
  <si>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</si>
  <si>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</si>
  <si>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</si>
  <si>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</si>
  <si>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</si>
  <si>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</si>
  <si>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</si>
  <si>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</si>
  <si>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</si>
  <si>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</si>
  <si>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</si>
  <si>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</si>
  <si>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</si>
  <si>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</si>
  <si>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</si>
  <si>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</si>
  <si>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(Face Value)</t>
  </si>
  <si>
    <t>Floating Rate Quarterly</t>
  </si>
  <si>
    <t>With Quarterly Refixing</t>
  </si>
  <si>
    <t>With Fortnightly Refixing</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</si>
  <si>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</si>
  <si>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</si>
  <si>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</si>
  <si>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</si>
  <si>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</si>
  <si>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</si>
  <si>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</si>
  <si>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</si>
  <si>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</si>
  <si>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</si>
  <si>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</si>
  <si>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</si>
  <si>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</si>
  <si>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</si>
  <si>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</si>
  <si>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</si>
  <si>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</si>
  <si>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</si>
  <si>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</si>
  <si>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</si>
  <si>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</si>
  <si>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</si>
  <si>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</si>
  <si>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</si>
  <si>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</si>
  <si>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</si>
  <si>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</si>
  <si>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</si>
  <si>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</si>
  <si>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</si>
  <si>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</si>
  <si>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</si>
  <si>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</si>
  <si>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</si>
  <si>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</si>
  <si>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</si>
  <si>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</si>
  <si>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</si>
  <si>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</si>
  <si>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</si>
  <si>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</si>
  <si>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</si>
  <si>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</si>
  <si>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</si>
  <si>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</si>
  <si>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</si>
  <si>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</si>
  <si>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</si>
  <si>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</si>
  <si>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</si>
  <si>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</si>
  <si>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</si>
  <si>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</si>
  <si>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</si>
  <si>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</si>
  <si>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</si>
  <si>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</si>
  <si>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</si>
  <si>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</si>
  <si>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</si>
  <si>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</si>
  <si>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</si>
  <si>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Jan-24</t>
  </si>
  <si>
    <t>*= Bid Rejected          **= No Bids                       Source:  Domestic Markets &amp; Monetary Management Department, SBP</t>
  </si>
  <si>
    <t>*= Bid Rejected        **= No Bids Received                                                                                                                                                                     Source:  Domestic Markets &amp; Monetary Management Department, SBP</t>
  </si>
  <si>
    <t>1. SBP 3-day repo rate was renamed as SBP reverse repo rate w.e.f. August 17, 2009. SBP reverse repo rate (also known as discount rate) is the rate at which banks borrow from SBP on an overnight basis.</t>
  </si>
  <si>
    <t>NOTES:</t>
  </si>
  <si>
    <t>Feb-24</t>
  </si>
  <si>
    <t>Floating Rate Semi-Annual
(Face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</si>
</sst>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32"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sz val="10"/>
      <color theme="1"/>
      <name val="Garamond"/>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s>
  <fills count="2">
    <fill>
      <patternFill patternType="none"/>
    </fill>
    <fill>
      <patternFill patternType="gray125"/>
    </fill>
  </fills>
  <borders count="37">
    <border>
      <left/>
      <right/>
      <top/>
      <bottom/>
      <diagonal/>
    </border>
    <border>
      <left/>
      <right/>
      <top/>
      <bottom style="thick">
        <color indexed="64"/>
      </bottom>
      <diagonal/>
    </border>
    <border>
      <left/>
      <right style="medium">
        <color indexed="64"/>
      </right>
      <top/>
      <bottom/>
      <diagonal/>
    </border>
    <border>
      <left/>
      <right style="medium">
        <color rgb="FF000000"/>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s>
  <cellStyleXfs count="13">
    <xf numFmtId="0" fontId="0" fillId="0" borderId="0"/>
    <xf numFmtId="0" fontId="24" fillId="0" borderId="0" applyNumberFormat="0" applyFill="0" applyBorder="0" applyAlignment="0" applyProtection="0"/>
    <xf numFmtId="165" fontId="29"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30" fillId="0" borderId="0" applyFont="0" applyFill="0" applyBorder="0" applyAlignment="0" applyProtection="0"/>
  </cellStyleXfs>
  <cellXfs count="274">
    <xf numFmtId="0" fontId="0" fillId="0" borderId="0" xfId="0"/>
    <xf numFmtId="0" fontId="4" fillId="0" borderId="0" xfId="0" applyFont="1" applyAlignment="1">
      <alignment horizontal="right" vertical="center" wrapText="1"/>
    </xf>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5" xfId="0" applyFont="1" applyBorder="1" applyAlignment="1">
      <alignment vertical="center"/>
    </xf>
    <xf numFmtId="0" fontId="8" fillId="0" borderId="5" xfId="0" applyFont="1" applyBorder="1" applyAlignment="1">
      <alignment horizontal="right" vertical="center"/>
    </xf>
    <xf numFmtId="0" fontId="0" fillId="0" borderId="0" xfId="0" applyAlignment="1"/>
    <xf numFmtId="0" fontId="1" fillId="0" borderId="2" xfId="0" applyFont="1" applyBorder="1" applyAlignment="1">
      <alignment vertical="center"/>
    </xf>
    <xf numFmtId="0" fontId="1" fillId="0" borderId="3" xfId="0" applyFont="1" applyBorder="1" applyAlignment="1">
      <alignment vertical="center"/>
    </xf>
    <xf numFmtId="0" fontId="5" fillId="0" borderId="3" xfId="0" applyFont="1" applyBorder="1" applyAlignment="1">
      <alignment horizontal="center" vertical="center"/>
    </xf>
    <xf numFmtId="0" fontId="1" fillId="0" borderId="6" xfId="0" applyFont="1" applyBorder="1" applyAlignment="1">
      <alignment vertical="center"/>
    </xf>
    <xf numFmtId="16" fontId="6" fillId="0" borderId="6" xfId="0" applyNumberFormat="1" applyFont="1" applyBorder="1" applyAlignment="1">
      <alignment horizontal="right" vertical="center"/>
    </xf>
    <xf numFmtId="0" fontId="6" fillId="0" borderId="1" xfId="0" applyFont="1" applyBorder="1" applyAlignment="1">
      <alignment horizontal="right" vertical="center"/>
    </xf>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6" xfId="0" applyFont="1" applyBorder="1" applyAlignment="1">
      <alignment horizontal="right" vertical="center"/>
    </xf>
    <xf numFmtId="0" fontId="8" fillId="0" borderId="6" xfId="0" applyFont="1" applyBorder="1" applyAlignment="1">
      <alignment horizontal="right" vertical="center" wrapText="1"/>
    </xf>
    <xf numFmtId="0" fontId="8" fillId="0" borderId="0" xfId="0" applyFont="1" applyAlignment="1">
      <alignment vertical="center"/>
    </xf>
    <xf numFmtId="0" fontId="8" fillId="0" borderId="5" xfId="0" applyFont="1" applyBorder="1" applyAlignment="1">
      <alignment vertical="center"/>
    </xf>
    <xf numFmtId="0" fontId="1" fillId="0" borderId="0" xfId="0" applyFont="1" applyAlignment="1">
      <alignment horizontal="right" vertical="center"/>
    </xf>
    <xf numFmtId="0" fontId="8" fillId="0" borderId="1"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wrapText="1"/>
    </xf>
    <xf numFmtId="0" fontId="8" fillId="0" borderId="6" xfId="0" applyFont="1" applyBorder="1" applyAlignment="1">
      <alignment vertical="center" wrapText="1"/>
    </xf>
    <xf numFmtId="0" fontId="4" fillId="0" borderId="5" xfId="0" applyFont="1" applyBorder="1" applyAlignment="1">
      <alignment horizontal="right" vertical="center" wrapText="1"/>
    </xf>
    <xf numFmtId="0" fontId="4" fillId="0" borderId="1" xfId="0" applyFont="1" applyBorder="1" applyAlignment="1">
      <alignment horizontal="right" vertical="center"/>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2" fillId="0" borderId="0" xfId="0" applyFont="1" applyAlignment="1">
      <alignment horizontal="right" vertical="center" wrapText="1"/>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1" xfId="0" applyFont="1" applyBorder="1" applyAlignment="1">
      <alignment horizontal="right" vertical="center" wrapText="1"/>
    </xf>
    <xf numFmtId="0" fontId="4" fillId="0" borderId="26" xfId="0" applyFont="1" applyBorder="1" applyAlignment="1">
      <alignment horizontal="right" vertical="center" wrapText="1"/>
    </xf>
    <xf numFmtId="0" fontId="1" fillId="0" borderId="0" xfId="0" applyFont="1" applyAlignment="1">
      <alignment wrapText="1"/>
    </xf>
    <xf numFmtId="15" fontId="4" fillId="0" borderId="5" xfId="0" applyNumberFormat="1" applyFont="1" applyBorder="1" applyAlignment="1">
      <alignment horizontal="center" vertical="center" wrapText="1"/>
    </xf>
    <xf numFmtId="3" fontId="4" fillId="0" borderId="5" xfId="0" applyNumberFormat="1" applyFont="1" applyBorder="1" applyAlignment="1">
      <alignment horizontal="right" vertical="center" wrapText="1"/>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8" fillId="0" borderId="6" xfId="0" applyFont="1" applyBorder="1" applyAlignment="1">
      <alignment horizontal="center" vertical="center"/>
    </xf>
    <xf numFmtId="0" fontId="15" fillId="0" borderId="0" xfId="0" applyFont="1" applyAlignment="1">
      <alignment horizontal="center" vertical="center"/>
    </xf>
    <xf numFmtId="15" fontId="5" fillId="0" borderId="0" xfId="0" applyNumberFormat="1" applyFont="1" applyAlignment="1">
      <alignment horizontal="center" vertical="center"/>
    </xf>
    <xf numFmtId="10" fontId="7" fillId="0" borderId="0" xfId="0" applyNumberFormat="1" applyFont="1" applyAlignment="1">
      <alignment horizontal="right" vertical="center"/>
    </xf>
    <xf numFmtId="4" fontId="7" fillId="0" borderId="0" xfId="0" applyNumberFormat="1" applyFont="1" applyAlignment="1">
      <alignment horizontal="right" vertical="center"/>
    </xf>
    <xf numFmtId="0" fontId="5" fillId="0" borderId="0" xfId="0" applyFont="1" applyAlignment="1">
      <alignment horizontal="center" vertical="center"/>
    </xf>
    <xf numFmtId="0" fontId="12"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wrapText="1"/>
    </xf>
    <xf numFmtId="0" fontId="8" fillId="0" borderId="29" xfId="0" applyFont="1" applyBorder="1" applyAlignment="1">
      <alignment horizontal="right" vertical="center"/>
    </xf>
    <xf numFmtId="0" fontId="4" fillId="0" borderId="29" xfId="0" applyFont="1" applyBorder="1" applyAlignment="1">
      <alignment horizontal="right" vertical="center"/>
    </xf>
    <xf numFmtId="0" fontId="8" fillId="0" borderId="30" xfId="0" applyFont="1" applyBorder="1" applyAlignment="1">
      <alignment horizontal="right" vertical="center"/>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12" fillId="0" borderId="1" xfId="0" applyFont="1" applyBorder="1" applyAlignment="1">
      <alignment horizontal="right"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22" fillId="0" borderId="0" xfId="0" applyFont="1" applyAlignment="1">
      <alignment vertical="center"/>
    </xf>
    <xf numFmtId="0" fontId="23" fillId="0" borderId="1" xfId="0" applyFont="1" applyBorder="1" applyAlignment="1">
      <alignment vertical="center"/>
    </xf>
    <xf numFmtId="0" fontId="1" fillId="0" borderId="0" xfId="0" applyFont="1" applyAlignment="1">
      <alignment vertical="top"/>
    </xf>
    <xf numFmtId="0" fontId="12" fillId="0" borderId="1" xfId="0" applyFont="1" applyBorder="1" applyAlignment="1">
      <alignment horizontal="right" vertical="center" wrapText="1"/>
    </xf>
    <xf numFmtId="0" fontId="25" fillId="0" borderId="6" xfId="0" applyFont="1" applyBorder="1" applyAlignment="1">
      <alignment horizontal="right" vertical="center"/>
    </xf>
    <xf numFmtId="0" fontId="25" fillId="0" borderId="1" xfId="0" applyFont="1" applyBorder="1" applyAlignment="1">
      <alignment horizontal="right" vertical="center"/>
    </xf>
    <xf numFmtId="0" fontId="12" fillId="0" borderId="0" xfId="0" applyFont="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27" fillId="0" borderId="10" xfId="0" applyFont="1" applyBorder="1" applyAlignment="1">
      <alignment vertical="center"/>
    </xf>
    <xf numFmtId="0" fontId="1" fillId="0" borderId="5" xfId="0" applyFont="1" applyBorder="1" applyAlignment="1"/>
    <xf numFmtId="0" fontId="28" fillId="0" borderId="5" xfId="0" applyFont="1" applyBorder="1" applyAlignment="1">
      <alignment horizontal="right" vertical="center"/>
    </xf>
    <xf numFmtId="0" fontId="8" fillId="0" borderId="5" xfId="0" applyFont="1" applyBorder="1" applyAlignment="1">
      <alignment horizontal="right" vertical="center"/>
    </xf>
    <xf numFmtId="0" fontId="8" fillId="0" borderId="0" xfId="0" applyFont="1" applyAlignment="1">
      <alignment horizontal="right" vertical="center"/>
    </xf>
    <xf numFmtId="0" fontId="12" fillId="0" borderId="5" xfId="0" applyFont="1" applyBorder="1" applyAlignment="1">
      <alignment horizontal="right" vertical="center"/>
    </xf>
    <xf numFmtId="164" fontId="10" fillId="0" borderId="1" xfId="0" applyNumberFormat="1" applyFont="1" applyBorder="1" applyAlignment="1">
      <alignment horizontal="right" vertical="center"/>
    </xf>
    <xf numFmtId="166" fontId="7" fillId="0" borderId="0" xfId="0" applyNumberFormat="1" applyFont="1" applyAlignment="1">
      <alignment horizontal="righ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8" fillId="0" borderId="0" xfId="12" applyNumberFormat="1" applyFont="1" applyAlignment="1">
      <alignment horizontal="right" vertical="center"/>
    </xf>
    <xf numFmtId="167" fontId="4" fillId="0" borderId="5" xfId="12" applyNumberFormat="1" applyFont="1" applyBorder="1" applyAlignment="1">
      <alignment horizontal="right" vertical="center"/>
    </xf>
    <xf numFmtId="167" fontId="8" fillId="0" borderId="5" xfId="12" applyNumberFormat="1" applyFont="1" applyBorder="1" applyAlignment="1">
      <alignment horizontal="right" vertical="center"/>
    </xf>
    <xf numFmtId="168" fontId="1" fillId="0" borderId="5" xfId="12" applyNumberFormat="1" applyFont="1" applyBorder="1" applyAlignment="1">
      <alignment vertical="center"/>
    </xf>
    <xf numFmtId="168" fontId="7" fillId="0" borderId="5" xfId="12" applyNumberFormat="1" applyFont="1" applyBorder="1" applyAlignment="1">
      <alignment horizontal="right" vertical="center"/>
    </xf>
    <xf numFmtId="168" fontId="4" fillId="0" borderId="5" xfId="12" applyNumberFormat="1" applyFont="1" applyBorder="1" applyAlignment="1">
      <alignment horizontal="right" vertical="center"/>
    </xf>
    <xf numFmtId="168" fontId="8" fillId="0" borderId="5"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5" xfId="12" applyNumberFormat="1" applyFont="1" applyBorder="1" applyAlignment="1">
      <alignment horizontal="right" vertical="center" wrapText="1"/>
    </xf>
    <xf numFmtId="167" fontId="8" fillId="0" borderId="5" xfId="12" applyNumberFormat="1" applyFont="1" applyBorder="1" applyAlignment="1">
      <alignment horizontal="right" vertical="center" wrapText="1"/>
    </xf>
    <xf numFmtId="43" fontId="7" fillId="0" borderId="0" xfId="12" applyFont="1" applyAlignment="1">
      <alignment horizontal="right" vertical="center"/>
    </xf>
    <xf numFmtId="43" fontId="12" fillId="0" borderId="0" xfId="12" applyFont="1" applyAlignment="1">
      <alignment horizontal="right" vertical="center"/>
    </xf>
    <xf numFmtId="166" fontId="12" fillId="0" borderId="0" xfId="0" applyNumberFormat="1" applyFont="1" applyAlignment="1">
      <alignment horizontal="right" vertical="center"/>
    </xf>
    <xf numFmtId="4" fontId="12" fillId="0" borderId="0" xfId="0" applyNumberFormat="1" applyFont="1" applyAlignment="1">
      <alignment horizontal="right" vertical="center"/>
    </xf>
    <xf numFmtId="169" fontId="12" fillId="0" borderId="0" xfId="12" applyNumberFormat="1" applyFont="1" applyAlignment="1">
      <alignment horizontal="right" vertical="center" wrapText="1"/>
    </xf>
    <xf numFmtId="169" fontId="12" fillId="0" borderId="0" xfId="12" applyNumberFormat="1" applyFont="1" applyAlignment="1">
      <alignment horizontal="right" vertical="center"/>
    </xf>
    <xf numFmtId="0" fontId="8" fillId="0" borderId="0" xfId="0" applyFont="1" applyAlignment="1">
      <alignment vertical="center"/>
    </xf>
    <xf numFmtId="49" fontId="8" fillId="0" borderId="6" xfId="0" quotePrefix="1" applyNumberFormat="1" applyFont="1" applyFill="1" applyBorder="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0" fontId="28" fillId="0" borderId="5" xfId="0" applyFont="1" applyBorder="1" applyAlignment="1">
      <alignment vertical="center"/>
    </xf>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169" fontId="8" fillId="0" borderId="0" xfId="12" applyNumberFormat="1" applyFont="1" applyAlignment="1">
      <alignment horizontal="right" vertical="center" wrapText="1"/>
    </xf>
    <xf numFmtId="0" fontId="15" fillId="0" borderId="19"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4" fillId="0" borderId="14" xfId="12" applyNumberFormat="1" applyFont="1" applyBorder="1" applyAlignment="1">
      <alignment horizontal="right" vertical="center"/>
    </xf>
    <xf numFmtId="167" fontId="8" fillId="0" borderId="0" xfId="12" applyNumberFormat="1" applyFont="1" applyAlignment="1">
      <alignment horizontal="right" vertical="center"/>
    </xf>
    <xf numFmtId="167" fontId="8" fillId="0" borderId="5" xfId="12" applyNumberFormat="1" applyFont="1" applyBorder="1" applyAlignment="1">
      <alignment horizontal="right" vertical="center"/>
    </xf>
    <xf numFmtId="0" fontId="8" fillId="0" borderId="0" xfId="0" applyFont="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5" xfId="0" applyFont="1" applyBorder="1" applyAlignment="1">
      <alignment vertical="center"/>
    </xf>
    <xf numFmtId="0" fontId="10" fillId="0" borderId="9"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0" fontId="12" fillId="0" borderId="0" xfId="0" applyFont="1" applyAlignment="1">
      <alignment horizontal="right" vertical="center"/>
    </xf>
    <xf numFmtId="0" fontId="4" fillId="0" borderId="0" xfId="0" applyFont="1" applyAlignment="1">
      <alignment horizontal="right" vertical="center" wrapText="1"/>
    </xf>
    <xf numFmtId="167" fontId="8" fillId="0" borderId="14" xfId="12" applyNumberFormat="1" applyFont="1" applyBorder="1" applyAlignment="1">
      <alignment vertical="center"/>
    </xf>
    <xf numFmtId="167" fontId="8" fillId="0" borderId="0" xfId="12" applyNumberFormat="1" applyFont="1" applyAlignment="1">
      <alignment vertical="center"/>
    </xf>
    <xf numFmtId="167" fontId="8" fillId="0" borderId="5" xfId="12" applyNumberFormat="1" applyFont="1" applyBorder="1" applyAlignment="1">
      <alignment vertical="center"/>
    </xf>
    <xf numFmtId="167" fontId="8" fillId="0" borderId="9" xfId="12" applyNumberFormat="1" applyFont="1" applyBorder="1" applyAlignment="1">
      <alignment vertical="center"/>
    </xf>
    <xf numFmtId="167" fontId="4" fillId="0" borderId="14" xfId="12" applyNumberFormat="1" applyFont="1" applyBorder="1" applyAlignment="1">
      <alignment vertical="center"/>
    </xf>
    <xf numFmtId="167" fontId="4" fillId="0" borderId="0" xfId="12" applyNumberFormat="1" applyFont="1" applyAlignment="1">
      <alignment vertical="center"/>
    </xf>
    <xf numFmtId="167" fontId="4" fillId="0" borderId="5" xfId="12" applyNumberFormat="1" applyFont="1" applyBorder="1" applyAlignment="1">
      <alignment vertical="center"/>
    </xf>
    <xf numFmtId="0" fontId="8" fillId="0" borderId="16" xfId="0" applyFont="1" applyBorder="1" applyAlignment="1">
      <alignment vertical="center"/>
    </xf>
    <xf numFmtId="0" fontId="6" fillId="0" borderId="16" xfId="0" applyFont="1" applyBorder="1" applyAlignment="1">
      <alignment horizontal="right" vertical="center"/>
    </xf>
    <xf numFmtId="0" fontId="5" fillId="0" borderId="4" xfId="0" applyFont="1" applyFill="1" applyBorder="1" applyAlignment="1">
      <alignment horizontal="center" vertical="center"/>
    </xf>
    <xf numFmtId="0" fontId="6" fillId="0" borderId="6" xfId="0" applyFont="1" applyFill="1" applyBorder="1" applyAlignment="1">
      <alignment horizontal="right" vertical="center"/>
    </xf>
    <xf numFmtId="0" fontId="12" fillId="0" borderId="5" xfId="0" applyFont="1" applyFill="1" applyBorder="1" applyAlignment="1">
      <alignment horizontal="right" vertical="center"/>
    </xf>
    <xf numFmtId="0" fontId="6" fillId="0" borderId="17" xfId="0" applyFont="1" applyBorder="1" applyAlignment="1">
      <alignment horizontal="right" vertical="center"/>
    </xf>
    <xf numFmtId="0" fontId="10" fillId="0" borderId="0" xfId="0" applyFont="1" applyFill="1" applyAlignment="1">
      <alignment vertical="center"/>
    </xf>
    <xf numFmtId="167" fontId="8" fillId="0" borderId="9"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9"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7" fillId="0" borderId="0" xfId="12" applyNumberFormat="1" applyFont="1" applyAlignment="1">
      <alignment horizontal="right" vertical="center"/>
    </xf>
    <xf numFmtId="167" fontId="12" fillId="0" borderId="0" xfId="12" applyNumberFormat="1" applyFont="1" applyAlignment="1">
      <alignment horizontal="right" vertical="center"/>
    </xf>
    <xf numFmtId="166" fontId="7" fillId="0" borderId="0" xfId="12" applyNumberFormat="1" applyFont="1" applyAlignment="1">
      <alignment horizontal="right" vertical="center"/>
    </xf>
    <xf numFmtId="166" fontId="1" fillId="0" borderId="0" xfId="12" applyNumberFormat="1" applyFont="1" applyAlignment="1">
      <alignment horizontal="right" vertical="center"/>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9" xfId="0" applyFont="1" applyBorder="1" applyAlignment="1">
      <alignment horizontal="right" vertical="center"/>
    </xf>
    <xf numFmtId="0" fontId="1"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2" fillId="0" borderId="0" xfId="0" applyFont="1" applyAlignment="1">
      <alignment horizontal="right" vertical="center"/>
    </xf>
    <xf numFmtId="0" fontId="11" fillId="0" borderId="14" xfId="0" applyFont="1" applyFill="1" applyBorder="1" applyAlignment="1">
      <alignment horizontal="center" vertical="center"/>
    </xf>
    <xf numFmtId="0" fontId="1" fillId="0" borderId="0" xfId="0" applyFont="1"/>
    <xf numFmtId="0" fontId="9" fillId="0" borderId="1"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10" fillId="0" borderId="12" xfId="0" applyFont="1" applyBorder="1" applyAlignme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12" xfId="0" applyFont="1" applyBorder="1" applyAlignment="1">
      <alignment horizontal="center" vertical="center"/>
    </xf>
    <xf numFmtId="0" fontId="8" fillId="0" borderId="1" xfId="0" applyFont="1" applyBorder="1" applyAlignment="1">
      <alignment horizontal="right" vertical="center" wrapText="1"/>
    </xf>
    <xf numFmtId="0" fontId="12" fillId="0" borderId="14"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4" fillId="0" borderId="12" xfId="0" applyFont="1" applyBorder="1" applyAlignment="1">
      <alignment horizontal="center" vertical="center"/>
    </xf>
    <xf numFmtId="0" fontId="14"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2" fillId="0" borderId="9"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Alignment="1">
      <alignment vertical="center"/>
    </xf>
    <xf numFmtId="0" fontId="2" fillId="0" borderId="0" xfId="0" applyFont="1" applyAlignment="1">
      <alignment horizontal="center" vertical="center"/>
    </xf>
    <xf numFmtId="0" fontId="12" fillId="0" borderId="9" xfId="0" applyFont="1" applyBorder="1" applyAlignment="1">
      <alignment vertical="center"/>
    </xf>
    <xf numFmtId="0" fontId="12" fillId="0" borderId="9" xfId="0" applyFont="1" applyBorder="1" applyAlignment="1">
      <alignment horizontal="left" vertical="center"/>
    </xf>
    <xf numFmtId="0" fontId="14" fillId="0" borderId="31" xfId="0" applyFont="1" applyBorder="1" applyAlignment="1">
      <alignment horizontal="center" vertical="center"/>
    </xf>
    <xf numFmtId="0" fontId="14" fillId="0" borderId="1" xfId="0" applyFont="1" applyBorder="1" applyAlignment="1">
      <alignment horizontal="center" vertical="center"/>
    </xf>
    <xf numFmtId="0" fontId="12" fillId="0" borderId="5" xfId="0" applyFont="1" applyBorder="1" applyAlignment="1">
      <alignment horizontal="right" vertical="center"/>
    </xf>
    <xf numFmtId="0" fontId="20" fillId="0" borderId="9"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4"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14" xfId="0" applyFont="1" applyBorder="1" applyAlignment="1">
      <alignment vertical="center"/>
    </xf>
    <xf numFmtId="0" fontId="12" fillId="0" borderId="14" xfId="0" applyFont="1" applyBorder="1" applyAlignment="1">
      <alignment horizontal="right" vertical="center" wrapText="1"/>
    </xf>
    <xf numFmtId="0" fontId="31" fillId="0" borderId="0" xfId="1" applyFont="1" applyAlignment="1">
      <alignment vertical="center"/>
    </xf>
    <xf numFmtId="0" fontId="12" fillId="0" borderId="1" xfId="0" applyFont="1" applyBorder="1" applyAlignment="1">
      <alignment horizontal="right"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wrapText="1"/>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1" fillId="0" borderId="14" xfId="0" applyFont="1" applyBorder="1" applyAlignment="1">
      <alignment vertical="top"/>
    </xf>
    <xf numFmtId="0" fontId="26" fillId="0" borderId="0" xfId="0" applyFont="1" applyAlignment="1">
      <alignment horizontal="center" vertical="center"/>
    </xf>
    <xf numFmtId="0" fontId="26" fillId="0" borderId="1" xfId="0" applyFont="1" applyBorder="1" applyAlignment="1">
      <alignment horizontal="center" vertical="center"/>
    </xf>
    <xf numFmtId="0" fontId="10" fillId="0" borderId="8" xfId="0" applyFont="1" applyBorder="1" applyAlignment="1">
      <alignment horizontal="center" vertical="center"/>
    </xf>
    <xf numFmtId="0" fontId="1" fillId="0" borderId="9" xfId="0" applyFont="1" applyBorder="1" applyAlignment="1">
      <alignment vertical="center"/>
    </xf>
    <xf numFmtId="0" fontId="12" fillId="0" borderId="9" xfId="0" applyFont="1" applyBorder="1" applyAlignment="1">
      <alignment horizontal="right" vertical="center"/>
    </xf>
    <xf numFmtId="0" fontId="0" fillId="0" borderId="1" xfId="0" applyBorder="1" applyAlignment="1">
      <alignment horizontal="center"/>
    </xf>
    <xf numFmtId="0" fontId="0" fillId="0" borderId="6" xfId="0" applyBorder="1" applyAlignment="1">
      <alignment horizont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wrapText="1"/>
    </xf>
    <xf numFmtId="0" fontId="0" fillId="0" borderId="9" xfId="0" applyBorder="1" applyAlignment="1">
      <alignment horizontal="center"/>
    </xf>
    <xf numFmtId="0" fontId="0" fillId="0" borderId="33" xfId="0" applyBorder="1" applyAlignment="1">
      <alignment horizontal="center"/>
    </xf>
    <xf numFmtId="0" fontId="0" fillId="0" borderId="0" xfId="0" applyBorder="1" applyAlignment="1">
      <alignment horizontal="center"/>
    </xf>
    <xf numFmtId="0" fontId="0" fillId="0" borderId="2" xfId="0" applyBorder="1" applyAlignment="1">
      <alignment horizont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6"/>
  <sheetViews>
    <sheetView view="pageBreakPreview" zoomScaleNormal="100" zoomScaleSheetLayoutView="100" workbookViewId="0">
      <selection activeCell="D14" sqref="D14"/>
    </sheetView>
  </sheetViews>
  <sheetFormatPr defaultColWidth="9.125" defaultRowHeight="14.25" x14ac:dyDescent="0.2"/>
  <cols>
    <col min="1" max="1" width="19.875" style="8" bestFit="1" customWidth="1"/>
    <col min="2" max="10" width="9" style="8" bestFit="1" customWidth="1"/>
    <col min="11" max="16384" width="9.125" style="8"/>
  </cols>
  <sheetData>
    <row r="1" spans="1:10" ht="18.75" x14ac:dyDescent="0.2">
      <c r="A1" s="189" t="s">
        <v>0</v>
      </c>
      <c r="B1" s="189"/>
      <c r="C1" s="189"/>
      <c r="D1" s="189"/>
      <c r="E1" s="189"/>
      <c r="F1" s="189"/>
      <c r="G1" s="189"/>
      <c r="H1" s="189"/>
      <c r="I1" s="189"/>
      <c r="J1" s="189"/>
    </row>
    <row r="2" spans="1:10" ht="15" thickBot="1" x14ac:dyDescent="0.25">
      <c r="A2" s="190" t="s">
        <v>1</v>
      </c>
      <c r="B2" s="190"/>
      <c r="C2" s="190"/>
      <c r="D2" s="190"/>
      <c r="E2" s="190"/>
      <c r="F2" s="190"/>
      <c r="G2" s="190"/>
      <c r="H2" s="190"/>
      <c r="I2" s="190"/>
      <c r="J2" s="190"/>
    </row>
    <row r="3" spans="1:10" ht="15.75" thickTop="1" thickBot="1" x14ac:dyDescent="0.25">
      <c r="A3" s="9"/>
      <c r="B3" s="10"/>
      <c r="C3" s="11"/>
      <c r="D3" s="162">
        <v>2023</v>
      </c>
      <c r="E3" s="193">
        <v>2023</v>
      </c>
      <c r="F3" s="194"/>
      <c r="G3" s="194"/>
      <c r="H3" s="194"/>
      <c r="I3" s="193">
        <v>2024</v>
      </c>
      <c r="J3" s="194"/>
    </row>
    <row r="4" spans="1:10" ht="15" thickBot="1" x14ac:dyDescent="0.25">
      <c r="A4" s="12"/>
      <c r="B4" s="13">
        <v>45465</v>
      </c>
      <c r="C4" s="13">
        <v>45466</v>
      </c>
      <c r="D4" s="163" t="s">
        <v>129</v>
      </c>
      <c r="E4" s="14" t="s">
        <v>5</v>
      </c>
      <c r="F4" s="14" t="s">
        <v>6</v>
      </c>
      <c r="G4" s="14" t="s">
        <v>7</v>
      </c>
      <c r="H4" s="14" t="s">
        <v>2</v>
      </c>
      <c r="I4" s="161" t="s">
        <v>128</v>
      </c>
      <c r="J4" s="165" t="s">
        <v>129</v>
      </c>
    </row>
    <row r="5" spans="1:10" ht="15" thickTop="1" x14ac:dyDescent="0.2">
      <c r="A5" s="3"/>
      <c r="B5" s="15"/>
      <c r="C5" s="15"/>
      <c r="D5" s="15"/>
      <c r="E5" s="15"/>
      <c r="F5" s="15"/>
      <c r="G5" s="15"/>
      <c r="H5" s="15"/>
      <c r="I5" s="15"/>
    </row>
    <row r="6" spans="1:10" x14ac:dyDescent="0.2">
      <c r="A6" s="4" t="s">
        <v>8</v>
      </c>
      <c r="B6" s="16"/>
      <c r="C6" s="16"/>
      <c r="D6" s="16"/>
      <c r="E6" s="16"/>
      <c r="F6" s="16"/>
      <c r="G6" s="16"/>
      <c r="H6" s="16"/>
      <c r="I6" s="16"/>
    </row>
    <row r="7" spans="1:10" x14ac:dyDescent="0.2">
      <c r="A7" s="17" t="s">
        <v>9</v>
      </c>
      <c r="B7" s="98">
        <v>2961723</v>
      </c>
      <c r="C7" s="142">
        <v>6332706</v>
      </c>
      <c r="D7" s="98">
        <v>659638.46199999994</v>
      </c>
      <c r="E7" s="142">
        <v>3429619</v>
      </c>
      <c r="F7" s="142">
        <v>553433</v>
      </c>
      <c r="G7" s="142">
        <v>1043093</v>
      </c>
      <c r="H7" s="142">
        <v>403657</v>
      </c>
      <c r="I7" s="142">
        <v>80030.895223070009</v>
      </c>
      <c r="J7" s="142">
        <v>347693.84899999999</v>
      </c>
    </row>
    <row r="8" spans="1:10" x14ac:dyDescent="0.2">
      <c r="A8" s="17" t="s">
        <v>10</v>
      </c>
      <c r="B8" s="98">
        <v>102333</v>
      </c>
      <c r="C8" s="142">
        <v>329836</v>
      </c>
      <c r="D8" s="98">
        <v>27912.608000000124</v>
      </c>
      <c r="E8" s="142">
        <v>181359</v>
      </c>
      <c r="F8" s="142">
        <v>28462</v>
      </c>
      <c r="G8" s="142">
        <v>51191</v>
      </c>
      <c r="H8" s="142">
        <v>19824</v>
      </c>
      <c r="I8" s="142">
        <v>3799.21477693</v>
      </c>
      <c r="J8" s="142">
        <v>17004.875999999982</v>
      </c>
    </row>
    <row r="9" spans="1:10" x14ac:dyDescent="0.2">
      <c r="A9" s="17" t="s">
        <v>11</v>
      </c>
      <c r="B9" s="98">
        <v>1182502</v>
      </c>
      <c r="C9" s="142">
        <v>4478121</v>
      </c>
      <c r="D9" s="98">
        <v>917412.9</v>
      </c>
      <c r="E9" s="142">
        <v>4166317</v>
      </c>
      <c r="F9" s="142">
        <v>926183</v>
      </c>
      <c r="G9" s="142">
        <v>4320538</v>
      </c>
      <c r="H9" s="142">
        <v>2686276</v>
      </c>
      <c r="I9" s="142">
        <v>348256.37540938001</v>
      </c>
      <c r="J9" s="142">
        <v>799881.81</v>
      </c>
    </row>
    <row r="10" spans="1:10" x14ac:dyDescent="0.2">
      <c r="A10" s="17" t="s">
        <v>12</v>
      </c>
      <c r="B10" s="98">
        <v>31637</v>
      </c>
      <c r="C10" s="142">
        <v>210109</v>
      </c>
      <c r="D10" s="98">
        <v>33676.770000000019</v>
      </c>
      <c r="E10" s="142">
        <v>220276</v>
      </c>
      <c r="F10" s="142">
        <v>49353</v>
      </c>
      <c r="G10" s="142">
        <v>228771</v>
      </c>
      <c r="H10" s="142">
        <v>140310</v>
      </c>
      <c r="I10" s="142">
        <v>17578.154590619994</v>
      </c>
      <c r="J10" s="142">
        <v>38965.640000000014</v>
      </c>
    </row>
    <row r="11" spans="1:10" x14ac:dyDescent="0.2">
      <c r="A11" s="17" t="s">
        <v>13</v>
      </c>
      <c r="B11" s="98">
        <v>3857089</v>
      </c>
      <c r="C11" s="142">
        <v>7847152</v>
      </c>
      <c r="D11" s="98">
        <f>C11+D7-D9</f>
        <v>7589377.561999999</v>
      </c>
      <c r="E11" s="142">
        <v>7484609</v>
      </c>
      <c r="F11" s="142">
        <v>7111859</v>
      </c>
      <c r="G11" s="142">
        <v>3834414</v>
      </c>
      <c r="H11" s="142">
        <v>1551795</v>
      </c>
      <c r="I11" s="142">
        <v>1283569.612916179</v>
      </c>
      <c r="J11" s="142">
        <f>I11+J7-J9</f>
        <v>831381.65191617887</v>
      </c>
    </row>
    <row r="12" spans="1:10" x14ac:dyDescent="0.2">
      <c r="A12" s="4" t="s">
        <v>14</v>
      </c>
      <c r="B12" s="98"/>
      <c r="C12" s="142"/>
      <c r="D12" s="98"/>
      <c r="E12" s="142"/>
      <c r="F12" s="142"/>
      <c r="G12" s="142"/>
      <c r="H12" s="142"/>
      <c r="I12" s="142"/>
      <c r="J12" s="142"/>
    </row>
    <row r="13" spans="1:10" x14ac:dyDescent="0.2">
      <c r="A13" s="17" t="s">
        <v>9</v>
      </c>
      <c r="B13" s="98">
        <v>116302</v>
      </c>
      <c r="C13" s="142">
        <v>29491</v>
      </c>
      <c r="D13" s="98">
        <v>20416.725999999999</v>
      </c>
      <c r="E13" s="98">
        <v>40157</v>
      </c>
      <c r="F13" s="142">
        <v>62142</v>
      </c>
      <c r="G13" s="98">
        <v>236443</v>
      </c>
      <c r="H13" s="98">
        <v>73857</v>
      </c>
      <c r="I13" s="98">
        <v>20017.698342</v>
      </c>
      <c r="J13" s="98">
        <v>15219.602999999999</v>
      </c>
    </row>
    <row r="14" spans="1:10" x14ac:dyDescent="0.2">
      <c r="A14" s="17" t="s">
        <v>10</v>
      </c>
      <c r="B14" s="98">
        <v>8669</v>
      </c>
      <c r="C14" s="142">
        <v>3272</v>
      </c>
      <c r="D14" s="98">
        <v>1925.349000000002</v>
      </c>
      <c r="E14" s="142">
        <v>4907</v>
      </c>
      <c r="F14" s="98">
        <v>6975</v>
      </c>
      <c r="G14" s="142">
        <v>25396</v>
      </c>
      <c r="H14" s="142">
        <v>7867</v>
      </c>
      <c r="I14" s="142">
        <v>2064.4466579999998</v>
      </c>
      <c r="J14" s="142">
        <v>1552.1769999999997</v>
      </c>
    </row>
    <row r="15" spans="1:10" x14ac:dyDescent="0.2">
      <c r="A15" s="17" t="s">
        <v>11</v>
      </c>
      <c r="B15" s="98">
        <v>900072</v>
      </c>
      <c r="C15" s="142">
        <v>53116</v>
      </c>
      <c r="D15" s="98">
        <v>61778.919829999999</v>
      </c>
      <c r="E15" s="142">
        <v>18552</v>
      </c>
      <c r="F15" s="142">
        <v>29481</v>
      </c>
      <c r="G15" s="142">
        <v>16884</v>
      </c>
      <c r="H15" s="142">
        <v>25747</v>
      </c>
      <c r="I15" s="142">
        <v>26149.646598800002</v>
      </c>
      <c r="J15" s="142">
        <v>8842.4639999999999</v>
      </c>
    </row>
    <row r="16" spans="1:10" x14ac:dyDescent="0.2">
      <c r="A16" s="17" t="s">
        <v>12</v>
      </c>
      <c r="B16" s="98">
        <v>50791</v>
      </c>
      <c r="C16" s="142">
        <v>4453</v>
      </c>
      <c r="D16" s="98">
        <v>4869.7251700000052</v>
      </c>
      <c r="E16" s="142">
        <v>1977</v>
      </c>
      <c r="F16" s="142">
        <v>3225</v>
      </c>
      <c r="G16" s="142">
        <v>1847</v>
      </c>
      <c r="H16" s="142">
        <v>2863</v>
      </c>
      <c r="I16" s="142">
        <v>2998.1884011999996</v>
      </c>
      <c r="J16" s="142">
        <v>1001.9760000000006</v>
      </c>
    </row>
    <row r="17" spans="1:10" x14ac:dyDescent="0.2">
      <c r="A17" s="17" t="s">
        <v>13</v>
      </c>
      <c r="B17" s="98">
        <v>1626962</v>
      </c>
      <c r="C17" s="142">
        <v>115017</v>
      </c>
      <c r="D17" s="98">
        <f>C17+D13-D15</f>
        <v>73654.806169999996</v>
      </c>
      <c r="E17" s="142">
        <v>147260</v>
      </c>
      <c r="F17" s="142">
        <v>179921</v>
      </c>
      <c r="G17" s="142">
        <v>399480</v>
      </c>
      <c r="H17" s="142">
        <v>447590</v>
      </c>
      <c r="I17" s="142">
        <v>441458.44786550401</v>
      </c>
      <c r="J17" s="142">
        <f>I17+J13-J15</f>
        <v>447835.58686550404</v>
      </c>
    </row>
    <row r="18" spans="1:10" x14ac:dyDescent="0.2">
      <c r="A18" s="4" t="s">
        <v>15</v>
      </c>
      <c r="B18" s="98"/>
      <c r="C18" s="142"/>
      <c r="D18" s="98"/>
      <c r="E18" s="142"/>
      <c r="F18" s="142"/>
      <c r="G18" s="142"/>
      <c r="H18" s="142"/>
      <c r="I18" s="142"/>
      <c r="J18" s="142"/>
    </row>
    <row r="19" spans="1:10" x14ac:dyDescent="0.2">
      <c r="A19" s="17" t="s">
        <v>9</v>
      </c>
      <c r="B19" s="98">
        <v>155401</v>
      </c>
      <c r="C19" s="142">
        <v>216303</v>
      </c>
      <c r="D19" s="98">
        <v>9999.1329999999998</v>
      </c>
      <c r="E19" s="142">
        <v>36318</v>
      </c>
      <c r="F19" s="142">
        <v>818338</v>
      </c>
      <c r="G19" s="142">
        <v>1743765</v>
      </c>
      <c r="H19" s="142">
        <v>3003480</v>
      </c>
      <c r="I19" s="142">
        <v>300333.72972595994</v>
      </c>
      <c r="J19" s="142">
        <v>36405.131000000001</v>
      </c>
    </row>
    <row r="20" spans="1:10" x14ac:dyDescent="0.2">
      <c r="A20" s="17" t="s">
        <v>10</v>
      </c>
      <c r="B20" s="98">
        <v>23376</v>
      </c>
      <c r="C20" s="142">
        <v>47624</v>
      </c>
      <c r="D20" s="98">
        <v>1953.3770000000004</v>
      </c>
      <c r="E20" s="142">
        <v>8931</v>
      </c>
      <c r="F20" s="142">
        <v>180491</v>
      </c>
      <c r="G20" s="142">
        <v>374835</v>
      </c>
      <c r="H20" s="142">
        <v>640261</v>
      </c>
      <c r="I20" s="142">
        <v>61647.685274040006</v>
      </c>
      <c r="J20" s="142">
        <v>7286.6139999999978</v>
      </c>
    </row>
    <row r="21" spans="1:10" x14ac:dyDescent="0.2">
      <c r="A21" s="17" t="s">
        <v>11</v>
      </c>
      <c r="B21" s="98">
        <v>1444</v>
      </c>
      <c r="C21" s="142">
        <v>155401</v>
      </c>
      <c r="D21" s="98">
        <v>107471.57151200001</v>
      </c>
      <c r="E21" s="142">
        <v>72258</v>
      </c>
      <c r="F21" s="142">
        <v>371091</v>
      </c>
      <c r="G21" s="142">
        <v>51235</v>
      </c>
      <c r="H21" s="142">
        <v>24243</v>
      </c>
      <c r="I21" s="142" t="s">
        <v>30</v>
      </c>
      <c r="J21" s="142">
        <v>9999.1329999999998</v>
      </c>
    </row>
    <row r="22" spans="1:10" x14ac:dyDescent="0.2">
      <c r="A22" s="17" t="s">
        <v>12</v>
      </c>
      <c r="B22" s="98">
        <v>110</v>
      </c>
      <c r="C22" s="142">
        <v>23376</v>
      </c>
      <c r="D22" s="98">
        <v>11650.153487999996</v>
      </c>
      <c r="E22" s="142">
        <v>11505</v>
      </c>
      <c r="F22" s="142">
        <v>58019</v>
      </c>
      <c r="G22" s="142">
        <v>8058</v>
      </c>
      <c r="H22" s="142">
        <v>4062</v>
      </c>
      <c r="I22" s="142" t="s">
        <v>30</v>
      </c>
      <c r="J22" s="142">
        <v>1953.3770000000004</v>
      </c>
    </row>
    <row r="23" spans="1:10" x14ac:dyDescent="0.2">
      <c r="A23" s="17" t="s">
        <v>13</v>
      </c>
      <c r="B23" s="98">
        <v>1324154</v>
      </c>
      <c r="C23" s="142">
        <v>1363483</v>
      </c>
      <c r="D23" s="98">
        <f>C23+D19-D21</f>
        <v>1266010.561488</v>
      </c>
      <c r="E23" s="142">
        <v>1251426</v>
      </c>
      <c r="F23" s="142">
        <v>1698674</v>
      </c>
      <c r="G23" s="142">
        <v>3391204</v>
      </c>
      <c r="H23" s="142">
        <v>6370440</v>
      </c>
      <c r="I23" s="142">
        <v>6670773.7828013143</v>
      </c>
      <c r="J23" s="142">
        <f>I23+J19-J21</f>
        <v>6697179.7808013139</v>
      </c>
    </row>
    <row r="24" spans="1:10" ht="15" thickBot="1" x14ac:dyDescent="0.25">
      <c r="A24" s="6"/>
      <c r="B24" s="102"/>
      <c r="C24" s="102"/>
      <c r="D24" s="103"/>
      <c r="E24" s="103"/>
      <c r="F24" s="102"/>
      <c r="G24" s="104"/>
      <c r="H24" s="104"/>
      <c r="I24" s="104"/>
      <c r="J24" s="105"/>
    </row>
    <row r="25" spans="1:10" x14ac:dyDescent="0.2">
      <c r="A25" s="191" t="s">
        <v>16</v>
      </c>
      <c r="B25" s="191"/>
      <c r="C25" s="191"/>
      <c r="D25" s="191"/>
      <c r="E25" s="191"/>
      <c r="F25" s="191"/>
      <c r="G25" s="191"/>
      <c r="H25" s="191"/>
      <c r="I25" s="191"/>
      <c r="J25" s="191"/>
    </row>
    <row r="26" spans="1:10" x14ac:dyDescent="0.2">
      <c r="A26" s="192"/>
      <c r="B26" s="192"/>
      <c r="C26" s="192"/>
      <c r="D26" s="192"/>
      <c r="E26" s="192"/>
      <c r="F26" s="192"/>
      <c r="G26" s="192"/>
      <c r="H26" s="192"/>
      <c r="I26" s="192"/>
      <c r="J26" s="192"/>
    </row>
  </sheetData>
  <mergeCells count="6">
    <mergeCell ref="A1:J1"/>
    <mergeCell ref="A2:J2"/>
    <mergeCell ref="A25:J25"/>
    <mergeCell ref="A26:J26"/>
    <mergeCell ref="E3:H3"/>
    <mergeCell ref="I3:J3"/>
  </mergeCells>
  <pageMargins left="0.7" right="0.7" top="0.75" bottom="0.75" header="0.3" footer="0.3"/>
  <pageSetup paperSize="9" scale="7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8"/>
  <sheetViews>
    <sheetView view="pageBreakPreview" zoomScaleNormal="100" zoomScaleSheetLayoutView="100" workbookViewId="0">
      <selection activeCell="K4" sqref="K4:M15"/>
    </sheetView>
  </sheetViews>
  <sheetFormatPr defaultRowHeight="14.25" x14ac:dyDescent="0.2"/>
  <cols>
    <col min="1" max="1" width="7.125" bestFit="1" customWidth="1"/>
    <col min="2" max="2" width="6.25" bestFit="1" customWidth="1"/>
    <col min="3" max="3" width="6.75" bestFit="1" customWidth="1"/>
    <col min="4" max="4" width="7" bestFit="1" customWidth="1"/>
    <col min="5" max="6" width="6.75" bestFit="1" customWidth="1"/>
    <col min="7" max="7" width="7" bestFit="1" customWidth="1"/>
    <col min="8" max="9" width="6" bestFit="1" customWidth="1"/>
    <col min="10" max="10" width="7" bestFit="1" customWidth="1"/>
    <col min="11" max="12" width="6.75" bestFit="1" customWidth="1"/>
    <col min="13" max="13" width="7" bestFit="1" customWidth="1"/>
  </cols>
  <sheetData>
    <row r="1" spans="1:13" ht="18.75" x14ac:dyDescent="0.2">
      <c r="A1" s="189" t="s">
        <v>141</v>
      </c>
      <c r="B1" s="189"/>
      <c r="C1" s="189"/>
      <c r="D1" s="189"/>
      <c r="E1" s="189"/>
      <c r="F1" s="189"/>
      <c r="G1" s="189"/>
      <c r="H1" s="189"/>
      <c r="I1" s="189"/>
      <c r="J1" s="189"/>
      <c r="K1" s="189"/>
      <c r="L1" s="189"/>
      <c r="M1" s="189"/>
    </row>
    <row r="2" spans="1:13" ht="18.75" x14ac:dyDescent="0.2">
      <c r="A2" s="259" t="s">
        <v>142</v>
      </c>
      <c r="B2" s="259"/>
      <c r="C2" s="259"/>
      <c r="D2" s="259"/>
      <c r="E2" s="259"/>
      <c r="F2" s="259"/>
      <c r="G2" s="259"/>
      <c r="H2" s="259"/>
      <c r="I2" s="259"/>
      <c r="J2" s="259"/>
      <c r="K2" s="259"/>
      <c r="L2" s="259"/>
      <c r="M2" s="259"/>
    </row>
    <row r="3" spans="1:13" ht="19.5" thickBot="1" x14ac:dyDescent="0.25">
      <c r="A3" s="260"/>
      <c r="B3" s="260"/>
      <c r="C3" s="260"/>
      <c r="D3" s="260"/>
      <c r="E3" s="260"/>
      <c r="F3" s="260"/>
      <c r="G3" s="260"/>
      <c r="H3" s="260"/>
      <c r="I3" s="260"/>
      <c r="J3" s="260"/>
      <c r="K3" s="260"/>
      <c r="L3" s="260"/>
      <c r="M3" s="260"/>
    </row>
    <row r="4" spans="1:13" ht="15.75" thickTop="1" thickBot="1" x14ac:dyDescent="0.25">
      <c r="A4" s="207" t="s">
        <v>86</v>
      </c>
      <c r="B4" s="247" t="s">
        <v>149</v>
      </c>
      <c r="C4" s="248"/>
      <c r="D4" s="255"/>
      <c r="E4" s="247" t="s">
        <v>150</v>
      </c>
      <c r="F4" s="248"/>
      <c r="G4" s="255"/>
      <c r="H4" s="215" t="s">
        <v>151</v>
      </c>
      <c r="I4" s="261"/>
      <c r="J4" s="216"/>
      <c r="K4" s="247" t="s">
        <v>152</v>
      </c>
      <c r="L4" s="248"/>
      <c r="M4" s="248"/>
    </row>
    <row r="5" spans="1:13" ht="15" thickBot="1" x14ac:dyDescent="0.25">
      <c r="A5" s="254"/>
      <c r="B5" s="82" t="s">
        <v>147</v>
      </c>
      <c r="C5" s="83" t="s">
        <v>148</v>
      </c>
      <c r="D5" s="84" t="s">
        <v>139</v>
      </c>
      <c r="E5" s="83" t="s">
        <v>147</v>
      </c>
      <c r="F5" s="83" t="s">
        <v>148</v>
      </c>
      <c r="G5" s="84" t="s">
        <v>139</v>
      </c>
      <c r="H5" s="83" t="s">
        <v>147</v>
      </c>
      <c r="I5" s="83" t="s">
        <v>148</v>
      </c>
      <c r="J5" s="84" t="s">
        <v>139</v>
      </c>
      <c r="K5" s="83" t="s">
        <v>147</v>
      </c>
      <c r="L5" s="83" t="s">
        <v>148</v>
      </c>
      <c r="M5" s="83" t="s">
        <v>139</v>
      </c>
    </row>
    <row r="6" spans="1:13" ht="15" thickTop="1" x14ac:dyDescent="0.2">
      <c r="A6" s="3"/>
      <c r="B6" s="61"/>
      <c r="C6" s="3"/>
      <c r="D6" s="3"/>
      <c r="E6" s="3"/>
      <c r="F6" s="3"/>
      <c r="G6" s="3"/>
      <c r="H6" s="3"/>
      <c r="I6" s="3"/>
      <c r="J6" s="3"/>
      <c r="K6" s="3"/>
      <c r="L6" s="3"/>
      <c r="M6" s="3"/>
    </row>
    <row r="7" spans="1:13" ht="21.75" customHeight="1" x14ac:dyDescent="0.2">
      <c r="A7" s="150">
        <v>45323</v>
      </c>
      <c r="B7" s="114">
        <v>323.33816129550002</v>
      </c>
      <c r="C7" s="115">
        <v>324.66756666319998</v>
      </c>
      <c r="D7" s="115">
        <v>327.91604677229998</v>
      </c>
      <c r="E7" s="115">
        <v>182.27513518750001</v>
      </c>
      <c r="F7" s="115">
        <v>182.92961272459999</v>
      </c>
      <c r="G7" s="115">
        <v>184.46384042119999</v>
      </c>
      <c r="H7" s="115">
        <v>74.525301072299996</v>
      </c>
      <c r="I7" s="115">
        <v>74.776045972099993</v>
      </c>
      <c r="J7" s="115">
        <v>75.3211315474</v>
      </c>
      <c r="K7" s="115">
        <v>908.45613675410004</v>
      </c>
      <c r="L7" s="115">
        <v>911.7345926877</v>
      </c>
      <c r="M7" s="115">
        <v>919.99487204529999</v>
      </c>
    </row>
    <row r="8" spans="1:13" ht="21.75" customHeight="1" x14ac:dyDescent="0.2">
      <c r="A8" s="150">
        <v>45324</v>
      </c>
      <c r="B8" s="114">
        <v>325.93661297810002</v>
      </c>
      <c r="C8" s="115">
        <v>327.19448899970001</v>
      </c>
      <c r="D8" s="115">
        <v>330.96411552540002</v>
      </c>
      <c r="E8" s="115">
        <v>184.24241155499999</v>
      </c>
      <c r="F8" s="115">
        <v>184.85602284399999</v>
      </c>
      <c r="G8" s="115">
        <v>186.68034704319999</v>
      </c>
      <c r="H8" s="115">
        <v>74.507121146200006</v>
      </c>
      <c r="I8" s="115">
        <v>74.739174955300001</v>
      </c>
      <c r="J8" s="115">
        <v>75.395901639300007</v>
      </c>
      <c r="K8" s="115">
        <v>909.15058855760003</v>
      </c>
      <c r="L8" s="115">
        <v>912.27274502659998</v>
      </c>
      <c r="M8" s="115">
        <v>921.68235673649997</v>
      </c>
    </row>
    <row r="9" spans="1:13" ht="21.75" customHeight="1" x14ac:dyDescent="0.2">
      <c r="A9" s="150">
        <v>45328</v>
      </c>
      <c r="B9" s="114">
        <v>321.17415121810001</v>
      </c>
      <c r="C9" s="115">
        <v>322.41068819949999</v>
      </c>
      <c r="D9" s="115">
        <v>325.8743334774</v>
      </c>
      <c r="E9" s="115">
        <v>181.80561732999999</v>
      </c>
      <c r="F9" s="115">
        <v>182.41166837259999</v>
      </c>
      <c r="G9" s="115">
        <v>184.07315447459999</v>
      </c>
      <c r="H9" s="115">
        <v>74.512391485899997</v>
      </c>
      <c r="I9" s="115">
        <v>74.745114666700005</v>
      </c>
      <c r="J9" s="115">
        <v>75.350621134600004</v>
      </c>
      <c r="K9" s="115">
        <v>907.44851122080001</v>
      </c>
      <c r="L9" s="115">
        <v>910.66694824390004</v>
      </c>
      <c r="M9" s="115">
        <v>919.59283599570006</v>
      </c>
    </row>
    <row r="10" spans="1:13" ht="21.75" customHeight="1" x14ac:dyDescent="0.2">
      <c r="A10" s="150">
        <v>45329</v>
      </c>
      <c r="B10" s="114">
        <v>320.47456896770001</v>
      </c>
      <c r="C10" s="115">
        <v>321.74974297270001</v>
      </c>
      <c r="D10" s="115">
        <v>325.487451443</v>
      </c>
      <c r="E10" s="115">
        <v>182.21457071</v>
      </c>
      <c r="F10" s="115">
        <v>182.8455958781</v>
      </c>
      <c r="G10" s="115">
        <v>184.64130409489999</v>
      </c>
      <c r="H10" s="115">
        <v>74.485148790500006</v>
      </c>
      <c r="I10" s="115">
        <v>74.727177825799998</v>
      </c>
      <c r="J10" s="115">
        <v>75.384969210700007</v>
      </c>
      <c r="K10" s="115">
        <v>907.30707132589998</v>
      </c>
      <c r="L10" s="115">
        <v>910.63959382619998</v>
      </c>
      <c r="M10" s="115">
        <v>919.946763175</v>
      </c>
    </row>
    <row r="11" spans="1:13" ht="21.75" customHeight="1" x14ac:dyDescent="0.2">
      <c r="A11" s="150">
        <v>45331</v>
      </c>
      <c r="B11" s="114">
        <v>318.88605040039999</v>
      </c>
      <c r="C11" s="115">
        <v>320.15443962500001</v>
      </c>
      <c r="D11" s="115">
        <v>323.73672908430001</v>
      </c>
      <c r="E11" s="115">
        <v>181.755668585</v>
      </c>
      <c r="F11" s="115">
        <v>182.38380134959999</v>
      </c>
      <c r="G11" s="115">
        <v>184.12421949079999</v>
      </c>
      <c r="H11" s="115">
        <v>74.470792285900004</v>
      </c>
      <c r="I11" s="115">
        <v>74.712719321600005</v>
      </c>
      <c r="J11" s="115">
        <v>75.354746481099994</v>
      </c>
      <c r="K11" s="115">
        <v>906.90240127020002</v>
      </c>
      <c r="L11" s="115">
        <v>910.17294698540002</v>
      </c>
      <c r="M11" s="115">
        <v>919.5534320104</v>
      </c>
    </row>
    <row r="12" spans="1:13" ht="21.75" customHeight="1" x14ac:dyDescent="0.2">
      <c r="A12" s="150">
        <v>45334</v>
      </c>
      <c r="B12" s="114">
        <v>319.85296978169998</v>
      </c>
      <c r="C12" s="115">
        <v>321.27226724069999</v>
      </c>
      <c r="D12" s="115">
        <v>325.26596248700002</v>
      </c>
      <c r="E12" s="115">
        <v>182.19140188</v>
      </c>
      <c r="F12" s="115">
        <v>182.90511148659999</v>
      </c>
      <c r="G12" s="115">
        <v>184.876726456</v>
      </c>
      <c r="H12" s="115">
        <v>74.485361494700001</v>
      </c>
      <c r="I12" s="115">
        <v>74.7616183568</v>
      </c>
      <c r="J12" s="115">
        <v>75.496674308899998</v>
      </c>
      <c r="K12" s="115">
        <v>907.52649985159997</v>
      </c>
      <c r="L12" s="115">
        <v>911.21796996880005</v>
      </c>
      <c r="M12" s="115">
        <v>921.74057739880004</v>
      </c>
    </row>
    <row r="13" spans="1:13" ht="21.75" customHeight="1" x14ac:dyDescent="0.2">
      <c r="A13" s="150">
        <v>45335</v>
      </c>
      <c r="B13" s="114">
        <v>317.29496625199999</v>
      </c>
      <c r="C13" s="115">
        <v>318.55627420320002</v>
      </c>
      <c r="D13" s="115">
        <v>322.62733938370002</v>
      </c>
      <c r="E13" s="115">
        <v>182.12717069999999</v>
      </c>
      <c r="F13" s="115">
        <v>182.75624278180001</v>
      </c>
      <c r="G13" s="115">
        <v>184.78844659890001</v>
      </c>
      <c r="H13" s="115">
        <v>74.479955061699997</v>
      </c>
      <c r="I13" s="115">
        <v>74.721798837400002</v>
      </c>
      <c r="J13" s="115">
        <v>75.476221511399999</v>
      </c>
      <c r="K13" s="115">
        <v>907.01330153890001</v>
      </c>
      <c r="L13" s="115">
        <v>910.28355639289998</v>
      </c>
      <c r="M13" s="115">
        <v>921.31924966650001</v>
      </c>
    </row>
    <row r="14" spans="1:13" ht="21.75" customHeight="1" x14ac:dyDescent="0.2">
      <c r="A14" s="150">
        <v>45336</v>
      </c>
      <c r="B14" s="114">
        <v>314.5797723275</v>
      </c>
      <c r="C14" s="115">
        <v>315.79627204339999</v>
      </c>
      <c r="D14" s="115">
        <v>319.54207371500001</v>
      </c>
      <c r="E14" s="115">
        <v>180.80084177980001</v>
      </c>
      <c r="F14" s="115">
        <v>181.4049733178</v>
      </c>
      <c r="G14" s="115">
        <v>183.23033392150001</v>
      </c>
      <c r="H14" s="115">
        <v>74.4761479955</v>
      </c>
      <c r="I14" s="115">
        <v>74.709892078199999</v>
      </c>
      <c r="J14" s="115">
        <v>75.382322608999999</v>
      </c>
      <c r="K14" s="115">
        <v>905.75058864510004</v>
      </c>
      <c r="L14" s="115">
        <v>909.03539321289998</v>
      </c>
      <c r="M14" s="115">
        <v>919.03133205510005</v>
      </c>
    </row>
    <row r="15" spans="1:13" ht="21.75" customHeight="1" x14ac:dyDescent="0.2">
      <c r="A15" s="150">
        <v>45337</v>
      </c>
      <c r="B15" s="114">
        <v>315.931778909</v>
      </c>
      <c r="C15" s="115">
        <v>317.1316320757</v>
      </c>
      <c r="D15" s="115">
        <v>320.78440012909999</v>
      </c>
      <c r="E15" s="115">
        <v>181.52616448129999</v>
      </c>
      <c r="F15" s="115">
        <v>182.1209620251</v>
      </c>
      <c r="G15" s="115">
        <v>183.91878144820001</v>
      </c>
      <c r="H15" s="115">
        <v>74.492970264799993</v>
      </c>
      <c r="I15" s="115">
        <v>74.7217731442</v>
      </c>
      <c r="J15" s="115">
        <v>75.387155804299994</v>
      </c>
      <c r="K15" s="115">
        <v>906.48428942229998</v>
      </c>
      <c r="L15" s="115">
        <v>909.71120921930003</v>
      </c>
      <c r="M15" s="115">
        <v>919.72330081300004</v>
      </c>
    </row>
    <row r="16" spans="1:13" ht="21.75" customHeight="1" x14ac:dyDescent="0.2">
      <c r="A16" s="150">
        <v>45338</v>
      </c>
      <c r="B16" s="114">
        <v>316.91478725590002</v>
      </c>
      <c r="C16" s="115">
        <v>318.1686281945</v>
      </c>
      <c r="D16" s="115">
        <v>322.11136592759999</v>
      </c>
      <c r="E16" s="115">
        <v>182.11501912649999</v>
      </c>
      <c r="F16" s="115">
        <v>182.74001146680001</v>
      </c>
      <c r="G16" s="115">
        <v>184.70233629419999</v>
      </c>
      <c r="H16" s="115">
        <v>74.488146275899993</v>
      </c>
      <c r="I16" s="115">
        <v>74.728651877100006</v>
      </c>
      <c r="J16" s="115">
        <v>75.459492336400004</v>
      </c>
      <c r="K16" s="115">
        <v>906.80856342430002</v>
      </c>
      <c r="L16" s="115">
        <v>910.10502036000003</v>
      </c>
      <c r="M16" s="115">
        <v>920.48606847890005</v>
      </c>
    </row>
    <row r="17" spans="1:13" ht="21.75" customHeight="1" x14ac:dyDescent="0.2">
      <c r="A17" s="150">
        <v>45341</v>
      </c>
      <c r="B17" s="114">
        <v>317.08940085310002</v>
      </c>
      <c r="C17" s="115">
        <v>318.34035772850001</v>
      </c>
      <c r="D17" s="115">
        <v>322.1120209714</v>
      </c>
      <c r="E17" s="115">
        <v>182.78245875299999</v>
      </c>
      <c r="F17" s="115">
        <v>183.40778705989999</v>
      </c>
      <c r="G17" s="115">
        <v>185.2766588408</v>
      </c>
      <c r="H17" s="115">
        <v>74.486913141499997</v>
      </c>
      <c r="I17" s="115">
        <v>74.7265029064</v>
      </c>
      <c r="J17" s="115">
        <v>75.416199520199996</v>
      </c>
      <c r="K17" s="115">
        <v>907.35268870909999</v>
      </c>
      <c r="L17" s="115">
        <v>910.6407076017</v>
      </c>
      <c r="M17" s="115">
        <v>920.55662295829995</v>
      </c>
    </row>
    <row r="18" spans="1:13" ht="21.75" customHeight="1" x14ac:dyDescent="0.2">
      <c r="A18" s="150">
        <v>45342</v>
      </c>
      <c r="B18" s="114">
        <v>316.44731958559998</v>
      </c>
      <c r="C18" s="115">
        <v>317.6900447209</v>
      </c>
      <c r="D18" s="115">
        <v>321.43734282489999</v>
      </c>
      <c r="E18" s="115">
        <v>182.6400746695</v>
      </c>
      <c r="F18" s="115">
        <v>183.26305302739999</v>
      </c>
      <c r="G18" s="115">
        <v>185.12438508</v>
      </c>
      <c r="H18" s="115">
        <v>74.542816565400003</v>
      </c>
      <c r="I18" s="115">
        <v>74.781173474799999</v>
      </c>
      <c r="J18" s="115">
        <v>75.468736088699998</v>
      </c>
      <c r="K18" s="115">
        <v>907.93087907819995</v>
      </c>
      <c r="L18" s="115">
        <v>911.15905524599998</v>
      </c>
      <c r="M18" s="115">
        <v>920.99084269939999</v>
      </c>
    </row>
    <row r="19" spans="1:13" ht="21.75" customHeight="1" x14ac:dyDescent="0.2">
      <c r="A19" s="150">
        <v>45343</v>
      </c>
      <c r="B19" s="114">
        <v>317.10800126999999</v>
      </c>
      <c r="C19" s="115">
        <v>318.38008850440002</v>
      </c>
      <c r="D19" s="115">
        <v>322.3604080847</v>
      </c>
      <c r="E19" s="115">
        <v>183.351334689</v>
      </c>
      <c r="F19" s="115">
        <v>183.9898360974</v>
      </c>
      <c r="G19" s="115">
        <v>185.9591291026</v>
      </c>
      <c r="H19" s="115">
        <v>74.523119022200007</v>
      </c>
      <c r="I19" s="115">
        <v>74.766688974800005</v>
      </c>
      <c r="J19" s="115">
        <v>75.483749566900002</v>
      </c>
      <c r="K19" s="115">
        <v>908.3489723742</v>
      </c>
      <c r="L19" s="115">
        <v>911.64349106869997</v>
      </c>
      <c r="M19" s="115">
        <v>922.0794425995</v>
      </c>
    </row>
    <row r="20" spans="1:13" ht="21.75" customHeight="1" x14ac:dyDescent="0.2">
      <c r="A20" s="150">
        <v>45344</v>
      </c>
      <c r="B20" s="114">
        <v>319.01338664389999</v>
      </c>
      <c r="C20" s="115">
        <v>320.2882786815</v>
      </c>
      <c r="D20" s="115">
        <v>324.25156684780001</v>
      </c>
      <c r="E20" s="115">
        <v>184.1191386758</v>
      </c>
      <c r="F20" s="115">
        <v>184.7566269582</v>
      </c>
      <c r="G20" s="115">
        <v>186.7369272217</v>
      </c>
      <c r="H20" s="115">
        <v>74.477555601299997</v>
      </c>
      <c r="I20" s="115">
        <v>74.719570457299994</v>
      </c>
      <c r="J20" s="115">
        <v>75.447607554100003</v>
      </c>
      <c r="K20" s="115">
        <v>908.23639354509999</v>
      </c>
      <c r="L20" s="115">
        <v>911.51362542280003</v>
      </c>
      <c r="M20" s="115">
        <v>921.86439714699998</v>
      </c>
    </row>
    <row r="21" spans="1:13" ht="21.75" customHeight="1" x14ac:dyDescent="0.2">
      <c r="A21" s="150">
        <v>45345</v>
      </c>
      <c r="B21" s="114">
        <v>317.16889551169999</v>
      </c>
      <c r="C21" s="115">
        <v>318.45525835159998</v>
      </c>
      <c r="D21" s="115">
        <v>322.7227778303</v>
      </c>
      <c r="E21" s="115">
        <v>183.61089006099999</v>
      </c>
      <c r="F21" s="115">
        <v>184.2577044601</v>
      </c>
      <c r="G21" s="115">
        <v>186.41966288410001</v>
      </c>
      <c r="H21" s="115">
        <v>74.4866874736</v>
      </c>
      <c r="I21" s="115">
        <v>74.733395413899999</v>
      </c>
      <c r="J21" s="115">
        <v>75.519882078600006</v>
      </c>
      <c r="K21" s="115">
        <v>907.75862610850004</v>
      </c>
      <c r="L21" s="115">
        <v>911.08958360420002</v>
      </c>
      <c r="M21" s="115">
        <v>922.36804289810004</v>
      </c>
    </row>
    <row r="22" spans="1:13" ht="21.75" customHeight="1" x14ac:dyDescent="0.2">
      <c r="A22" s="150">
        <v>45348</v>
      </c>
      <c r="B22" s="114">
        <v>316.9846736028</v>
      </c>
      <c r="C22" s="115">
        <v>318.26608096939998</v>
      </c>
      <c r="D22" s="115">
        <v>322.1849275834</v>
      </c>
      <c r="E22" s="115">
        <v>182.83417</v>
      </c>
      <c r="F22" s="115">
        <v>183.47567597829999</v>
      </c>
      <c r="G22" s="115">
        <v>185.4289191803</v>
      </c>
      <c r="H22" s="115">
        <v>74.445397233600005</v>
      </c>
      <c r="I22" s="115">
        <v>74.690991760900005</v>
      </c>
      <c r="J22" s="115">
        <v>75.413859922699999</v>
      </c>
      <c r="K22" s="115">
        <v>907.23002392779995</v>
      </c>
      <c r="L22" s="115">
        <v>910.54835359510002</v>
      </c>
      <c r="M22" s="115">
        <v>920.9483259671</v>
      </c>
    </row>
    <row r="23" spans="1:13" ht="21.75" customHeight="1" x14ac:dyDescent="0.2">
      <c r="A23" s="150">
        <v>45349</v>
      </c>
      <c r="B23" s="114">
        <v>317.70258545029998</v>
      </c>
      <c r="C23" s="115">
        <v>318.9841994834</v>
      </c>
      <c r="D23" s="115">
        <v>322.9059390859</v>
      </c>
      <c r="E23" s="115">
        <v>182.98190964</v>
      </c>
      <c r="F23" s="115">
        <v>183.62046373160001</v>
      </c>
      <c r="G23" s="115">
        <v>185.58709405880001</v>
      </c>
      <c r="H23" s="115">
        <v>74.465764583600006</v>
      </c>
      <c r="I23" s="115">
        <v>74.709954138200004</v>
      </c>
      <c r="J23" s="115">
        <v>75.436211933400003</v>
      </c>
      <c r="K23" s="115">
        <v>907.83222529240004</v>
      </c>
      <c r="L23" s="115">
        <v>911.13492455779999</v>
      </c>
      <c r="M23" s="115">
        <v>921.5073962939</v>
      </c>
    </row>
    <row r="24" spans="1:13" ht="21.75" customHeight="1" x14ac:dyDescent="0.2">
      <c r="A24" s="150">
        <v>45350</v>
      </c>
      <c r="B24" s="114">
        <v>316.89275456600001</v>
      </c>
      <c r="C24" s="115">
        <v>318.16941060720001</v>
      </c>
      <c r="D24" s="115">
        <v>322.26615681089999</v>
      </c>
      <c r="E24" s="115">
        <v>181.664682075</v>
      </c>
      <c r="F24" s="115">
        <v>182.30035136199999</v>
      </c>
      <c r="G24" s="115">
        <v>184.2883152549</v>
      </c>
      <c r="H24" s="115">
        <v>74.424813996599994</v>
      </c>
      <c r="I24" s="115">
        <v>74.669639900299998</v>
      </c>
      <c r="J24" s="115">
        <v>75.401845104000003</v>
      </c>
      <c r="K24" s="115">
        <v>907.11446727459997</v>
      </c>
      <c r="L24" s="115">
        <v>910.45348852330005</v>
      </c>
      <c r="M24" s="115">
        <v>920.8431003613</v>
      </c>
    </row>
    <row r="25" spans="1:13" ht="21.75" customHeight="1" x14ac:dyDescent="0.2">
      <c r="A25" s="150">
        <v>45351</v>
      </c>
      <c r="B25" s="114">
        <v>317.65972499240002</v>
      </c>
      <c r="C25" s="115">
        <v>318.97932697350001</v>
      </c>
      <c r="D25" s="115">
        <v>323.05861035919997</v>
      </c>
      <c r="E25" s="115">
        <v>181.78545479749999</v>
      </c>
      <c r="F25" s="115">
        <v>182.44590509509999</v>
      </c>
      <c r="G25" s="115">
        <v>184.4403689886</v>
      </c>
      <c r="H25" s="115">
        <v>74.421845961100004</v>
      </c>
      <c r="I25" s="115">
        <v>74.667108788700006</v>
      </c>
      <c r="J25" s="115">
        <v>75.406792163700004</v>
      </c>
      <c r="K25" s="115">
        <v>907.43023867930003</v>
      </c>
      <c r="L25" s="115">
        <v>910.8845722277</v>
      </c>
      <c r="M25" s="115">
        <v>921.26750736769998</v>
      </c>
    </row>
    <row r="26" spans="1:13" ht="15" thickBot="1" x14ac:dyDescent="0.25">
      <c r="A26" s="86"/>
      <c r="B26" s="42"/>
      <c r="C26" s="35"/>
      <c r="D26" s="35"/>
      <c r="E26" s="35"/>
      <c r="F26" s="35"/>
      <c r="G26" s="35"/>
      <c r="H26" s="35"/>
      <c r="I26" s="35"/>
      <c r="J26" s="35"/>
      <c r="K26" s="35"/>
      <c r="L26" s="35"/>
      <c r="M26" s="35"/>
    </row>
    <row r="27" spans="1:13" ht="15" thickTop="1" x14ac:dyDescent="0.2">
      <c r="A27" s="209" t="s">
        <v>74</v>
      </c>
      <c r="B27" s="209"/>
      <c r="C27" s="209"/>
      <c r="D27" s="209"/>
      <c r="E27" s="209"/>
      <c r="F27" s="209"/>
      <c r="G27" s="209"/>
      <c r="H27" s="209"/>
      <c r="I27" s="209"/>
      <c r="J27" s="209"/>
      <c r="K27" s="209"/>
      <c r="L27" s="209"/>
      <c r="M27" s="209"/>
    </row>
    <row r="28" spans="1:13" x14ac:dyDescent="0.2">
      <c r="A28" s="251" t="s">
        <v>153</v>
      </c>
      <c r="B28" s="251"/>
      <c r="C28" s="251"/>
      <c r="D28" s="251"/>
      <c r="E28" s="251"/>
      <c r="F28" s="251"/>
      <c r="G28" s="251"/>
      <c r="H28" s="251"/>
      <c r="I28" s="251"/>
      <c r="J28" s="251"/>
      <c r="K28" s="251"/>
      <c r="L28" s="251"/>
      <c r="M28" s="251"/>
    </row>
  </sheetData>
  <mergeCells count="10">
    <mergeCell ref="A27:M27"/>
    <mergeCell ref="A28:M28"/>
    <mergeCell ref="A1:M1"/>
    <mergeCell ref="A2:M2"/>
    <mergeCell ref="A3:M3"/>
    <mergeCell ref="A4:A5"/>
    <mergeCell ref="B4:D4"/>
    <mergeCell ref="E4:G4"/>
    <mergeCell ref="H4:J4"/>
    <mergeCell ref="K4:M4"/>
  </mergeCells>
  <hyperlinks>
    <hyperlink ref="A28" r:id="rId1" display="http://www.sbp.org.pk/ecodata/rates/m2m/M2M-History.asp"/>
  </hyperlinks>
  <pageMargins left="0.7" right="0.7" top="0.75" bottom="0.75" header="0.3" footer="0.3"/>
  <pageSetup paperSize="9" scale="92"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2"/>
  <sheetViews>
    <sheetView view="pageBreakPreview" zoomScaleNormal="100" zoomScaleSheetLayoutView="100" workbookViewId="0">
      <selection activeCell="E32" sqref="E32"/>
    </sheetView>
  </sheetViews>
  <sheetFormatPr defaultColWidth="9.125" defaultRowHeight="14.25" x14ac:dyDescent="0.2"/>
  <cols>
    <col min="1" max="1" width="31.5" style="8" customWidth="1"/>
    <col min="2" max="7" width="10.125" style="8" customWidth="1"/>
    <col min="8" max="16384" width="9.125" style="8"/>
  </cols>
  <sheetData>
    <row r="1" spans="1:7" ht="18.75" x14ac:dyDescent="0.2">
      <c r="A1" s="189" t="s">
        <v>154</v>
      </c>
      <c r="B1" s="189"/>
      <c r="C1" s="189"/>
      <c r="D1" s="189"/>
      <c r="E1" s="189"/>
      <c r="F1" s="189"/>
      <c r="G1" s="189"/>
    </row>
    <row r="2" spans="1:7" ht="15" thickBot="1" x14ac:dyDescent="0.25">
      <c r="A2" s="252" t="s">
        <v>1</v>
      </c>
      <c r="B2" s="252"/>
      <c r="C2" s="252"/>
      <c r="D2" s="252"/>
      <c r="E2" s="252"/>
      <c r="F2" s="252"/>
      <c r="G2" s="252"/>
    </row>
    <row r="3" spans="1:7" ht="15.75" thickTop="1" thickBot="1" x14ac:dyDescent="0.25">
      <c r="A3" s="87" t="s">
        <v>155</v>
      </c>
      <c r="B3" s="93">
        <v>45192</v>
      </c>
      <c r="C3" s="93">
        <v>45222</v>
      </c>
      <c r="D3" s="93">
        <v>45253</v>
      </c>
      <c r="E3" s="93">
        <v>45283</v>
      </c>
      <c r="F3" s="131" t="s">
        <v>168</v>
      </c>
      <c r="G3" s="131" t="s">
        <v>173</v>
      </c>
    </row>
    <row r="4" spans="1:7" ht="15" thickTop="1" x14ac:dyDescent="0.2">
      <c r="A4" s="75"/>
      <c r="B4" s="151"/>
      <c r="C4" s="151"/>
      <c r="D4" s="151"/>
      <c r="E4" s="151"/>
    </row>
    <row r="5" spans="1:7" x14ac:dyDescent="0.2">
      <c r="A5" s="20" t="s">
        <v>156</v>
      </c>
      <c r="B5" s="151"/>
      <c r="C5" s="151"/>
      <c r="D5" s="151"/>
      <c r="E5" s="151"/>
    </row>
    <row r="6" spans="1:7" x14ac:dyDescent="0.2">
      <c r="A6" s="20" t="s">
        <v>157</v>
      </c>
      <c r="B6" s="188">
        <v>2126283</v>
      </c>
      <c r="C6" s="188">
        <v>2487812</v>
      </c>
      <c r="D6" s="188">
        <v>2018121</v>
      </c>
      <c r="E6" s="188">
        <v>3056829</v>
      </c>
      <c r="F6" s="188">
        <v>2636224.8199999998</v>
      </c>
      <c r="G6" s="188">
        <v>2262185.5200000005</v>
      </c>
    </row>
    <row r="7" spans="1:7" x14ac:dyDescent="0.2">
      <c r="A7" s="26" t="s">
        <v>158</v>
      </c>
      <c r="B7" s="142">
        <v>843646</v>
      </c>
      <c r="C7" s="142">
        <v>933278</v>
      </c>
      <c r="D7" s="142">
        <v>763036</v>
      </c>
      <c r="E7" s="142">
        <v>899180</v>
      </c>
      <c r="F7" s="142">
        <v>1092271.6399999999</v>
      </c>
      <c r="G7" s="142">
        <v>760945.86000000057</v>
      </c>
    </row>
    <row r="8" spans="1:7" x14ac:dyDescent="0.2">
      <c r="A8" s="26" t="s">
        <v>159</v>
      </c>
      <c r="B8" s="142">
        <v>1282637</v>
      </c>
      <c r="C8" s="142">
        <v>1554534</v>
      </c>
      <c r="D8" s="142">
        <v>1255084</v>
      </c>
      <c r="E8" s="142">
        <v>2157648</v>
      </c>
      <c r="F8" s="142">
        <v>1543953.18</v>
      </c>
      <c r="G8" s="142">
        <v>1501239.66</v>
      </c>
    </row>
    <row r="9" spans="1:7" x14ac:dyDescent="0.2">
      <c r="A9" s="20" t="s">
        <v>160</v>
      </c>
      <c r="B9" s="188">
        <v>2126283</v>
      </c>
      <c r="C9" s="188">
        <v>2487812</v>
      </c>
      <c r="D9" s="188">
        <v>2018121</v>
      </c>
      <c r="E9" s="188">
        <v>3056829</v>
      </c>
      <c r="F9" s="188">
        <v>2636224.8199999998</v>
      </c>
      <c r="G9" s="188">
        <v>2262185.5200000005</v>
      </c>
    </row>
    <row r="10" spans="1:7" x14ac:dyDescent="0.2">
      <c r="A10" s="26" t="s">
        <v>158</v>
      </c>
      <c r="B10" s="142">
        <v>921893</v>
      </c>
      <c r="C10" s="142">
        <v>1063541</v>
      </c>
      <c r="D10" s="142">
        <v>943442</v>
      </c>
      <c r="E10" s="142">
        <v>928300</v>
      </c>
      <c r="F10" s="142">
        <v>1064797.8799999997</v>
      </c>
      <c r="G10" s="142">
        <v>690577.98000000045</v>
      </c>
    </row>
    <row r="11" spans="1:7" x14ac:dyDescent="0.2">
      <c r="A11" s="26" t="s">
        <v>159</v>
      </c>
      <c r="B11" s="142">
        <v>1204390</v>
      </c>
      <c r="C11" s="142">
        <v>1424271</v>
      </c>
      <c r="D11" s="142">
        <v>1074679</v>
      </c>
      <c r="E11" s="142">
        <v>2128528</v>
      </c>
      <c r="F11" s="142">
        <v>1571426.9400000002</v>
      </c>
      <c r="G11" s="142">
        <v>1571607.54</v>
      </c>
    </row>
    <row r="12" spans="1:7" x14ac:dyDescent="0.2">
      <c r="A12" s="20" t="s">
        <v>161</v>
      </c>
      <c r="B12" s="142" t="s">
        <v>30</v>
      </c>
      <c r="C12" s="142" t="s">
        <v>30</v>
      </c>
      <c r="D12" s="142" t="s">
        <v>30</v>
      </c>
      <c r="E12" s="188" t="s">
        <v>30</v>
      </c>
      <c r="F12" s="188">
        <v>0</v>
      </c>
      <c r="G12" s="188">
        <v>0</v>
      </c>
    </row>
    <row r="13" spans="1:7" x14ac:dyDescent="0.2">
      <c r="A13" s="26"/>
      <c r="B13" s="142"/>
      <c r="C13" s="142"/>
      <c r="D13" s="142"/>
      <c r="E13" s="188"/>
      <c r="F13" s="188"/>
      <c r="G13" s="188"/>
    </row>
    <row r="14" spans="1:7" x14ac:dyDescent="0.2">
      <c r="A14" s="20" t="s">
        <v>162</v>
      </c>
      <c r="B14" s="188"/>
      <c r="C14" s="188"/>
      <c r="D14" s="188"/>
      <c r="E14" s="188"/>
      <c r="F14" s="188"/>
      <c r="G14" s="188"/>
    </row>
    <row r="15" spans="1:7" x14ac:dyDescent="0.2">
      <c r="A15" s="20" t="s">
        <v>157</v>
      </c>
      <c r="B15" s="188">
        <v>267185</v>
      </c>
      <c r="C15" s="188">
        <v>296555</v>
      </c>
      <c r="D15" s="188">
        <v>173247</v>
      </c>
      <c r="E15" s="188">
        <v>357392</v>
      </c>
      <c r="F15" s="188">
        <v>371457.67000000004</v>
      </c>
      <c r="G15" s="188">
        <v>286686.45</v>
      </c>
    </row>
    <row r="16" spans="1:7" x14ac:dyDescent="0.2">
      <c r="A16" s="26" t="s">
        <v>158</v>
      </c>
      <c r="B16" s="142">
        <v>101220</v>
      </c>
      <c r="C16" s="142">
        <v>126286</v>
      </c>
      <c r="D16" s="142">
        <v>96793</v>
      </c>
      <c r="E16" s="142">
        <v>141868</v>
      </c>
      <c r="F16" s="142">
        <v>120097.40000000005</v>
      </c>
      <c r="G16" s="142">
        <v>91577</v>
      </c>
    </row>
    <row r="17" spans="1:7" x14ac:dyDescent="0.2">
      <c r="A17" s="26" t="s">
        <v>159</v>
      </c>
      <c r="B17" s="142">
        <v>165966</v>
      </c>
      <c r="C17" s="142">
        <v>170270</v>
      </c>
      <c r="D17" s="142">
        <v>76453</v>
      </c>
      <c r="E17" s="142">
        <v>215524</v>
      </c>
      <c r="F17" s="142">
        <v>251360.27</v>
      </c>
      <c r="G17" s="142">
        <v>195109.45</v>
      </c>
    </row>
    <row r="18" spans="1:7" x14ac:dyDescent="0.2">
      <c r="A18" s="20" t="s">
        <v>160</v>
      </c>
      <c r="B18" s="188">
        <v>267185</v>
      </c>
      <c r="C18" s="188">
        <v>296555</v>
      </c>
      <c r="D18" s="188">
        <v>173247</v>
      </c>
      <c r="E18" s="188">
        <v>357392</v>
      </c>
      <c r="F18" s="188">
        <v>371457.67000000004</v>
      </c>
      <c r="G18" s="188">
        <v>286686.45</v>
      </c>
    </row>
    <row r="19" spans="1:7" x14ac:dyDescent="0.2">
      <c r="A19" s="26" t="s">
        <v>158</v>
      </c>
      <c r="B19" s="142">
        <v>105241</v>
      </c>
      <c r="C19" s="142">
        <v>121448</v>
      </c>
      <c r="D19" s="142">
        <v>109248</v>
      </c>
      <c r="E19" s="142">
        <v>109000</v>
      </c>
      <c r="F19" s="142">
        <v>171500.45000000004</v>
      </c>
      <c r="G19" s="142">
        <v>126925.55000000002</v>
      </c>
    </row>
    <row r="20" spans="1:7" x14ac:dyDescent="0.2">
      <c r="A20" s="26" t="s">
        <v>159</v>
      </c>
      <c r="B20" s="142">
        <v>161944</v>
      </c>
      <c r="C20" s="142">
        <v>175107</v>
      </c>
      <c r="D20" s="142">
        <v>63999</v>
      </c>
      <c r="E20" s="142">
        <v>248393</v>
      </c>
      <c r="F20" s="142">
        <v>199957.22</v>
      </c>
      <c r="G20" s="142">
        <v>159760.9</v>
      </c>
    </row>
    <row r="21" spans="1:7" x14ac:dyDescent="0.2">
      <c r="A21" s="20" t="s">
        <v>161</v>
      </c>
      <c r="B21" s="142" t="s">
        <v>30</v>
      </c>
      <c r="C21" s="142" t="s">
        <v>30</v>
      </c>
      <c r="D21" s="142" t="s">
        <v>30</v>
      </c>
      <c r="E21" s="188" t="s">
        <v>30</v>
      </c>
      <c r="F21" s="188">
        <v>0</v>
      </c>
      <c r="G21" s="188">
        <v>0</v>
      </c>
    </row>
    <row r="22" spans="1:7" x14ac:dyDescent="0.2">
      <c r="A22" s="26"/>
      <c r="B22" s="142"/>
      <c r="C22" s="142"/>
      <c r="D22" s="142"/>
      <c r="E22" s="188"/>
      <c r="F22" s="188"/>
      <c r="G22" s="188"/>
    </row>
    <row r="23" spans="1:7" x14ac:dyDescent="0.2">
      <c r="A23" s="20" t="s">
        <v>163</v>
      </c>
      <c r="B23" s="188"/>
      <c r="C23" s="188"/>
      <c r="D23" s="188"/>
      <c r="E23" s="188"/>
      <c r="F23" s="188"/>
      <c r="G23" s="188"/>
    </row>
    <row r="24" spans="1:7" x14ac:dyDescent="0.2">
      <c r="A24" s="20" t="s">
        <v>157</v>
      </c>
      <c r="B24" s="188">
        <v>5492263</v>
      </c>
      <c r="C24" s="188">
        <v>3054991</v>
      </c>
      <c r="D24" s="188">
        <v>4752210</v>
      </c>
      <c r="E24" s="188">
        <v>2159889</v>
      </c>
      <c r="F24" s="188">
        <v>2463451.9700000007</v>
      </c>
      <c r="G24" s="188">
        <v>2455024.11</v>
      </c>
    </row>
    <row r="25" spans="1:7" x14ac:dyDescent="0.2">
      <c r="A25" s="26" t="s">
        <v>158</v>
      </c>
      <c r="B25" s="142">
        <v>3338919</v>
      </c>
      <c r="C25" s="142">
        <v>1122620</v>
      </c>
      <c r="D25" s="142">
        <v>2555664</v>
      </c>
      <c r="E25" s="142">
        <v>791622</v>
      </c>
      <c r="F25" s="142">
        <v>873687.0000000007</v>
      </c>
      <c r="G25" s="142">
        <v>690318.17000000016</v>
      </c>
    </row>
    <row r="26" spans="1:7" x14ac:dyDescent="0.2">
      <c r="A26" s="26" t="s">
        <v>159</v>
      </c>
      <c r="B26" s="98">
        <v>2153344</v>
      </c>
      <c r="C26" s="98">
        <v>1932371</v>
      </c>
      <c r="D26" s="142">
        <v>2196546</v>
      </c>
      <c r="E26" s="142">
        <v>1368267</v>
      </c>
      <c r="F26" s="142">
        <v>1589764.97</v>
      </c>
      <c r="G26" s="142">
        <v>1764705.9399999997</v>
      </c>
    </row>
    <row r="27" spans="1:7" x14ac:dyDescent="0.2">
      <c r="A27" s="20" t="s">
        <v>160</v>
      </c>
      <c r="B27" s="188">
        <v>5492263</v>
      </c>
      <c r="C27" s="188">
        <v>3054991</v>
      </c>
      <c r="D27" s="188">
        <v>4752210</v>
      </c>
      <c r="E27" s="188">
        <v>2159889</v>
      </c>
      <c r="F27" s="188">
        <v>2463451.9700000007</v>
      </c>
      <c r="G27" s="188">
        <v>2455024.11</v>
      </c>
    </row>
    <row r="28" spans="1:7" x14ac:dyDescent="0.2">
      <c r="A28" s="26" t="s">
        <v>158</v>
      </c>
      <c r="B28" s="142">
        <v>4210015</v>
      </c>
      <c r="C28" s="142">
        <v>932245</v>
      </c>
      <c r="D28" s="142">
        <v>1200553</v>
      </c>
      <c r="E28" s="142">
        <v>1037028</v>
      </c>
      <c r="F28" s="142">
        <v>699216.37000000058</v>
      </c>
      <c r="G28" s="142">
        <v>520356.88000000012</v>
      </c>
    </row>
    <row r="29" spans="1:7" x14ac:dyDescent="0.2">
      <c r="A29" s="26" t="s">
        <v>159</v>
      </c>
      <c r="B29" s="142">
        <v>1282248</v>
      </c>
      <c r="C29" s="142">
        <v>2122746</v>
      </c>
      <c r="D29" s="142">
        <v>3551657</v>
      </c>
      <c r="E29" s="142">
        <v>1122861</v>
      </c>
      <c r="F29" s="142">
        <v>1764235.6</v>
      </c>
      <c r="G29" s="142">
        <v>1934667.2299999997</v>
      </c>
    </row>
    <row r="30" spans="1:7" x14ac:dyDescent="0.2">
      <c r="A30" s="20" t="s">
        <v>161</v>
      </c>
      <c r="B30" s="142" t="s">
        <v>30</v>
      </c>
      <c r="C30" s="142" t="s">
        <v>30</v>
      </c>
      <c r="D30" s="142" t="s">
        <v>30</v>
      </c>
      <c r="E30" s="188" t="s">
        <v>30</v>
      </c>
      <c r="F30" s="188">
        <v>0</v>
      </c>
      <c r="G30" s="188">
        <v>0</v>
      </c>
    </row>
    <row r="31" spans="1:7" x14ac:dyDescent="0.2">
      <c r="A31" s="20"/>
      <c r="B31" s="142"/>
      <c r="C31" s="142"/>
      <c r="D31" s="142"/>
      <c r="E31" s="188"/>
      <c r="F31" s="188"/>
      <c r="G31" s="188"/>
    </row>
    <row r="32" spans="1:7" x14ac:dyDescent="0.2">
      <c r="A32" s="20" t="s">
        <v>164</v>
      </c>
      <c r="B32" s="188"/>
      <c r="C32" s="188"/>
      <c r="D32" s="188"/>
      <c r="E32" s="188"/>
      <c r="F32" s="188"/>
      <c r="G32" s="188"/>
    </row>
    <row r="33" spans="1:7" x14ac:dyDescent="0.2">
      <c r="A33" s="20" t="s">
        <v>165</v>
      </c>
      <c r="B33" s="188">
        <v>3770876</v>
      </c>
      <c r="C33" s="188">
        <v>7913342</v>
      </c>
      <c r="D33" s="188">
        <v>5383660</v>
      </c>
      <c r="E33" s="188">
        <v>4941619</v>
      </c>
      <c r="F33" s="188">
        <v>5941332.6999999993</v>
      </c>
      <c r="G33" s="188">
        <v>4307301.0999999996</v>
      </c>
    </row>
    <row r="34" spans="1:7" x14ac:dyDescent="0.2">
      <c r="A34" s="26" t="s">
        <v>158</v>
      </c>
      <c r="B34" s="142">
        <v>711720</v>
      </c>
      <c r="C34" s="142">
        <v>587972</v>
      </c>
      <c r="D34" s="142">
        <v>474322</v>
      </c>
      <c r="E34" s="142">
        <v>421276</v>
      </c>
      <c r="F34" s="142">
        <v>374315.19999999925</v>
      </c>
      <c r="G34" s="142">
        <v>248997.49999999953</v>
      </c>
    </row>
    <row r="35" spans="1:7" x14ac:dyDescent="0.2">
      <c r="A35" s="26" t="s">
        <v>159</v>
      </c>
      <c r="B35" s="142">
        <v>3059156</v>
      </c>
      <c r="C35" s="142">
        <v>7325370</v>
      </c>
      <c r="D35" s="142">
        <v>4909338</v>
      </c>
      <c r="E35" s="142">
        <v>4520343</v>
      </c>
      <c r="F35" s="142">
        <v>5567017.5</v>
      </c>
      <c r="G35" s="142">
        <v>4058303.6</v>
      </c>
    </row>
    <row r="36" spans="1:7" x14ac:dyDescent="0.2">
      <c r="A36" s="20" t="s">
        <v>166</v>
      </c>
      <c r="B36" s="188">
        <v>3770876</v>
      </c>
      <c r="C36" s="188">
        <v>7913342</v>
      </c>
      <c r="D36" s="188">
        <v>5383660</v>
      </c>
      <c r="E36" s="188">
        <v>4941619</v>
      </c>
      <c r="F36" s="188">
        <v>5941332.6999999993</v>
      </c>
      <c r="G36" s="188">
        <v>4307301.0999999996</v>
      </c>
    </row>
    <row r="37" spans="1:7" x14ac:dyDescent="0.2">
      <c r="A37" s="26" t="s">
        <v>158</v>
      </c>
      <c r="B37" s="142">
        <v>401349</v>
      </c>
      <c r="C37" s="142">
        <v>491132</v>
      </c>
      <c r="D37" s="142">
        <v>387402</v>
      </c>
      <c r="E37" s="142">
        <v>425865</v>
      </c>
      <c r="F37" s="142">
        <v>470302.49999999907</v>
      </c>
      <c r="G37" s="142">
        <v>382446.59999999963</v>
      </c>
    </row>
    <row r="38" spans="1:7" x14ac:dyDescent="0.2">
      <c r="A38" s="26" t="s">
        <v>159</v>
      </c>
      <c r="B38" s="142">
        <v>3369527</v>
      </c>
      <c r="C38" s="142">
        <v>7422210</v>
      </c>
      <c r="D38" s="142">
        <v>4996258</v>
      </c>
      <c r="E38" s="142">
        <v>4515754</v>
      </c>
      <c r="F38" s="142">
        <v>5471030.2000000002</v>
      </c>
      <c r="G38" s="142">
        <v>3924854.5</v>
      </c>
    </row>
    <row r="39" spans="1:7" x14ac:dyDescent="0.2">
      <c r="A39" s="20" t="s">
        <v>161</v>
      </c>
      <c r="B39" s="142" t="s">
        <v>30</v>
      </c>
      <c r="C39" s="142" t="s">
        <v>30</v>
      </c>
      <c r="D39" s="142" t="s">
        <v>30</v>
      </c>
      <c r="E39" s="188" t="s">
        <v>30</v>
      </c>
      <c r="F39" s="188">
        <v>0</v>
      </c>
      <c r="G39" s="188">
        <v>0</v>
      </c>
    </row>
    <row r="40" spans="1:7" ht="15" thickBot="1" x14ac:dyDescent="0.25">
      <c r="A40" s="88"/>
      <c r="B40" s="130"/>
      <c r="C40" s="89"/>
      <c r="D40" s="89"/>
      <c r="E40" s="89"/>
      <c r="F40" s="89"/>
      <c r="G40" s="89"/>
    </row>
    <row r="41" spans="1:7" x14ac:dyDescent="0.2">
      <c r="A41" s="262"/>
      <c r="B41" s="262"/>
      <c r="C41" s="263" t="s">
        <v>74</v>
      </c>
      <c r="D41" s="263"/>
      <c r="E41" s="263"/>
      <c r="F41" s="263"/>
      <c r="G41" s="263"/>
    </row>
    <row r="42" spans="1:7" x14ac:dyDescent="0.2">
      <c r="A42" s="210"/>
      <c r="B42" s="210"/>
      <c r="C42" s="210"/>
      <c r="D42" s="210"/>
      <c r="E42" s="210"/>
      <c r="F42" s="210"/>
      <c r="G42" s="210"/>
    </row>
  </sheetData>
  <mergeCells count="5">
    <mergeCell ref="A1:G1"/>
    <mergeCell ref="A2:G2"/>
    <mergeCell ref="A42:G42"/>
    <mergeCell ref="A41:B41"/>
    <mergeCell ref="C41:G41"/>
  </mergeCells>
  <pageMargins left="0.7" right="0.7" top="0.75" bottom="0.75" header="0.3" footer="0.3"/>
  <pageSetup paperSize="9" scale="8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5"/>
  <sheetViews>
    <sheetView view="pageBreakPreview" topLeftCell="A34" zoomScale="130" zoomScaleNormal="100" zoomScaleSheetLayoutView="130" workbookViewId="0">
      <selection activeCell="B42" sqref="B42:K43"/>
    </sheetView>
  </sheetViews>
  <sheetFormatPr defaultRowHeight="14.25" x14ac:dyDescent="0.2"/>
  <cols>
    <col min="1" max="1" width="15.25" customWidth="1"/>
    <col min="2" max="11" width="9.25" customWidth="1"/>
  </cols>
  <sheetData>
    <row r="1" spans="1:11" ht="18.75" x14ac:dyDescent="0.2">
      <c r="A1" s="189" t="s">
        <v>17</v>
      </c>
      <c r="B1" s="189"/>
      <c r="C1" s="189"/>
      <c r="D1" s="189"/>
      <c r="E1" s="189"/>
      <c r="F1" s="189"/>
      <c r="G1" s="189"/>
      <c r="H1" s="189"/>
      <c r="I1" s="189"/>
      <c r="J1" s="189"/>
      <c r="K1" s="189"/>
    </row>
    <row r="2" spans="1:11" ht="18.75" x14ac:dyDescent="0.2">
      <c r="A2" s="189" t="s">
        <v>18</v>
      </c>
      <c r="B2" s="189"/>
      <c r="C2" s="189"/>
      <c r="D2" s="189"/>
      <c r="E2" s="189"/>
      <c r="F2" s="189"/>
      <c r="G2" s="189"/>
      <c r="H2" s="189"/>
      <c r="I2" s="189"/>
      <c r="J2" s="189"/>
      <c r="K2" s="189"/>
    </row>
    <row r="3" spans="1:11" x14ac:dyDescent="0.2">
      <c r="A3" s="192"/>
      <c r="B3" s="192"/>
      <c r="C3" s="192"/>
      <c r="D3" s="192"/>
      <c r="E3" s="192"/>
      <c r="F3" s="192"/>
      <c r="G3" s="192"/>
      <c r="H3" s="192"/>
      <c r="I3" s="192"/>
      <c r="J3" s="192"/>
      <c r="K3" s="192"/>
    </row>
    <row r="4" spans="1:11" ht="16.5" thickBot="1" x14ac:dyDescent="0.25">
      <c r="A4" s="198" t="s">
        <v>19</v>
      </c>
      <c r="B4" s="198"/>
      <c r="C4" s="198"/>
      <c r="D4" s="198"/>
      <c r="E4" s="198"/>
      <c r="F4" s="208"/>
      <c r="G4" s="208"/>
      <c r="H4" s="208"/>
      <c r="I4" s="208"/>
      <c r="J4" s="208"/>
      <c r="K4" s="208"/>
    </row>
    <row r="5" spans="1:11" ht="15" thickTop="1" x14ac:dyDescent="0.2">
      <c r="A5" s="204" t="s">
        <v>20</v>
      </c>
      <c r="B5" s="199" t="s">
        <v>21</v>
      </c>
      <c r="C5" s="200"/>
      <c r="D5" s="199" t="s">
        <v>22</v>
      </c>
      <c r="E5" s="200"/>
      <c r="F5" s="199" t="s">
        <v>23</v>
      </c>
      <c r="G5" s="207"/>
      <c r="H5" s="199" t="s">
        <v>24</v>
      </c>
      <c r="I5" s="207"/>
      <c r="J5" s="199" t="s">
        <v>25</v>
      </c>
      <c r="K5" s="200"/>
    </row>
    <row r="6" spans="1:11" ht="15" thickBot="1" x14ac:dyDescent="0.25">
      <c r="A6" s="205"/>
      <c r="B6" s="203" t="s">
        <v>26</v>
      </c>
      <c r="C6" s="202"/>
      <c r="D6" s="203" t="s">
        <v>26</v>
      </c>
      <c r="E6" s="202"/>
      <c r="F6" s="203" t="s">
        <v>26</v>
      </c>
      <c r="G6" s="202"/>
      <c r="H6" s="203" t="s">
        <v>26</v>
      </c>
      <c r="I6" s="202"/>
      <c r="J6" s="203" t="s">
        <v>26</v>
      </c>
      <c r="K6" s="201"/>
    </row>
    <row r="7" spans="1:11" ht="15" thickBot="1" x14ac:dyDescent="0.25">
      <c r="A7" s="206"/>
      <c r="B7" s="160" t="s">
        <v>27</v>
      </c>
      <c r="C7" s="24" t="s">
        <v>28</v>
      </c>
      <c r="D7" s="23" t="s">
        <v>27</v>
      </c>
      <c r="E7" s="145" t="s">
        <v>28</v>
      </c>
      <c r="F7" s="23" t="s">
        <v>27</v>
      </c>
      <c r="G7" s="24" t="s">
        <v>28</v>
      </c>
      <c r="H7" s="19" t="s">
        <v>27</v>
      </c>
      <c r="I7" s="25" t="s">
        <v>28</v>
      </c>
      <c r="J7" s="19" t="s">
        <v>27</v>
      </c>
      <c r="K7" s="19" t="s">
        <v>28</v>
      </c>
    </row>
    <row r="8" spans="1:11" ht="15" thickTop="1" x14ac:dyDescent="0.2">
      <c r="A8" s="26" t="s">
        <v>29</v>
      </c>
      <c r="B8" s="141">
        <v>310.8</v>
      </c>
      <c r="C8" s="98">
        <v>308.8</v>
      </c>
      <c r="D8" s="99">
        <v>0</v>
      </c>
      <c r="E8" s="153">
        <v>0</v>
      </c>
      <c r="F8" s="99">
        <v>0</v>
      </c>
      <c r="G8" s="99">
        <v>0</v>
      </c>
      <c r="H8" s="106">
        <v>1783</v>
      </c>
      <c r="I8" s="106">
        <v>1773</v>
      </c>
      <c r="J8" s="107">
        <v>1225.5</v>
      </c>
      <c r="K8" s="107">
        <v>1225.5</v>
      </c>
    </row>
    <row r="9" spans="1:11" x14ac:dyDescent="0.2">
      <c r="A9" s="26" t="s">
        <v>31</v>
      </c>
      <c r="B9" s="142">
        <v>0</v>
      </c>
      <c r="C9" s="99">
        <v>0</v>
      </c>
      <c r="D9" s="99">
        <v>68</v>
      </c>
      <c r="E9" s="154">
        <v>47.5</v>
      </c>
      <c r="F9" s="99">
        <v>0</v>
      </c>
      <c r="G9" s="99">
        <v>0</v>
      </c>
      <c r="H9" s="107">
        <v>0</v>
      </c>
      <c r="I9" s="107">
        <v>0</v>
      </c>
      <c r="J9" s="107">
        <v>757.6</v>
      </c>
      <c r="K9" s="107">
        <v>757.6</v>
      </c>
    </row>
    <row r="10" spans="1:11" x14ac:dyDescent="0.2">
      <c r="A10" s="26" t="s">
        <v>32</v>
      </c>
      <c r="B10" s="142">
        <v>0</v>
      </c>
      <c r="C10" s="99">
        <v>0</v>
      </c>
      <c r="D10" s="99">
        <v>88</v>
      </c>
      <c r="E10" s="154">
        <v>88</v>
      </c>
      <c r="F10" s="99">
        <v>203</v>
      </c>
      <c r="G10" s="99">
        <v>203</v>
      </c>
      <c r="H10" s="107">
        <v>869.2</v>
      </c>
      <c r="I10" s="107">
        <v>824.2</v>
      </c>
      <c r="J10" s="107">
        <v>2511</v>
      </c>
      <c r="K10" s="107">
        <v>2393</v>
      </c>
    </row>
    <row r="11" spans="1:11" x14ac:dyDescent="0.2">
      <c r="A11" s="26" t="s">
        <v>33</v>
      </c>
      <c r="B11" s="142">
        <v>935.1</v>
      </c>
      <c r="C11" s="99">
        <v>824.1</v>
      </c>
      <c r="D11" s="99">
        <v>57.4</v>
      </c>
      <c r="E11" s="154">
        <v>57.4</v>
      </c>
      <c r="F11" s="99">
        <v>99.3</v>
      </c>
      <c r="G11" s="99">
        <v>95.3</v>
      </c>
      <c r="H11" s="107">
        <v>0</v>
      </c>
      <c r="I11" s="107">
        <v>0</v>
      </c>
      <c r="J11" s="107">
        <v>0</v>
      </c>
      <c r="K11" s="107">
        <v>0</v>
      </c>
    </row>
    <row r="12" spans="1:11" x14ac:dyDescent="0.2">
      <c r="A12" s="26" t="s">
        <v>34</v>
      </c>
      <c r="B12" s="142">
        <v>0</v>
      </c>
      <c r="C12" s="99">
        <v>0</v>
      </c>
      <c r="D12" s="99">
        <v>15.3</v>
      </c>
      <c r="E12" s="154">
        <v>15.3</v>
      </c>
      <c r="F12" s="99">
        <v>0</v>
      </c>
      <c r="G12" s="99">
        <v>0</v>
      </c>
      <c r="H12" s="107">
        <v>399.6</v>
      </c>
      <c r="I12" s="107">
        <v>384.6</v>
      </c>
      <c r="J12" s="107">
        <v>0</v>
      </c>
      <c r="K12" s="107">
        <v>0</v>
      </c>
    </row>
    <row r="13" spans="1:11" x14ac:dyDescent="0.2">
      <c r="A13" s="26" t="s">
        <v>35</v>
      </c>
      <c r="B13" s="142">
        <v>0</v>
      </c>
      <c r="C13" s="99">
        <v>0</v>
      </c>
      <c r="D13" s="99">
        <v>0</v>
      </c>
      <c r="E13" s="154">
        <v>0</v>
      </c>
      <c r="F13" s="99">
        <v>0</v>
      </c>
      <c r="G13" s="99">
        <v>0</v>
      </c>
      <c r="H13" s="107">
        <v>506.5</v>
      </c>
      <c r="I13" s="107">
        <v>506.5</v>
      </c>
      <c r="J13" s="107">
        <v>0</v>
      </c>
      <c r="K13" s="107">
        <v>0</v>
      </c>
    </row>
    <row r="14" spans="1:11" x14ac:dyDescent="0.2">
      <c r="A14" s="26" t="s">
        <v>36</v>
      </c>
      <c r="B14" s="142">
        <v>11.2</v>
      </c>
      <c r="C14" s="99">
        <v>11.2</v>
      </c>
      <c r="D14" s="99">
        <v>0</v>
      </c>
      <c r="E14" s="154">
        <v>0</v>
      </c>
      <c r="F14" s="99">
        <v>0</v>
      </c>
      <c r="G14" s="99">
        <v>0</v>
      </c>
      <c r="H14" s="107">
        <v>1126.5</v>
      </c>
      <c r="I14" s="107">
        <v>1124.5</v>
      </c>
      <c r="J14" s="107">
        <v>0</v>
      </c>
      <c r="K14" s="107">
        <v>0</v>
      </c>
    </row>
    <row r="15" spans="1:11" x14ac:dyDescent="0.2">
      <c r="A15" s="26" t="s">
        <v>37</v>
      </c>
      <c r="B15" s="142">
        <v>0</v>
      </c>
      <c r="C15" s="99">
        <v>0</v>
      </c>
      <c r="D15" s="99">
        <v>244.1</v>
      </c>
      <c r="E15" s="154">
        <v>147</v>
      </c>
      <c r="F15" s="99">
        <v>0</v>
      </c>
      <c r="G15" s="99">
        <v>0</v>
      </c>
      <c r="H15" s="107">
        <v>0</v>
      </c>
      <c r="I15" s="107">
        <v>0</v>
      </c>
      <c r="J15" s="107">
        <v>780.8</v>
      </c>
      <c r="K15" s="107">
        <v>753.3</v>
      </c>
    </row>
    <row r="16" spans="1:11" x14ac:dyDescent="0.2">
      <c r="A16" s="26" t="s">
        <v>38</v>
      </c>
      <c r="B16" s="142">
        <v>38.5</v>
      </c>
      <c r="C16" s="99">
        <v>35</v>
      </c>
      <c r="D16" s="99">
        <v>0</v>
      </c>
      <c r="E16" s="154">
        <v>0</v>
      </c>
      <c r="F16" s="99">
        <v>0</v>
      </c>
      <c r="G16" s="99">
        <v>0</v>
      </c>
      <c r="H16" s="107">
        <v>893.9</v>
      </c>
      <c r="I16" s="107">
        <v>887.9</v>
      </c>
      <c r="J16" s="107"/>
      <c r="K16" s="107"/>
    </row>
    <row r="17" spans="1:11" x14ac:dyDescent="0.2">
      <c r="A17" s="26" t="s">
        <v>39</v>
      </c>
      <c r="B17" s="142">
        <v>598.1</v>
      </c>
      <c r="C17" s="99">
        <v>392.3</v>
      </c>
      <c r="D17" s="99">
        <v>258.5</v>
      </c>
      <c r="E17" s="154">
        <v>258.5</v>
      </c>
      <c r="F17" s="99">
        <v>0</v>
      </c>
      <c r="G17" s="99">
        <v>0</v>
      </c>
      <c r="H17" s="107">
        <v>254</v>
      </c>
      <c r="I17" s="107">
        <v>251</v>
      </c>
      <c r="J17" s="107"/>
      <c r="K17" s="107"/>
    </row>
    <row r="18" spans="1:11" x14ac:dyDescent="0.2">
      <c r="A18" s="26" t="s">
        <v>40</v>
      </c>
      <c r="B18" s="142">
        <v>0</v>
      </c>
      <c r="C18" s="99">
        <v>0</v>
      </c>
      <c r="D18" s="99">
        <v>251.1</v>
      </c>
      <c r="E18" s="154">
        <v>251.1</v>
      </c>
      <c r="F18" s="99">
        <v>0</v>
      </c>
      <c r="G18" s="99">
        <v>0</v>
      </c>
      <c r="H18" s="107">
        <v>428.8</v>
      </c>
      <c r="I18" s="107">
        <v>421.8</v>
      </c>
      <c r="J18" s="107"/>
      <c r="K18" s="107"/>
    </row>
    <row r="19" spans="1:11" ht="15" thickBot="1" x14ac:dyDescent="0.25">
      <c r="A19" s="27" t="s">
        <v>41</v>
      </c>
      <c r="B19" s="143">
        <v>0</v>
      </c>
      <c r="C19" s="101">
        <v>0</v>
      </c>
      <c r="D19" s="99">
        <v>516.29999999999995</v>
      </c>
      <c r="E19" s="155">
        <v>487.6</v>
      </c>
      <c r="F19" s="99">
        <v>624.5</v>
      </c>
      <c r="G19" s="101">
        <v>592.5</v>
      </c>
      <c r="H19" s="109">
        <v>618.20000000000005</v>
      </c>
      <c r="I19" s="109">
        <v>560.79999999999995</v>
      </c>
      <c r="J19" s="109"/>
      <c r="K19" s="109"/>
    </row>
    <row r="20" spans="1:11" x14ac:dyDescent="0.2">
      <c r="A20" s="166" t="s">
        <v>42</v>
      </c>
      <c r="B20" s="167"/>
      <c r="C20" s="168"/>
      <c r="D20" s="167"/>
      <c r="E20" s="169"/>
      <c r="F20" s="167"/>
      <c r="G20" s="168"/>
      <c r="H20" s="170"/>
      <c r="I20" s="170"/>
      <c r="J20" s="170"/>
      <c r="K20" s="170"/>
    </row>
    <row r="21" spans="1:11" x14ac:dyDescent="0.2">
      <c r="A21" s="171" t="s">
        <v>43</v>
      </c>
      <c r="B21" s="174">
        <f t="shared" ref="B21:K21" si="0">AVERAGE(B8:B19)</f>
        <v>157.80833333333337</v>
      </c>
      <c r="C21" s="174">
        <f t="shared" si="0"/>
        <v>130.95000000000002</v>
      </c>
      <c r="D21" s="174">
        <f t="shared" si="0"/>
        <v>124.89166666666665</v>
      </c>
      <c r="E21" s="174">
        <f t="shared" si="0"/>
        <v>112.7</v>
      </c>
      <c r="F21" s="174">
        <f t="shared" si="0"/>
        <v>77.233333333333334</v>
      </c>
      <c r="G21" s="174">
        <f t="shared" si="0"/>
        <v>74.233333333333334</v>
      </c>
      <c r="H21" s="174">
        <f t="shared" si="0"/>
        <v>573.30833333333328</v>
      </c>
      <c r="I21" s="174">
        <f t="shared" si="0"/>
        <v>561.19166666666661</v>
      </c>
      <c r="J21" s="174">
        <f t="shared" si="0"/>
        <v>659.36250000000007</v>
      </c>
      <c r="K21" s="174">
        <f t="shared" si="0"/>
        <v>641.17500000000007</v>
      </c>
    </row>
    <row r="22" spans="1:11" ht="15" thickBot="1" x14ac:dyDescent="0.25">
      <c r="A22" s="172" t="s">
        <v>44</v>
      </c>
      <c r="B22" s="175">
        <f t="shared" ref="B22:K22" si="1">+B21/30</f>
        <v>5.2602777777777785</v>
      </c>
      <c r="C22" s="175">
        <f t="shared" si="1"/>
        <v>4.3650000000000002</v>
      </c>
      <c r="D22" s="175">
        <f t="shared" si="1"/>
        <v>4.1630555555555553</v>
      </c>
      <c r="E22" s="175">
        <f t="shared" si="1"/>
        <v>3.7566666666666668</v>
      </c>
      <c r="F22" s="175">
        <f t="shared" si="1"/>
        <v>2.5744444444444445</v>
      </c>
      <c r="G22" s="175">
        <f t="shared" si="1"/>
        <v>2.4744444444444444</v>
      </c>
      <c r="H22" s="175">
        <f t="shared" si="1"/>
        <v>19.110277777777775</v>
      </c>
      <c r="I22" s="175">
        <f t="shared" si="1"/>
        <v>18.706388888888888</v>
      </c>
      <c r="J22" s="175">
        <f t="shared" si="1"/>
        <v>21.978750000000002</v>
      </c>
      <c r="K22" s="175">
        <f t="shared" si="1"/>
        <v>21.372500000000002</v>
      </c>
    </row>
    <row r="23" spans="1:11" ht="15.75" thickTop="1" x14ac:dyDescent="0.2">
      <c r="A23" s="196"/>
      <c r="B23" s="196"/>
      <c r="C23" s="196"/>
      <c r="D23" s="196"/>
      <c r="E23" s="196"/>
      <c r="F23" s="196"/>
      <c r="G23" s="196"/>
      <c r="H23" s="196"/>
      <c r="I23" s="196"/>
      <c r="J23" s="196"/>
      <c r="K23" s="196"/>
    </row>
    <row r="24" spans="1:11" x14ac:dyDescent="0.2">
      <c r="A24" s="197"/>
      <c r="B24" s="197"/>
      <c r="C24" s="197"/>
      <c r="D24" s="197"/>
      <c r="E24" s="197"/>
      <c r="F24" s="197"/>
      <c r="G24" s="197"/>
      <c r="H24" s="197"/>
      <c r="I24" s="197"/>
      <c r="J24" s="197"/>
      <c r="K24" s="197"/>
    </row>
    <row r="25" spans="1:11" ht="16.5" thickBot="1" x14ac:dyDescent="0.25">
      <c r="A25" s="198" t="s">
        <v>45</v>
      </c>
      <c r="B25" s="198"/>
      <c r="C25" s="198"/>
      <c r="D25" s="198"/>
      <c r="E25" s="198"/>
      <c r="F25" s="198"/>
      <c r="G25" s="198"/>
      <c r="H25" s="198"/>
      <c r="I25" s="198"/>
      <c r="J25" s="198"/>
      <c r="K25" s="198"/>
    </row>
    <row r="26" spans="1:11" ht="15" thickTop="1" x14ac:dyDescent="0.2">
      <c r="A26" s="204" t="s">
        <v>20</v>
      </c>
      <c r="B26" s="200" t="s">
        <v>21</v>
      </c>
      <c r="C26" s="207"/>
      <c r="D26" s="199" t="s">
        <v>22</v>
      </c>
      <c r="E26" s="200"/>
      <c r="F26" s="199" t="s">
        <v>23</v>
      </c>
      <c r="G26" s="207"/>
      <c r="H26" s="199" t="s">
        <v>24</v>
      </c>
      <c r="I26" s="207"/>
      <c r="J26" s="199" t="s">
        <v>25</v>
      </c>
      <c r="K26" s="200"/>
    </row>
    <row r="27" spans="1:11" ht="15" thickBot="1" x14ac:dyDescent="0.25">
      <c r="A27" s="205"/>
      <c r="B27" s="201" t="s">
        <v>46</v>
      </c>
      <c r="C27" s="202"/>
      <c r="D27" s="203" t="s">
        <v>46</v>
      </c>
      <c r="E27" s="201"/>
      <c r="F27" s="203" t="s">
        <v>46</v>
      </c>
      <c r="G27" s="202"/>
      <c r="H27" s="203" t="s">
        <v>46</v>
      </c>
      <c r="I27" s="202"/>
      <c r="J27" s="203" t="s">
        <v>46</v>
      </c>
      <c r="K27" s="201"/>
    </row>
    <row r="28" spans="1:11" ht="15" thickBot="1" x14ac:dyDescent="0.25">
      <c r="A28" s="206"/>
      <c r="B28" s="29" t="s">
        <v>27</v>
      </c>
      <c r="C28" s="30" t="s">
        <v>47</v>
      </c>
      <c r="D28" s="29" t="s">
        <v>27</v>
      </c>
      <c r="E28" s="145" t="s">
        <v>47</v>
      </c>
      <c r="F28" s="29" t="s">
        <v>27</v>
      </c>
      <c r="G28" s="30" t="s">
        <v>47</v>
      </c>
      <c r="H28" s="31" t="s">
        <v>27</v>
      </c>
      <c r="I28" s="32" t="s">
        <v>47</v>
      </c>
      <c r="J28" s="31" t="s">
        <v>27</v>
      </c>
      <c r="K28" s="31" t="s">
        <v>47</v>
      </c>
    </row>
    <row r="29" spans="1:11" ht="15" thickTop="1" x14ac:dyDescent="0.2">
      <c r="A29" s="146" t="s">
        <v>29</v>
      </c>
      <c r="B29" s="98">
        <v>4687.7</v>
      </c>
      <c r="C29" s="98">
        <v>4374.3999999999996</v>
      </c>
      <c r="D29" s="98">
        <v>4337.1000000000004</v>
      </c>
      <c r="E29" s="157">
        <v>4062.4</v>
      </c>
      <c r="F29" s="98">
        <v>12226</v>
      </c>
      <c r="G29" s="98">
        <v>11285.8</v>
      </c>
      <c r="H29" s="106">
        <v>4476.8999999999996</v>
      </c>
      <c r="I29" s="106">
        <v>2353.4</v>
      </c>
      <c r="J29" s="106">
        <v>3013.9</v>
      </c>
      <c r="K29" s="106">
        <v>2566.9</v>
      </c>
    </row>
    <row r="30" spans="1:11" x14ac:dyDescent="0.2">
      <c r="A30" s="144" t="s">
        <v>31</v>
      </c>
      <c r="B30" s="98">
        <v>8269.7000000000007</v>
      </c>
      <c r="C30" s="98">
        <v>7999.3</v>
      </c>
      <c r="D30" s="98">
        <v>5966.4</v>
      </c>
      <c r="E30" s="158">
        <v>5802.4</v>
      </c>
      <c r="F30" s="98">
        <v>9787.7000000000007</v>
      </c>
      <c r="G30" s="98">
        <v>9199.4</v>
      </c>
      <c r="H30" s="106">
        <v>4106.8</v>
      </c>
      <c r="I30" s="106">
        <v>3452.3</v>
      </c>
      <c r="J30" s="107">
        <v>6859.7</v>
      </c>
      <c r="K30" s="107">
        <v>6433.4</v>
      </c>
    </row>
    <row r="31" spans="1:11" x14ac:dyDescent="0.2">
      <c r="A31" s="144" t="s">
        <v>32</v>
      </c>
      <c r="B31" s="98">
        <v>7450.5</v>
      </c>
      <c r="C31" s="98">
        <v>7317.3</v>
      </c>
      <c r="D31" s="98">
        <v>4009.5</v>
      </c>
      <c r="E31" s="158">
        <v>3938.6</v>
      </c>
      <c r="F31" s="98">
        <v>8396.9</v>
      </c>
      <c r="G31" s="98">
        <v>8190.1</v>
      </c>
      <c r="H31" s="106">
        <v>3875.5</v>
      </c>
      <c r="I31" s="106">
        <v>3376.1</v>
      </c>
      <c r="J31" s="107">
        <v>3016.9</v>
      </c>
      <c r="K31" s="107">
        <v>3016.9</v>
      </c>
    </row>
    <row r="32" spans="1:11" x14ac:dyDescent="0.2">
      <c r="A32" s="144" t="s">
        <v>33</v>
      </c>
      <c r="B32" s="98">
        <v>5288.7</v>
      </c>
      <c r="C32" s="98">
        <v>5241.3</v>
      </c>
      <c r="D32" s="98">
        <v>3513.1</v>
      </c>
      <c r="E32" s="158">
        <v>3312.3</v>
      </c>
      <c r="F32" s="98">
        <v>10429.1</v>
      </c>
      <c r="G32" s="98">
        <v>10076.799999999999</v>
      </c>
      <c r="H32" s="106">
        <v>6884.3</v>
      </c>
      <c r="I32" s="106">
        <v>5894.8</v>
      </c>
      <c r="J32" s="106">
        <v>4125</v>
      </c>
      <c r="K32" s="107">
        <v>3502.5</v>
      </c>
    </row>
    <row r="33" spans="1:11" x14ac:dyDescent="0.2">
      <c r="A33" s="144" t="s">
        <v>34</v>
      </c>
      <c r="B33" s="98">
        <v>3423.6</v>
      </c>
      <c r="C33" s="98">
        <v>3123.3</v>
      </c>
      <c r="D33" s="98">
        <v>3947.7</v>
      </c>
      <c r="E33" s="158">
        <v>3895.7</v>
      </c>
      <c r="F33" s="98">
        <v>10810.8</v>
      </c>
      <c r="G33" s="98">
        <v>9744.9</v>
      </c>
      <c r="H33" s="106">
        <v>2504.4</v>
      </c>
      <c r="I33" s="106">
        <v>2313.4</v>
      </c>
      <c r="J33" s="107">
        <v>12170.5</v>
      </c>
      <c r="K33" s="107">
        <v>11995.4</v>
      </c>
    </row>
    <row r="34" spans="1:11" x14ac:dyDescent="0.2">
      <c r="A34" s="144" t="s">
        <v>35</v>
      </c>
      <c r="B34" s="98">
        <v>4196.8</v>
      </c>
      <c r="C34" s="98">
        <v>3954.6</v>
      </c>
      <c r="D34" s="98">
        <v>3784.9</v>
      </c>
      <c r="E34" s="158">
        <v>3620.8</v>
      </c>
      <c r="F34" s="98">
        <v>7999.3</v>
      </c>
      <c r="G34" s="98">
        <v>7125.4</v>
      </c>
      <c r="H34" s="106">
        <v>5367</v>
      </c>
      <c r="I34" s="106">
        <v>4971.8</v>
      </c>
      <c r="J34" s="107">
        <v>19140.3</v>
      </c>
      <c r="K34" s="107">
        <v>17873.3</v>
      </c>
    </row>
    <row r="35" spans="1:11" x14ac:dyDescent="0.2">
      <c r="A35" s="144" t="s">
        <v>36</v>
      </c>
      <c r="B35" s="98">
        <v>4528.5</v>
      </c>
      <c r="C35" s="98">
        <v>4345.5</v>
      </c>
      <c r="D35" s="98">
        <v>5367.4</v>
      </c>
      <c r="E35" s="158">
        <v>5126.3</v>
      </c>
      <c r="F35" s="98">
        <v>3805</v>
      </c>
      <c r="G35" s="98">
        <v>3159.8</v>
      </c>
      <c r="H35" s="106">
        <v>5074.2</v>
      </c>
      <c r="I35" s="106">
        <v>3803</v>
      </c>
      <c r="J35" s="106">
        <v>17580</v>
      </c>
      <c r="K35" s="107">
        <v>16746.599999999999</v>
      </c>
    </row>
    <row r="36" spans="1:11" x14ac:dyDescent="0.2">
      <c r="A36" s="144" t="s">
        <v>37</v>
      </c>
      <c r="B36" s="98">
        <v>3769</v>
      </c>
      <c r="C36" s="98">
        <v>3508.9</v>
      </c>
      <c r="D36" s="98">
        <v>4849.6000000000004</v>
      </c>
      <c r="E36" s="158">
        <v>4849.6000000000004</v>
      </c>
      <c r="F36" s="98">
        <v>6699.2</v>
      </c>
      <c r="G36" s="98">
        <v>6699.2</v>
      </c>
      <c r="H36" s="106">
        <v>2663.6</v>
      </c>
      <c r="I36" s="106">
        <v>2343.1999999999998</v>
      </c>
      <c r="J36" s="106">
        <v>11286.15</v>
      </c>
      <c r="K36" s="107">
        <v>11042.45</v>
      </c>
    </row>
    <row r="37" spans="1:11" x14ac:dyDescent="0.2">
      <c r="A37" s="144" t="s">
        <v>38</v>
      </c>
      <c r="B37" s="98">
        <v>5049.1000000000004</v>
      </c>
      <c r="C37" s="98">
        <v>5023.6000000000004</v>
      </c>
      <c r="D37" s="98">
        <v>5772.2</v>
      </c>
      <c r="E37" s="158">
        <v>5553.9</v>
      </c>
      <c r="F37" s="98">
        <v>14252.9</v>
      </c>
      <c r="G37" s="98">
        <v>14152.8</v>
      </c>
      <c r="H37" s="106">
        <v>8606.6</v>
      </c>
      <c r="I37" s="106">
        <v>7909.6</v>
      </c>
      <c r="J37" s="106"/>
      <c r="K37" s="107"/>
    </row>
    <row r="38" spans="1:11" x14ac:dyDescent="0.2">
      <c r="A38" s="144" t="s">
        <v>39</v>
      </c>
      <c r="B38" s="98">
        <v>5087.5</v>
      </c>
      <c r="C38" s="98">
        <v>5042</v>
      </c>
      <c r="D38" s="98">
        <v>9622.9</v>
      </c>
      <c r="E38" s="158">
        <v>9245.7999999999993</v>
      </c>
      <c r="F38" s="98">
        <v>16310.1</v>
      </c>
      <c r="G38" s="98">
        <v>16150</v>
      </c>
      <c r="H38" s="106">
        <v>4584.6000000000004</v>
      </c>
      <c r="I38" s="106">
        <v>4266.3999999999996</v>
      </c>
      <c r="J38" s="106"/>
      <c r="K38" s="107"/>
    </row>
    <row r="39" spans="1:11" x14ac:dyDescent="0.2">
      <c r="A39" s="144" t="s">
        <v>40</v>
      </c>
      <c r="B39" s="98">
        <v>5568.1</v>
      </c>
      <c r="C39" s="98">
        <v>5458.1</v>
      </c>
      <c r="D39" s="98">
        <v>10651.9</v>
      </c>
      <c r="E39" s="158">
        <v>10523.9</v>
      </c>
      <c r="F39" s="98">
        <v>14225.9</v>
      </c>
      <c r="G39" s="98">
        <v>14149.9</v>
      </c>
      <c r="H39" s="106">
        <v>4061.4</v>
      </c>
      <c r="I39" s="106">
        <v>4039.4</v>
      </c>
      <c r="J39" s="106"/>
      <c r="K39" s="107"/>
    </row>
    <row r="40" spans="1:11" ht="15" thickBot="1" x14ac:dyDescent="0.25">
      <c r="A40" s="147" t="s">
        <v>41</v>
      </c>
      <c r="B40" s="100">
        <v>5508.8</v>
      </c>
      <c r="C40" s="100">
        <v>5264.1</v>
      </c>
      <c r="D40" s="100">
        <v>8937.2999999999993</v>
      </c>
      <c r="E40" s="159">
        <v>8561.7999999999993</v>
      </c>
      <c r="F40" s="100">
        <v>3283</v>
      </c>
      <c r="G40" s="100">
        <v>3188.2</v>
      </c>
      <c r="H40" s="108">
        <v>12548.6</v>
      </c>
      <c r="I40" s="108">
        <v>12459.3</v>
      </c>
      <c r="J40" s="108"/>
      <c r="K40" s="108"/>
    </row>
    <row r="41" spans="1:11" x14ac:dyDescent="0.2">
      <c r="A41" s="148" t="s">
        <v>42</v>
      </c>
      <c r="B41" s="98"/>
      <c r="C41" s="99"/>
      <c r="D41" s="99"/>
      <c r="E41" s="156"/>
      <c r="F41" s="99"/>
      <c r="G41" s="99"/>
      <c r="H41" s="107"/>
      <c r="I41" s="107"/>
      <c r="J41" s="107"/>
      <c r="K41" s="107"/>
    </row>
    <row r="42" spans="1:11" x14ac:dyDescent="0.2">
      <c r="A42" s="144" t="s">
        <v>43</v>
      </c>
      <c r="B42" s="128">
        <f t="shared" ref="B42:K42" si="2">AVERAGE(B29:B40)</f>
        <v>5235.666666666667</v>
      </c>
      <c r="C42" s="128">
        <f t="shared" si="2"/>
        <v>5054.3666666666659</v>
      </c>
      <c r="D42" s="128">
        <f t="shared" si="2"/>
        <v>5896.666666666667</v>
      </c>
      <c r="E42" s="128">
        <f t="shared" si="2"/>
        <v>5707.791666666667</v>
      </c>
      <c r="F42" s="128">
        <f t="shared" si="2"/>
        <v>9852.1583333333328</v>
      </c>
      <c r="G42" s="128">
        <f t="shared" si="2"/>
        <v>9426.8583333333318</v>
      </c>
      <c r="H42" s="128">
        <f t="shared" si="2"/>
        <v>5396.1583333333338</v>
      </c>
      <c r="I42" s="128">
        <f t="shared" si="2"/>
        <v>4765.2250000000013</v>
      </c>
      <c r="J42" s="128">
        <f t="shared" si="2"/>
        <v>9649.0562499999996</v>
      </c>
      <c r="K42" s="128">
        <f t="shared" si="2"/>
        <v>9147.1812499999996</v>
      </c>
    </row>
    <row r="43" spans="1:11" ht="15" thickBot="1" x14ac:dyDescent="0.25">
      <c r="A43" s="149" t="s">
        <v>44</v>
      </c>
      <c r="B43" s="176">
        <f t="shared" ref="B43:K43" si="3">B42/30</f>
        <v>174.52222222222224</v>
      </c>
      <c r="C43" s="176">
        <f t="shared" si="3"/>
        <v>168.47888888888886</v>
      </c>
      <c r="D43" s="176">
        <f t="shared" si="3"/>
        <v>196.55555555555557</v>
      </c>
      <c r="E43" s="176">
        <f t="shared" si="3"/>
        <v>190.25972222222222</v>
      </c>
      <c r="F43" s="176">
        <f t="shared" si="3"/>
        <v>328.40527777777777</v>
      </c>
      <c r="G43" s="176">
        <f t="shared" si="3"/>
        <v>314.22861111111104</v>
      </c>
      <c r="H43" s="176">
        <f t="shared" si="3"/>
        <v>179.87194444444447</v>
      </c>
      <c r="I43" s="176">
        <f t="shared" si="3"/>
        <v>158.84083333333336</v>
      </c>
      <c r="J43" s="176">
        <f t="shared" si="3"/>
        <v>321.63520833333331</v>
      </c>
      <c r="K43" s="176">
        <f t="shared" si="3"/>
        <v>304.90604166666668</v>
      </c>
    </row>
    <row r="44" spans="1:11" ht="15" thickTop="1" x14ac:dyDescent="0.2">
      <c r="A44" s="195" t="s">
        <v>48</v>
      </c>
      <c r="B44" s="195"/>
      <c r="C44" s="195"/>
      <c r="D44" s="195"/>
      <c r="E44" s="195"/>
      <c r="F44" s="195"/>
      <c r="G44" s="195"/>
      <c r="H44" s="195"/>
      <c r="I44" s="195"/>
      <c r="J44" s="195"/>
      <c r="K44" s="195"/>
    </row>
    <row r="45" spans="1:11" x14ac:dyDescent="0.2">
      <c r="J45" s="173"/>
      <c r="K45" s="173"/>
    </row>
  </sheetData>
  <mergeCells count="31">
    <mergeCell ref="A5:A7"/>
    <mergeCell ref="B5:C5"/>
    <mergeCell ref="D5:E5"/>
    <mergeCell ref="F5:G5"/>
    <mergeCell ref="H5:I5"/>
    <mergeCell ref="A1:K1"/>
    <mergeCell ref="A2:K2"/>
    <mergeCell ref="A3:K3"/>
    <mergeCell ref="A4:E4"/>
    <mergeCell ref="F4:K4"/>
    <mergeCell ref="J5:K5"/>
    <mergeCell ref="B6:C6"/>
    <mergeCell ref="D6:E6"/>
    <mergeCell ref="F6:G6"/>
    <mergeCell ref="H6:I6"/>
    <mergeCell ref="J6:K6"/>
    <mergeCell ref="A44:K44"/>
    <mergeCell ref="A23:K23"/>
    <mergeCell ref="A24:K24"/>
    <mergeCell ref="A25:K25"/>
    <mergeCell ref="J26:K26"/>
    <mergeCell ref="B27:C27"/>
    <mergeCell ref="D27:E27"/>
    <mergeCell ref="F27:G27"/>
    <mergeCell ref="H27:I27"/>
    <mergeCell ref="J27:K27"/>
    <mergeCell ref="A26:A28"/>
    <mergeCell ref="B26:C26"/>
    <mergeCell ref="D26:E26"/>
    <mergeCell ref="F26:G26"/>
    <mergeCell ref="H26:I26"/>
  </mergeCells>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6"/>
  <sheetViews>
    <sheetView view="pageBreakPreview" zoomScaleNormal="100" zoomScaleSheetLayoutView="100" workbookViewId="0">
      <selection activeCell="K14" sqref="K14"/>
    </sheetView>
  </sheetViews>
  <sheetFormatPr defaultColWidth="9.125" defaultRowHeight="14.25" x14ac:dyDescent="0.2"/>
  <cols>
    <col min="1" max="1" width="8.625" style="8" bestFit="1" customWidth="1"/>
    <col min="2" max="11" width="12.625" style="8" customWidth="1"/>
    <col min="12" max="16384" width="9.125" style="8"/>
  </cols>
  <sheetData>
    <row r="1" spans="1:11" ht="18.75" x14ac:dyDescent="0.2">
      <c r="A1" s="189" t="s">
        <v>49</v>
      </c>
      <c r="B1" s="189"/>
      <c r="C1" s="189"/>
      <c r="D1" s="189"/>
      <c r="E1" s="189"/>
      <c r="F1" s="189"/>
      <c r="G1" s="189"/>
      <c r="H1" s="189"/>
      <c r="I1" s="189"/>
      <c r="J1" s="189"/>
      <c r="K1" s="189"/>
    </row>
    <row r="2" spans="1:11" x14ac:dyDescent="0.2">
      <c r="A2" s="221"/>
      <c r="B2" s="221"/>
      <c r="C2" s="221"/>
      <c r="D2" s="221"/>
      <c r="E2" s="221"/>
      <c r="F2" s="221"/>
      <c r="G2" s="221"/>
      <c r="H2" s="221"/>
      <c r="I2" s="221"/>
      <c r="J2" s="221"/>
      <c r="K2" s="221"/>
    </row>
    <row r="3" spans="1:11" ht="16.5" thickBot="1" x14ac:dyDescent="0.25">
      <c r="A3" s="198" t="s">
        <v>50</v>
      </c>
      <c r="B3" s="198"/>
      <c r="C3" s="198"/>
      <c r="D3" s="198"/>
      <c r="E3" s="198"/>
      <c r="F3" s="198"/>
      <c r="G3" s="198"/>
      <c r="H3" s="212" t="s">
        <v>1</v>
      </c>
      <c r="I3" s="212"/>
      <c r="J3" s="212"/>
      <c r="K3" s="212"/>
    </row>
    <row r="4" spans="1:11" ht="15.75" thickTop="1" thickBot="1" x14ac:dyDescent="0.25">
      <c r="A4" s="213" t="s">
        <v>20</v>
      </c>
      <c r="B4" s="215" t="s">
        <v>21</v>
      </c>
      <c r="C4" s="216"/>
      <c r="D4" s="217" t="s">
        <v>22</v>
      </c>
      <c r="E4" s="218"/>
      <c r="F4" s="217" t="s">
        <v>23</v>
      </c>
      <c r="G4" s="218"/>
      <c r="H4" s="217" t="s">
        <v>24</v>
      </c>
      <c r="I4" s="218"/>
      <c r="J4" s="217" t="s">
        <v>25</v>
      </c>
      <c r="K4" s="219"/>
    </row>
    <row r="5" spans="1:11" ht="30" customHeight="1" thickBot="1" x14ac:dyDescent="0.25">
      <c r="A5" s="214"/>
      <c r="B5" s="135" t="s">
        <v>51</v>
      </c>
      <c r="C5" s="135" t="s">
        <v>52</v>
      </c>
      <c r="D5" s="135" t="s">
        <v>51</v>
      </c>
      <c r="E5" s="135" t="s">
        <v>52</v>
      </c>
      <c r="F5" s="135" t="s">
        <v>51</v>
      </c>
      <c r="G5" s="135" t="s">
        <v>52</v>
      </c>
      <c r="H5" s="135" t="s">
        <v>51</v>
      </c>
      <c r="I5" s="135" t="s">
        <v>52</v>
      </c>
      <c r="J5" s="135" t="s">
        <v>51</v>
      </c>
      <c r="K5" s="135" t="s">
        <v>52</v>
      </c>
    </row>
    <row r="6" spans="1:11" x14ac:dyDescent="0.2">
      <c r="A6" s="3"/>
      <c r="B6" s="3"/>
      <c r="C6" s="18"/>
      <c r="D6" s="18"/>
      <c r="E6" s="18"/>
      <c r="F6" s="18"/>
      <c r="G6" s="18"/>
      <c r="H6" s="18"/>
      <c r="I6" s="18"/>
      <c r="J6" s="18"/>
      <c r="K6" s="18"/>
    </row>
    <row r="7" spans="1:11" ht="18.75" customHeight="1" x14ac:dyDescent="0.2">
      <c r="A7" s="36" t="s">
        <v>29</v>
      </c>
      <c r="B7" s="142">
        <v>99550</v>
      </c>
      <c r="C7" s="142">
        <v>355750</v>
      </c>
      <c r="D7" s="142">
        <v>32900</v>
      </c>
      <c r="E7" s="142">
        <v>0</v>
      </c>
      <c r="F7" s="142">
        <v>249600</v>
      </c>
      <c r="G7" s="142">
        <v>0</v>
      </c>
      <c r="H7" s="177">
        <v>420750</v>
      </c>
      <c r="I7" s="177">
        <v>3838450</v>
      </c>
      <c r="J7" s="142">
        <v>324100</v>
      </c>
      <c r="K7" s="142">
        <v>5290100</v>
      </c>
    </row>
    <row r="8" spans="1:11" ht="18.75" customHeight="1" x14ac:dyDescent="0.2">
      <c r="A8" s="36" t="s">
        <v>31</v>
      </c>
      <c r="B8" s="142">
        <v>186000</v>
      </c>
      <c r="C8" s="142">
        <v>0</v>
      </c>
      <c r="D8" s="142">
        <v>154700</v>
      </c>
      <c r="E8" s="142">
        <v>77500</v>
      </c>
      <c r="F8" s="142">
        <v>96500</v>
      </c>
      <c r="G8" s="142">
        <v>10000</v>
      </c>
      <c r="H8" s="142">
        <v>496350</v>
      </c>
      <c r="I8" s="142">
        <v>63300</v>
      </c>
      <c r="J8" s="142">
        <v>1906950</v>
      </c>
      <c r="K8" s="142">
        <v>5828500</v>
      </c>
    </row>
    <row r="9" spans="1:11" ht="18.75" customHeight="1" x14ac:dyDescent="0.2">
      <c r="A9" s="36" t="s">
        <v>32</v>
      </c>
      <c r="B9" s="142">
        <v>167150</v>
      </c>
      <c r="C9" s="142">
        <v>93400</v>
      </c>
      <c r="D9" s="142">
        <v>25300</v>
      </c>
      <c r="E9" s="142">
        <v>169250</v>
      </c>
      <c r="F9" s="142">
        <v>214465</v>
      </c>
      <c r="G9" s="142">
        <v>117500</v>
      </c>
      <c r="H9" s="142">
        <v>338700</v>
      </c>
      <c r="I9" s="142">
        <v>635750</v>
      </c>
      <c r="J9" s="142">
        <v>876150</v>
      </c>
      <c r="K9" s="142">
        <v>13180100</v>
      </c>
    </row>
    <row r="10" spans="1:11" ht="18.75" customHeight="1" x14ac:dyDescent="0.2">
      <c r="A10" s="36" t="s">
        <v>33</v>
      </c>
      <c r="B10" s="142">
        <v>76400</v>
      </c>
      <c r="C10" s="142">
        <v>214450</v>
      </c>
      <c r="D10" s="142">
        <v>20500</v>
      </c>
      <c r="E10" s="142">
        <v>34500</v>
      </c>
      <c r="F10" s="142">
        <v>0</v>
      </c>
      <c r="G10" s="142">
        <v>23900</v>
      </c>
      <c r="H10" s="142">
        <v>378350</v>
      </c>
      <c r="I10" s="142">
        <v>40500</v>
      </c>
      <c r="J10" s="142">
        <v>1795190</v>
      </c>
      <c r="K10" s="142">
        <v>4950050</v>
      </c>
    </row>
    <row r="11" spans="1:11" ht="18.75" customHeight="1" x14ac:dyDescent="0.2">
      <c r="A11" s="36" t="s">
        <v>34</v>
      </c>
      <c r="B11" s="142">
        <v>25400</v>
      </c>
      <c r="C11" s="142">
        <v>29700</v>
      </c>
      <c r="D11" s="142">
        <v>11000</v>
      </c>
      <c r="E11" s="142">
        <v>58900</v>
      </c>
      <c r="F11" s="142">
        <v>315450</v>
      </c>
      <c r="G11" s="142">
        <v>13000</v>
      </c>
      <c r="H11" s="142">
        <v>147550</v>
      </c>
      <c r="I11" s="142">
        <v>73750</v>
      </c>
      <c r="J11" s="142">
        <v>938400</v>
      </c>
      <c r="K11" s="142">
        <v>3640100</v>
      </c>
    </row>
    <row r="12" spans="1:11" ht="18.75" customHeight="1" x14ac:dyDescent="0.2">
      <c r="A12" s="36" t="s">
        <v>35</v>
      </c>
      <c r="B12" s="142">
        <v>44400</v>
      </c>
      <c r="C12" s="142">
        <v>30600</v>
      </c>
      <c r="D12" s="142">
        <v>73500</v>
      </c>
      <c r="E12" s="142">
        <v>78500</v>
      </c>
      <c r="F12" s="142">
        <v>474013</v>
      </c>
      <c r="G12" s="142">
        <v>419700</v>
      </c>
      <c r="H12" s="142" t="s">
        <v>53</v>
      </c>
      <c r="I12" s="142">
        <v>1752250</v>
      </c>
      <c r="J12" s="142">
        <v>1882700</v>
      </c>
      <c r="K12" s="142">
        <v>5983000</v>
      </c>
    </row>
    <row r="13" spans="1:11" ht="18.75" customHeight="1" x14ac:dyDescent="0.2">
      <c r="A13" s="36" t="s">
        <v>36</v>
      </c>
      <c r="B13" s="142">
        <v>77750</v>
      </c>
      <c r="C13" s="142">
        <v>51100</v>
      </c>
      <c r="D13" s="142">
        <v>30325</v>
      </c>
      <c r="E13" s="142">
        <v>30500</v>
      </c>
      <c r="F13" s="142">
        <v>106150</v>
      </c>
      <c r="G13" s="142">
        <v>260300</v>
      </c>
      <c r="H13" s="142">
        <v>615650</v>
      </c>
      <c r="I13" s="142">
        <v>2338800</v>
      </c>
      <c r="J13" s="142">
        <v>2527850</v>
      </c>
      <c r="K13" s="142">
        <v>11078540</v>
      </c>
    </row>
    <row r="14" spans="1:11" ht="18.75" customHeight="1" x14ac:dyDescent="0.2">
      <c r="A14" s="36" t="s">
        <v>37</v>
      </c>
      <c r="B14" s="142">
        <v>47300</v>
      </c>
      <c r="C14" s="142">
        <v>0</v>
      </c>
      <c r="D14" s="142">
        <v>75800</v>
      </c>
      <c r="E14" s="142">
        <v>72000</v>
      </c>
      <c r="F14" s="142">
        <v>56150</v>
      </c>
      <c r="G14" s="142">
        <v>32500</v>
      </c>
      <c r="H14" s="142">
        <v>412650</v>
      </c>
      <c r="I14" s="142">
        <v>722600</v>
      </c>
      <c r="J14" s="142">
        <v>526150</v>
      </c>
      <c r="K14" s="142">
        <v>6495550</v>
      </c>
    </row>
    <row r="15" spans="1:11" ht="18.75" customHeight="1" x14ac:dyDescent="0.2">
      <c r="A15" s="36" t="s">
        <v>38</v>
      </c>
      <c r="B15" s="142">
        <v>50900</v>
      </c>
      <c r="C15" s="142">
        <v>30000</v>
      </c>
      <c r="D15" s="142">
        <v>32100</v>
      </c>
      <c r="E15" s="142">
        <v>142800</v>
      </c>
      <c r="F15" s="142">
        <v>469350</v>
      </c>
      <c r="G15" s="142">
        <v>647550</v>
      </c>
      <c r="H15" s="142">
        <v>212225</v>
      </c>
      <c r="I15" s="142">
        <v>2233500</v>
      </c>
      <c r="J15" s="142"/>
      <c r="K15" s="142"/>
    </row>
    <row r="16" spans="1:11" ht="18.75" customHeight="1" x14ac:dyDescent="0.2">
      <c r="A16" s="36" t="s">
        <v>39</v>
      </c>
      <c r="B16" s="142">
        <v>56700</v>
      </c>
      <c r="C16" s="142">
        <v>70500</v>
      </c>
      <c r="D16" s="142">
        <v>135600</v>
      </c>
      <c r="E16" s="142">
        <v>78000</v>
      </c>
      <c r="F16" s="142">
        <v>316850</v>
      </c>
      <c r="G16" s="142">
        <v>974800</v>
      </c>
      <c r="H16" s="142">
        <v>1028800</v>
      </c>
      <c r="I16" s="142">
        <v>488750</v>
      </c>
      <c r="J16" s="142"/>
      <c r="K16" s="142"/>
    </row>
    <row r="17" spans="1:11" ht="18.75" customHeight="1" x14ac:dyDescent="0.2">
      <c r="A17" s="36" t="s">
        <v>40</v>
      </c>
      <c r="B17" s="142">
        <v>114850</v>
      </c>
      <c r="C17" s="142">
        <v>107300</v>
      </c>
      <c r="D17" s="142">
        <v>50400</v>
      </c>
      <c r="E17" s="142">
        <v>55100</v>
      </c>
      <c r="F17" s="142">
        <v>180600</v>
      </c>
      <c r="G17" s="142">
        <v>663950</v>
      </c>
      <c r="H17" s="142">
        <v>833250</v>
      </c>
      <c r="I17" s="142">
        <v>3266300</v>
      </c>
      <c r="J17" s="142"/>
      <c r="K17" s="142"/>
    </row>
    <row r="18" spans="1:11" ht="18.75" customHeight="1" x14ac:dyDescent="0.2">
      <c r="A18" s="36" t="s">
        <v>41</v>
      </c>
      <c r="B18" s="142">
        <v>89900</v>
      </c>
      <c r="C18" s="142">
        <v>205500</v>
      </c>
      <c r="D18" s="142">
        <v>204500</v>
      </c>
      <c r="E18" s="142">
        <v>301300</v>
      </c>
      <c r="F18" s="142">
        <v>527050</v>
      </c>
      <c r="G18" s="142" t="s">
        <v>54</v>
      </c>
      <c r="H18" s="142">
        <v>1209100</v>
      </c>
      <c r="I18" s="142">
        <v>2856500</v>
      </c>
      <c r="J18" s="142"/>
      <c r="K18" s="142"/>
    </row>
    <row r="19" spans="1:11" ht="18.75" customHeight="1" thickBot="1" x14ac:dyDescent="0.25">
      <c r="A19" s="6"/>
      <c r="B19" s="7"/>
      <c r="C19" s="7"/>
      <c r="D19" s="7"/>
      <c r="E19" s="7"/>
      <c r="F19" s="7"/>
      <c r="G19" s="7"/>
      <c r="H19" s="7"/>
      <c r="I19" s="7"/>
      <c r="J19" s="7"/>
      <c r="K19" s="7"/>
    </row>
    <row r="20" spans="1:11" ht="18.75" customHeight="1" x14ac:dyDescent="0.2">
      <c r="A20" s="37" t="s">
        <v>42</v>
      </c>
      <c r="B20" s="18"/>
      <c r="C20" s="18"/>
      <c r="D20" s="18"/>
      <c r="E20" s="18"/>
      <c r="F20" s="18"/>
      <c r="G20" s="18"/>
      <c r="H20" s="18"/>
      <c r="I20" s="18"/>
      <c r="J20" s="18"/>
      <c r="K20" s="18"/>
    </row>
    <row r="21" spans="1:11" ht="18.75" customHeight="1" x14ac:dyDescent="0.2">
      <c r="A21" s="36" t="s">
        <v>43</v>
      </c>
      <c r="B21" s="127">
        <f t="shared" ref="B21:K21" si="0">+AVERAGE(B7:B18)</f>
        <v>86358.333333333328</v>
      </c>
      <c r="C21" s="127">
        <f t="shared" si="0"/>
        <v>99025</v>
      </c>
      <c r="D21" s="127">
        <f t="shared" si="0"/>
        <v>70552.083333333328</v>
      </c>
      <c r="E21" s="127">
        <f t="shared" si="0"/>
        <v>91529.166666666672</v>
      </c>
      <c r="F21" s="127">
        <f t="shared" si="0"/>
        <v>250514.83333333334</v>
      </c>
      <c r="G21" s="127">
        <f t="shared" si="0"/>
        <v>287563.63636363635</v>
      </c>
      <c r="H21" s="127">
        <f t="shared" si="0"/>
        <v>553943.18181818177</v>
      </c>
      <c r="I21" s="127">
        <f t="shared" si="0"/>
        <v>1525870.8333333333</v>
      </c>
      <c r="J21" s="127">
        <f t="shared" si="0"/>
        <v>1347186.25</v>
      </c>
      <c r="K21" s="127">
        <f t="shared" si="0"/>
        <v>7055742.5</v>
      </c>
    </row>
    <row r="22" spans="1:11" ht="18.75" customHeight="1" thickBot="1" x14ac:dyDescent="0.25">
      <c r="A22" s="38" t="s">
        <v>44</v>
      </c>
      <c r="B22" s="178">
        <f t="shared" ref="B22:K22" si="1">+B21/30</f>
        <v>2878.6111111111109</v>
      </c>
      <c r="C22" s="178">
        <f t="shared" si="1"/>
        <v>3300.8333333333335</v>
      </c>
      <c r="D22" s="178">
        <f t="shared" si="1"/>
        <v>2351.7361111111109</v>
      </c>
      <c r="E22" s="178">
        <f t="shared" si="1"/>
        <v>3050.9722222222222</v>
      </c>
      <c r="F22" s="178">
        <f t="shared" si="1"/>
        <v>8350.4944444444445</v>
      </c>
      <c r="G22" s="178">
        <f t="shared" si="1"/>
        <v>9585.454545454546</v>
      </c>
      <c r="H22" s="178">
        <f t="shared" si="1"/>
        <v>18464.772727272724</v>
      </c>
      <c r="I22" s="178">
        <f t="shared" si="1"/>
        <v>50862.361111111109</v>
      </c>
      <c r="J22" s="178">
        <f t="shared" si="1"/>
        <v>44906.208333333336</v>
      </c>
      <c r="K22" s="178">
        <f t="shared" si="1"/>
        <v>235191.41666666666</v>
      </c>
    </row>
    <row r="23" spans="1:11" ht="18.75" customHeight="1" thickTop="1" x14ac:dyDescent="0.2">
      <c r="A23" s="3"/>
      <c r="B23" s="3"/>
      <c r="C23" s="43"/>
      <c r="D23" s="3"/>
      <c r="E23" s="43"/>
      <c r="F23" s="3"/>
      <c r="G23" s="3"/>
      <c r="H23" s="3"/>
      <c r="I23" s="3"/>
      <c r="J23" s="3"/>
      <c r="K23" s="3"/>
    </row>
    <row r="24" spans="1:11" ht="18.75" customHeight="1" x14ac:dyDescent="0.2">
      <c r="A24" s="189" t="s">
        <v>55</v>
      </c>
      <c r="B24" s="189"/>
      <c r="C24" s="189"/>
      <c r="D24" s="189"/>
      <c r="E24" s="189"/>
      <c r="F24" s="189"/>
      <c r="G24" s="189"/>
      <c r="H24" s="189"/>
      <c r="I24" s="189"/>
      <c r="J24" s="189"/>
      <c r="K24" s="189"/>
    </row>
    <row r="25" spans="1:11" ht="18.75" customHeight="1" thickBot="1" x14ac:dyDescent="0.25">
      <c r="A25" s="44"/>
      <c r="B25" s="211"/>
      <c r="C25" s="211"/>
      <c r="D25" s="211"/>
      <c r="E25" s="211"/>
      <c r="F25" s="211"/>
      <c r="G25" s="211"/>
      <c r="H25" s="211"/>
      <c r="I25" s="211"/>
      <c r="J25" s="212" t="s">
        <v>56</v>
      </c>
      <c r="K25" s="212"/>
    </row>
    <row r="26" spans="1:11" ht="18.75" customHeight="1" thickTop="1" thickBot="1" x14ac:dyDescent="0.25">
      <c r="A26" s="213" t="s">
        <v>20</v>
      </c>
      <c r="B26" s="215" t="s">
        <v>21</v>
      </c>
      <c r="C26" s="216"/>
      <c r="D26" s="217" t="s">
        <v>22</v>
      </c>
      <c r="E26" s="218"/>
      <c r="F26" s="217" t="s">
        <v>23</v>
      </c>
      <c r="G26" s="218"/>
      <c r="H26" s="217" t="s">
        <v>24</v>
      </c>
      <c r="I26" s="218"/>
      <c r="J26" s="217" t="s">
        <v>25</v>
      </c>
      <c r="K26" s="219"/>
    </row>
    <row r="27" spans="1:11" ht="18.75" customHeight="1" thickBot="1" x14ac:dyDescent="0.25">
      <c r="A27" s="214"/>
      <c r="B27" s="135" t="s">
        <v>57</v>
      </c>
      <c r="C27" s="135" t="s">
        <v>58</v>
      </c>
      <c r="D27" s="135" t="s">
        <v>57</v>
      </c>
      <c r="E27" s="135" t="s">
        <v>58</v>
      </c>
      <c r="F27" s="135" t="s">
        <v>57</v>
      </c>
      <c r="G27" s="135" t="s">
        <v>58</v>
      </c>
      <c r="H27" s="135" t="s">
        <v>57</v>
      </c>
      <c r="I27" s="135" t="s">
        <v>58</v>
      </c>
      <c r="J27" s="135" t="s">
        <v>57</v>
      </c>
      <c r="K27" s="135" t="s">
        <v>58</v>
      </c>
    </row>
    <row r="28" spans="1:11" ht="18.75" customHeight="1" x14ac:dyDescent="0.2">
      <c r="A28" s="3"/>
      <c r="B28" s="3"/>
      <c r="C28" s="40"/>
      <c r="D28" s="40"/>
      <c r="E28" s="40"/>
      <c r="F28" s="40"/>
      <c r="G28" s="40"/>
      <c r="H28" s="40"/>
      <c r="I28" s="40"/>
      <c r="J28" s="40"/>
      <c r="K28" s="40"/>
    </row>
    <row r="29" spans="1:11" ht="18.75" customHeight="1" x14ac:dyDescent="0.2">
      <c r="A29" s="36" t="s">
        <v>29</v>
      </c>
      <c r="B29" s="97">
        <v>13.75</v>
      </c>
      <c r="C29" s="97">
        <v>11.75</v>
      </c>
      <c r="D29" s="97">
        <v>8</v>
      </c>
      <c r="E29" s="97">
        <v>6</v>
      </c>
      <c r="F29" s="97">
        <v>8</v>
      </c>
      <c r="G29" s="97">
        <v>6</v>
      </c>
      <c r="H29" s="96">
        <v>16</v>
      </c>
      <c r="I29" s="96">
        <v>14</v>
      </c>
      <c r="J29" s="97">
        <v>23</v>
      </c>
      <c r="K29" s="97">
        <v>21</v>
      </c>
    </row>
    <row r="30" spans="1:11" ht="18.75" customHeight="1" x14ac:dyDescent="0.2">
      <c r="A30" s="36" t="s">
        <v>31</v>
      </c>
      <c r="B30" s="97">
        <v>13.75</v>
      </c>
      <c r="C30" s="97">
        <v>11.75</v>
      </c>
      <c r="D30" s="97">
        <v>8</v>
      </c>
      <c r="E30" s="97">
        <v>6</v>
      </c>
      <c r="F30" s="97">
        <v>8</v>
      </c>
      <c r="G30" s="97">
        <v>6</v>
      </c>
      <c r="H30" s="96">
        <v>16</v>
      </c>
      <c r="I30" s="96">
        <v>14</v>
      </c>
      <c r="J30" s="97">
        <v>23</v>
      </c>
      <c r="K30" s="97">
        <v>21</v>
      </c>
    </row>
    <row r="31" spans="1:11" ht="18.75" customHeight="1" x14ac:dyDescent="0.2">
      <c r="A31" s="36" t="s">
        <v>32</v>
      </c>
      <c r="B31" s="97">
        <v>13.75</v>
      </c>
      <c r="C31" s="97">
        <v>11.75</v>
      </c>
      <c r="D31" s="97">
        <v>8</v>
      </c>
      <c r="E31" s="97">
        <v>6</v>
      </c>
      <c r="F31" s="97">
        <v>8.25</v>
      </c>
      <c r="G31" s="97">
        <v>6.25</v>
      </c>
      <c r="H31" s="96">
        <v>16</v>
      </c>
      <c r="I31" s="96">
        <v>14</v>
      </c>
      <c r="J31" s="97">
        <v>23</v>
      </c>
      <c r="K31" s="97">
        <v>21</v>
      </c>
    </row>
    <row r="32" spans="1:11" ht="18.75" customHeight="1" x14ac:dyDescent="0.2">
      <c r="A32" s="36" t="s">
        <v>33</v>
      </c>
      <c r="B32" s="97">
        <v>13.75</v>
      </c>
      <c r="C32" s="97">
        <v>11.75</v>
      </c>
      <c r="D32" s="97">
        <v>8</v>
      </c>
      <c r="E32" s="97">
        <v>6</v>
      </c>
      <c r="F32" s="97">
        <v>8.25</v>
      </c>
      <c r="G32" s="97">
        <v>6.25</v>
      </c>
      <c r="H32" s="96">
        <v>16</v>
      </c>
      <c r="I32" s="96">
        <v>14</v>
      </c>
      <c r="J32" s="97">
        <v>23</v>
      </c>
      <c r="K32" s="97">
        <v>21</v>
      </c>
    </row>
    <row r="33" spans="1:11" ht="18.75" customHeight="1" x14ac:dyDescent="0.2">
      <c r="A33" s="36" t="s">
        <v>34</v>
      </c>
      <c r="B33" s="97">
        <v>13.75</v>
      </c>
      <c r="C33" s="97">
        <v>11.75</v>
      </c>
      <c r="D33" s="97">
        <v>8</v>
      </c>
      <c r="E33" s="97">
        <v>6</v>
      </c>
      <c r="F33" s="97">
        <v>9.75</v>
      </c>
      <c r="G33" s="97">
        <v>7.75</v>
      </c>
      <c r="H33" s="96">
        <v>16</v>
      </c>
      <c r="I33" s="96">
        <v>14</v>
      </c>
      <c r="J33" s="97">
        <v>23</v>
      </c>
      <c r="K33" s="97">
        <v>21</v>
      </c>
    </row>
    <row r="34" spans="1:11" ht="18.75" customHeight="1" x14ac:dyDescent="0.2">
      <c r="A34" s="36" t="s">
        <v>35</v>
      </c>
      <c r="B34" s="97">
        <v>13.75</v>
      </c>
      <c r="C34" s="97">
        <v>11.75</v>
      </c>
      <c r="D34" s="97">
        <v>8</v>
      </c>
      <c r="E34" s="97">
        <v>6</v>
      </c>
      <c r="F34" s="97">
        <v>10.75</v>
      </c>
      <c r="G34" s="97">
        <v>8.75</v>
      </c>
      <c r="H34" s="96">
        <v>17</v>
      </c>
      <c r="I34" s="96">
        <v>15</v>
      </c>
      <c r="J34" s="97">
        <v>23</v>
      </c>
      <c r="K34" s="97">
        <v>21</v>
      </c>
    </row>
    <row r="35" spans="1:11" ht="18.75" customHeight="1" x14ac:dyDescent="0.2">
      <c r="A35" s="36" t="s">
        <v>36</v>
      </c>
      <c r="B35" s="97">
        <v>13.75</v>
      </c>
      <c r="C35" s="97">
        <v>11.75</v>
      </c>
      <c r="D35" s="97">
        <v>8</v>
      </c>
      <c r="E35" s="97">
        <v>6</v>
      </c>
      <c r="F35" s="97">
        <v>10.75</v>
      </c>
      <c r="G35" s="97">
        <v>8.75</v>
      </c>
      <c r="H35" s="96">
        <v>18</v>
      </c>
      <c r="I35" s="96">
        <v>16</v>
      </c>
      <c r="J35" s="96">
        <v>23</v>
      </c>
      <c r="K35" s="96">
        <v>21</v>
      </c>
    </row>
    <row r="36" spans="1:11" ht="18.75" customHeight="1" x14ac:dyDescent="0.2">
      <c r="A36" s="36" t="s">
        <v>37</v>
      </c>
      <c r="B36" s="97">
        <v>13.75</v>
      </c>
      <c r="C36" s="97">
        <v>11.75</v>
      </c>
      <c r="D36" s="97">
        <v>8</v>
      </c>
      <c r="E36" s="97">
        <v>6</v>
      </c>
      <c r="F36" s="97">
        <v>10.75</v>
      </c>
      <c r="G36" s="97">
        <v>8.75</v>
      </c>
      <c r="H36" s="96">
        <v>18</v>
      </c>
      <c r="I36" s="96">
        <v>16</v>
      </c>
      <c r="J36" s="96">
        <v>23</v>
      </c>
      <c r="K36" s="96">
        <v>21</v>
      </c>
    </row>
    <row r="37" spans="1:11" ht="18.75" customHeight="1" x14ac:dyDescent="0.2">
      <c r="A37" s="36" t="s">
        <v>38</v>
      </c>
      <c r="B37" s="97">
        <v>12</v>
      </c>
      <c r="C37" s="97">
        <v>10</v>
      </c>
      <c r="D37" s="97">
        <v>8</v>
      </c>
      <c r="E37" s="97">
        <v>6</v>
      </c>
      <c r="F37" s="97">
        <v>10.75</v>
      </c>
      <c r="G37" s="97">
        <v>8.75</v>
      </c>
      <c r="H37" s="96">
        <v>21</v>
      </c>
      <c r="I37" s="96">
        <v>19</v>
      </c>
      <c r="J37" s="96"/>
      <c r="K37" s="96"/>
    </row>
    <row r="38" spans="1:11" ht="18.75" customHeight="1" x14ac:dyDescent="0.2">
      <c r="A38" s="36" t="s">
        <v>39</v>
      </c>
      <c r="B38" s="97">
        <v>10</v>
      </c>
      <c r="C38" s="97">
        <v>8</v>
      </c>
      <c r="D38" s="97">
        <v>8</v>
      </c>
      <c r="E38" s="97">
        <v>6</v>
      </c>
      <c r="F38" s="97">
        <v>13.25</v>
      </c>
      <c r="G38" s="97">
        <v>11.25</v>
      </c>
      <c r="H38" s="97">
        <v>22</v>
      </c>
      <c r="I38" s="97">
        <v>20</v>
      </c>
      <c r="J38" s="97"/>
      <c r="K38" s="97"/>
    </row>
    <row r="39" spans="1:11" ht="18.75" customHeight="1" x14ac:dyDescent="0.2">
      <c r="A39" s="36" t="s">
        <v>40</v>
      </c>
      <c r="B39" s="97">
        <v>9</v>
      </c>
      <c r="C39" s="97">
        <v>7</v>
      </c>
      <c r="D39" s="97">
        <v>8</v>
      </c>
      <c r="E39" s="97">
        <v>6</v>
      </c>
      <c r="F39" s="97">
        <v>14.75</v>
      </c>
      <c r="G39" s="97">
        <v>12.75</v>
      </c>
      <c r="H39" s="97">
        <v>22</v>
      </c>
      <c r="I39" s="97">
        <v>20</v>
      </c>
      <c r="J39" s="97"/>
      <c r="K39" s="97"/>
    </row>
    <row r="40" spans="1:11" ht="18.75" customHeight="1" x14ac:dyDescent="0.2">
      <c r="A40" s="36" t="s">
        <v>41</v>
      </c>
      <c r="B40" s="97">
        <v>8</v>
      </c>
      <c r="C40" s="97">
        <v>6</v>
      </c>
      <c r="D40" s="97">
        <v>8</v>
      </c>
      <c r="E40" s="97">
        <v>6</v>
      </c>
      <c r="F40" s="97">
        <v>16</v>
      </c>
      <c r="G40" s="97">
        <v>14</v>
      </c>
      <c r="H40" s="97">
        <v>23</v>
      </c>
      <c r="I40" s="97">
        <v>21</v>
      </c>
      <c r="J40" s="97"/>
      <c r="K40" s="97"/>
    </row>
    <row r="41" spans="1:11" ht="18.75" customHeight="1" thickBot="1" x14ac:dyDescent="0.25">
      <c r="A41" s="41"/>
      <c r="B41" s="41"/>
      <c r="C41" s="23"/>
      <c r="D41" s="41"/>
      <c r="E41" s="23"/>
      <c r="F41" s="41"/>
      <c r="G41" s="41"/>
      <c r="H41" s="41"/>
      <c r="I41" s="41"/>
      <c r="J41" s="41"/>
      <c r="K41" s="41"/>
    </row>
    <row r="42" spans="1:11" ht="18.75" customHeight="1" thickTop="1" x14ac:dyDescent="0.2">
      <c r="A42" s="209" t="s">
        <v>48</v>
      </c>
      <c r="B42" s="209"/>
      <c r="C42" s="209"/>
      <c r="D42" s="209"/>
      <c r="E42" s="209"/>
      <c r="F42" s="209"/>
      <c r="G42" s="209"/>
      <c r="H42" s="209"/>
      <c r="I42" s="209"/>
      <c r="J42" s="209"/>
      <c r="K42" s="209"/>
    </row>
    <row r="43" spans="1:11" ht="18.75" customHeight="1" x14ac:dyDescent="0.2">
      <c r="A43" s="210" t="s">
        <v>172</v>
      </c>
      <c r="B43" s="210"/>
      <c r="C43" s="210"/>
      <c r="D43" s="210"/>
      <c r="E43" s="210"/>
      <c r="F43" s="210"/>
      <c r="G43" s="210"/>
      <c r="H43" s="210"/>
      <c r="I43" s="210"/>
      <c r="J43" s="210"/>
      <c r="K43" s="210"/>
    </row>
    <row r="44" spans="1:11" ht="18.75" customHeight="1" x14ac:dyDescent="0.2">
      <c r="A44" s="220" t="s">
        <v>171</v>
      </c>
      <c r="B44" s="220"/>
      <c r="C44" s="220"/>
      <c r="D44" s="220"/>
      <c r="E44" s="220"/>
      <c r="F44" s="220"/>
      <c r="G44" s="220"/>
      <c r="H44" s="220"/>
      <c r="I44" s="220"/>
      <c r="J44" s="220"/>
      <c r="K44" s="220"/>
    </row>
    <row r="45" spans="1:11" ht="18.75" customHeight="1" x14ac:dyDescent="0.2">
      <c r="A45" s="210" t="s">
        <v>59</v>
      </c>
      <c r="B45" s="210"/>
      <c r="C45" s="210"/>
      <c r="D45" s="210"/>
      <c r="E45" s="210"/>
      <c r="F45" s="210"/>
      <c r="G45" s="210"/>
      <c r="H45" s="210"/>
      <c r="I45" s="210"/>
      <c r="J45" s="210"/>
      <c r="K45" s="210"/>
    </row>
    <row r="46" spans="1:11" ht="18.75" customHeight="1" x14ac:dyDescent="0.2">
      <c r="A46" s="210" t="s">
        <v>60</v>
      </c>
      <c r="B46" s="210"/>
      <c r="C46" s="210"/>
      <c r="D46" s="210"/>
      <c r="E46" s="210"/>
      <c r="F46" s="210"/>
      <c r="G46" s="210"/>
      <c r="H46" s="210"/>
      <c r="I46" s="210"/>
      <c r="J46" s="210"/>
      <c r="K46" s="210"/>
    </row>
  </sheetData>
  <mergeCells count="24">
    <mergeCell ref="A1:K1"/>
    <mergeCell ref="A2:K2"/>
    <mergeCell ref="A3:G3"/>
    <mergeCell ref="H3:K3"/>
    <mergeCell ref="A4:A5"/>
    <mergeCell ref="B4:C4"/>
    <mergeCell ref="D4:E4"/>
    <mergeCell ref="F4:G4"/>
    <mergeCell ref="H4:I4"/>
    <mergeCell ref="J4:K4"/>
    <mergeCell ref="A42:K42"/>
    <mergeCell ref="A43:K43"/>
    <mergeCell ref="A45:K45"/>
    <mergeCell ref="A46:K46"/>
    <mergeCell ref="A24:K24"/>
    <mergeCell ref="B25:I25"/>
    <mergeCell ref="J25:K25"/>
    <mergeCell ref="A26:A27"/>
    <mergeCell ref="B26:C26"/>
    <mergeCell ref="D26:E26"/>
    <mergeCell ref="F26:G26"/>
    <mergeCell ref="H26:I26"/>
    <mergeCell ref="J26:K26"/>
    <mergeCell ref="A44:K44"/>
  </mergeCells>
  <pageMargins left="0.7" right="0.7" top="0.75" bottom="0.75" header="0.3" footer="0.3"/>
  <pageSetup paperSize="9" scale="5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7"/>
  <sheetViews>
    <sheetView view="pageBreakPreview" topLeftCell="A19" zoomScaleNormal="100" zoomScaleSheetLayoutView="100" workbookViewId="0">
      <selection activeCell="A45" sqref="A45"/>
    </sheetView>
  </sheetViews>
  <sheetFormatPr defaultRowHeight="14.25" x14ac:dyDescent="0.2"/>
  <cols>
    <col min="1" max="1" width="8.75" bestFit="1" customWidth="1"/>
    <col min="2" max="3" width="9.5" bestFit="1" customWidth="1"/>
    <col min="4" max="4" width="6.5" bestFit="1" customWidth="1"/>
    <col min="5" max="5" width="6.75" bestFit="1" customWidth="1"/>
    <col min="6" max="6" width="8.375" bestFit="1" customWidth="1"/>
    <col min="7" max="7" width="7.625" bestFit="1" customWidth="1"/>
    <col min="8" max="8" width="6.5" bestFit="1" customWidth="1"/>
    <col min="9" max="9" width="6.75" bestFit="1" customWidth="1"/>
    <col min="10" max="11" width="9.5" bestFit="1" customWidth="1"/>
    <col min="12" max="13" width="6.5" bestFit="1" customWidth="1"/>
  </cols>
  <sheetData>
    <row r="1" spans="1:13" ht="18.75" x14ac:dyDescent="0.2">
      <c r="A1" s="189" t="s">
        <v>61</v>
      </c>
      <c r="B1" s="189"/>
      <c r="C1" s="189"/>
      <c r="D1" s="189"/>
      <c r="E1" s="189"/>
      <c r="F1" s="189"/>
      <c r="G1" s="189"/>
      <c r="H1" s="189"/>
      <c r="I1" s="189"/>
      <c r="J1" s="189"/>
      <c r="K1" s="189"/>
      <c r="L1" s="189"/>
      <c r="M1" s="189"/>
    </row>
    <row r="2" spans="1:13" ht="18.75" x14ac:dyDescent="0.2">
      <c r="A2" s="224" t="s">
        <v>62</v>
      </c>
      <c r="B2" s="224"/>
      <c r="C2" s="224"/>
      <c r="D2" s="224"/>
      <c r="E2" s="224"/>
      <c r="F2" s="224"/>
      <c r="G2" s="224"/>
      <c r="H2" s="224"/>
      <c r="I2" s="224"/>
      <c r="J2" s="224"/>
      <c r="K2" s="224"/>
      <c r="L2" s="224"/>
      <c r="M2" s="224"/>
    </row>
    <row r="3" spans="1:13" ht="15" thickBot="1" x14ac:dyDescent="0.25">
      <c r="A3" s="225" t="s">
        <v>1</v>
      </c>
      <c r="B3" s="225"/>
      <c r="C3" s="225"/>
      <c r="D3" s="225"/>
      <c r="E3" s="225"/>
      <c r="F3" s="225"/>
      <c r="G3" s="225"/>
      <c r="H3" s="225"/>
      <c r="I3" s="225"/>
      <c r="J3" s="225"/>
      <c r="K3" s="225"/>
      <c r="L3" s="225"/>
      <c r="M3" s="225"/>
    </row>
    <row r="4" spans="1:13" ht="15.75" thickTop="1" thickBot="1" x14ac:dyDescent="0.25">
      <c r="A4" s="45" t="s">
        <v>63</v>
      </c>
      <c r="B4" s="226" t="s">
        <v>8</v>
      </c>
      <c r="C4" s="227"/>
      <c r="D4" s="227"/>
      <c r="E4" s="228"/>
      <c r="F4" s="229" t="s">
        <v>14</v>
      </c>
      <c r="G4" s="230"/>
      <c r="H4" s="230"/>
      <c r="I4" s="231"/>
      <c r="J4" s="232" t="s">
        <v>64</v>
      </c>
      <c r="K4" s="230"/>
      <c r="L4" s="230"/>
      <c r="M4" s="230"/>
    </row>
    <row r="5" spans="1:13" ht="45.75" thickBot="1" x14ac:dyDescent="0.25">
      <c r="A5" s="46" t="s">
        <v>65</v>
      </c>
      <c r="B5" s="47" t="s">
        <v>66</v>
      </c>
      <c r="C5" s="47" t="s">
        <v>67</v>
      </c>
      <c r="D5" s="47" t="s">
        <v>68</v>
      </c>
      <c r="E5" s="48" t="s">
        <v>69</v>
      </c>
      <c r="F5" s="47" t="s">
        <v>66</v>
      </c>
      <c r="G5" s="47" t="s">
        <v>67</v>
      </c>
      <c r="H5" s="47" t="s">
        <v>68</v>
      </c>
      <c r="I5" s="48" t="s">
        <v>69</v>
      </c>
      <c r="J5" s="47" t="s">
        <v>66</v>
      </c>
      <c r="K5" s="47" t="s">
        <v>70</v>
      </c>
      <c r="L5" s="47" t="s">
        <v>71</v>
      </c>
      <c r="M5" s="47" t="s">
        <v>72</v>
      </c>
    </row>
    <row r="6" spans="1:13" ht="15" thickTop="1" x14ac:dyDescent="0.2">
      <c r="A6" s="49"/>
      <c r="B6" s="49"/>
      <c r="C6" s="49"/>
      <c r="D6" s="49"/>
      <c r="E6" s="49"/>
      <c r="F6" s="49"/>
      <c r="G6" s="49"/>
      <c r="H6" s="49"/>
      <c r="I6" s="49"/>
      <c r="J6" s="49"/>
      <c r="K6" s="49"/>
      <c r="L6" s="49"/>
      <c r="M6" s="49"/>
    </row>
    <row r="7" spans="1:13" x14ac:dyDescent="0.2">
      <c r="A7" s="136">
        <v>2023</v>
      </c>
      <c r="B7" s="5"/>
      <c r="C7" s="5"/>
      <c r="D7" s="5"/>
      <c r="E7" s="5"/>
      <c r="F7" s="5"/>
      <c r="G7" s="5"/>
      <c r="H7" s="5"/>
      <c r="I7" s="5"/>
      <c r="J7" s="5"/>
      <c r="K7" s="5"/>
      <c r="L7" s="5"/>
      <c r="M7" s="5"/>
    </row>
    <row r="8" spans="1:13" x14ac:dyDescent="0.2">
      <c r="A8" s="137">
        <v>45021</v>
      </c>
      <c r="B8" s="126">
        <v>2360233</v>
      </c>
      <c r="C8" s="126">
        <v>2153940</v>
      </c>
      <c r="D8" s="152">
        <v>21.999700000000001</v>
      </c>
      <c r="E8" s="152">
        <v>21.9391</v>
      </c>
      <c r="F8" s="126">
        <v>149689</v>
      </c>
      <c r="G8" s="126">
        <v>9189</v>
      </c>
      <c r="H8" s="152">
        <v>21.978899999999999</v>
      </c>
      <c r="I8" s="152">
        <v>21.9268</v>
      </c>
      <c r="J8" s="126">
        <v>221028</v>
      </c>
      <c r="K8" s="126">
        <v>85269</v>
      </c>
      <c r="L8" s="152">
        <v>21.889800000000001</v>
      </c>
      <c r="M8" s="152">
        <v>21.877600000000001</v>
      </c>
    </row>
    <row r="9" spans="1:13" x14ac:dyDescent="0.2">
      <c r="A9" s="137">
        <v>45035</v>
      </c>
      <c r="B9" s="126">
        <v>682901</v>
      </c>
      <c r="C9" s="126">
        <v>510856</v>
      </c>
      <c r="D9" s="152">
        <v>21.9999</v>
      </c>
      <c r="E9" s="152">
        <v>21.984000000000002</v>
      </c>
      <c r="F9" s="126">
        <v>203516</v>
      </c>
      <c r="G9" s="126">
        <v>23516</v>
      </c>
      <c r="H9" s="152">
        <v>21.978899999999999</v>
      </c>
      <c r="I9" s="152">
        <v>21.944500000000001</v>
      </c>
      <c r="J9" s="126">
        <v>225820</v>
      </c>
      <c r="K9" s="126">
        <v>64920</v>
      </c>
      <c r="L9" s="152">
        <v>21.990100000000002</v>
      </c>
      <c r="M9" s="152">
        <v>21.869399999999999</v>
      </c>
    </row>
    <row r="10" spans="1:13" x14ac:dyDescent="0.2">
      <c r="A10" s="138"/>
      <c r="B10" s="126"/>
      <c r="C10" s="126"/>
      <c r="D10" s="152"/>
      <c r="E10" s="152"/>
      <c r="F10" s="126"/>
      <c r="G10" s="126"/>
      <c r="H10" s="152"/>
      <c r="I10" s="152"/>
      <c r="J10" s="126"/>
      <c r="K10" s="126"/>
      <c r="L10" s="152"/>
      <c r="M10" s="152"/>
    </row>
    <row r="11" spans="1:13" x14ac:dyDescent="0.2">
      <c r="A11" s="137">
        <v>45049</v>
      </c>
      <c r="B11" s="126">
        <v>930036</v>
      </c>
      <c r="C11" s="126">
        <v>651238</v>
      </c>
      <c r="D11" s="152">
        <v>21.999600000000001</v>
      </c>
      <c r="E11" s="152">
        <v>21.9862</v>
      </c>
      <c r="F11" s="126">
        <v>155277</v>
      </c>
      <c r="G11" s="126">
        <v>9277</v>
      </c>
      <c r="H11" s="152">
        <v>21.961600000000001</v>
      </c>
      <c r="I11" s="152">
        <v>21.961600000000001</v>
      </c>
      <c r="J11" s="126">
        <v>159133</v>
      </c>
      <c r="K11" s="126">
        <v>45132.86</v>
      </c>
      <c r="L11" s="152">
        <v>21.999700000000001</v>
      </c>
      <c r="M11" s="152">
        <v>21.9788</v>
      </c>
    </row>
    <row r="12" spans="1:13" x14ac:dyDescent="0.2">
      <c r="A12" s="137">
        <v>45063</v>
      </c>
      <c r="B12" s="126">
        <v>546464</v>
      </c>
      <c r="C12" s="126">
        <v>428237</v>
      </c>
      <c r="D12" s="152">
        <v>21.9999</v>
      </c>
      <c r="E12" s="152">
        <v>21.9923</v>
      </c>
      <c r="F12" s="126">
        <v>81301</v>
      </c>
      <c r="G12" s="126">
        <v>5301</v>
      </c>
      <c r="H12" s="152">
        <v>21.915700000000001</v>
      </c>
      <c r="I12" s="152">
        <v>21.915700000000001</v>
      </c>
      <c r="J12" s="126">
        <v>88529</v>
      </c>
      <c r="K12" s="126">
        <v>10929.4</v>
      </c>
      <c r="L12" s="152">
        <v>21.999700000000001</v>
      </c>
      <c r="M12" s="152">
        <v>21.997299999999999</v>
      </c>
    </row>
    <row r="13" spans="1:13" x14ac:dyDescent="0.2">
      <c r="A13" s="137">
        <v>45077</v>
      </c>
      <c r="B13" s="126">
        <v>2488810</v>
      </c>
      <c r="C13" s="126">
        <v>2275949</v>
      </c>
      <c r="D13" s="152">
        <v>21.9999</v>
      </c>
      <c r="E13" s="152">
        <v>21.975000000000001</v>
      </c>
      <c r="F13" s="126">
        <v>309154</v>
      </c>
      <c r="G13" s="126">
        <v>4154</v>
      </c>
      <c r="H13" s="152">
        <v>21.942900000000002</v>
      </c>
      <c r="I13" s="152">
        <v>21.942900000000002</v>
      </c>
      <c r="J13" s="126">
        <v>326432</v>
      </c>
      <c r="K13" s="126">
        <v>6031.56</v>
      </c>
      <c r="L13" s="152">
        <v>21.999700000000001</v>
      </c>
      <c r="M13" s="152">
        <v>21.999600000000001</v>
      </c>
    </row>
    <row r="14" spans="1:13" x14ac:dyDescent="0.2">
      <c r="A14" s="138"/>
      <c r="B14" s="126"/>
      <c r="C14" s="126"/>
      <c r="D14" s="152"/>
      <c r="E14" s="152"/>
      <c r="F14" s="126"/>
      <c r="G14" s="126"/>
      <c r="H14" s="152"/>
      <c r="I14" s="152"/>
      <c r="J14" s="126"/>
      <c r="K14" s="126"/>
      <c r="L14" s="152"/>
      <c r="M14" s="152"/>
    </row>
    <row r="15" spans="1:13" x14ac:dyDescent="0.2">
      <c r="A15" s="137">
        <v>45092</v>
      </c>
      <c r="B15" s="126">
        <v>2049368</v>
      </c>
      <c r="C15" s="126">
        <v>2016368</v>
      </c>
      <c r="D15" s="132">
        <v>21.9999</v>
      </c>
      <c r="E15" s="132">
        <v>21.9819</v>
      </c>
      <c r="F15" s="126">
        <v>234682</v>
      </c>
      <c r="G15" s="126">
        <v>16679</v>
      </c>
      <c r="H15" s="132">
        <v>21.989000000000001</v>
      </c>
      <c r="I15" s="132">
        <v>21.966899999999999</v>
      </c>
      <c r="J15" s="126">
        <v>360715</v>
      </c>
      <c r="K15" s="126">
        <v>201214</v>
      </c>
      <c r="L15" s="132">
        <v>21.999700000000001</v>
      </c>
      <c r="M15" s="132">
        <v>21.9894</v>
      </c>
    </row>
    <row r="16" spans="1:13" x14ac:dyDescent="0.2">
      <c r="A16" s="137">
        <v>45099</v>
      </c>
      <c r="B16" s="126">
        <v>2602225</v>
      </c>
      <c r="C16" s="126">
        <v>2370225</v>
      </c>
      <c r="D16" s="132">
        <v>21.9999</v>
      </c>
      <c r="E16" s="132">
        <v>21.988199999999999</v>
      </c>
      <c r="F16" s="126">
        <v>410430</v>
      </c>
      <c r="G16" s="126">
        <v>11930</v>
      </c>
      <c r="H16" s="132">
        <v>21.973500000000001</v>
      </c>
      <c r="I16" s="132">
        <v>21.922499999999999</v>
      </c>
      <c r="J16" s="126">
        <v>440681</v>
      </c>
      <c r="K16" s="126">
        <v>56680</v>
      </c>
      <c r="L16" s="132">
        <v>21.999600000000001</v>
      </c>
      <c r="M16" s="132">
        <v>21.977399999999999</v>
      </c>
    </row>
    <row r="17" spans="1:13" x14ac:dyDescent="0.2">
      <c r="A17" s="138"/>
      <c r="B17" s="126"/>
      <c r="C17" s="126"/>
      <c r="D17" s="132"/>
      <c r="E17" s="132"/>
      <c r="F17" s="126"/>
      <c r="G17" s="126"/>
      <c r="H17" s="132"/>
      <c r="I17" s="132"/>
      <c r="J17" s="126"/>
      <c r="K17" s="126"/>
      <c r="L17" s="132"/>
      <c r="M17" s="132"/>
    </row>
    <row r="18" spans="1:13" x14ac:dyDescent="0.2">
      <c r="A18" s="137">
        <v>45120</v>
      </c>
      <c r="B18" s="126">
        <v>1568438</v>
      </c>
      <c r="C18" s="126">
        <v>403890</v>
      </c>
      <c r="D18" s="132">
        <v>22.799900000000001</v>
      </c>
      <c r="E18" s="132">
        <v>22.747299999999999</v>
      </c>
      <c r="F18" s="126">
        <v>169253</v>
      </c>
      <c r="G18" s="126">
        <v>18853</v>
      </c>
      <c r="H18" s="132">
        <v>22.96</v>
      </c>
      <c r="I18" s="132">
        <v>22.924499999999998</v>
      </c>
      <c r="J18" s="126">
        <v>351168</v>
      </c>
      <c r="K18" s="126">
        <v>240516</v>
      </c>
      <c r="L18" s="132">
        <v>22.989699999999999</v>
      </c>
      <c r="M18" s="132">
        <v>22.87</v>
      </c>
    </row>
    <row r="19" spans="1:13" x14ac:dyDescent="0.2">
      <c r="A19" s="137">
        <v>45132</v>
      </c>
      <c r="B19" s="126">
        <v>821945</v>
      </c>
      <c r="C19" s="126">
        <v>571647</v>
      </c>
      <c r="D19" s="132">
        <v>22.9788</v>
      </c>
      <c r="E19" s="132">
        <v>22.897400000000001</v>
      </c>
      <c r="F19" s="126">
        <v>165494</v>
      </c>
      <c r="G19" s="126">
        <v>10294</v>
      </c>
      <c r="H19" s="132">
        <v>22.920100000000001</v>
      </c>
      <c r="I19" s="132">
        <v>22.870100000000001</v>
      </c>
      <c r="J19" s="126">
        <v>197991</v>
      </c>
      <c r="K19" s="126">
        <v>39391</v>
      </c>
      <c r="L19" s="132">
        <v>22.999099999999999</v>
      </c>
      <c r="M19" s="132">
        <v>22.964700000000001</v>
      </c>
    </row>
    <row r="20" spans="1:13" x14ac:dyDescent="0.2">
      <c r="A20" s="138"/>
      <c r="B20" s="126"/>
      <c r="C20" s="126"/>
      <c r="D20" s="132"/>
      <c r="E20" s="132"/>
      <c r="F20" s="126"/>
      <c r="G20" s="126"/>
      <c r="H20" s="132"/>
      <c r="I20" s="132"/>
      <c r="J20" s="126"/>
      <c r="K20" s="126"/>
      <c r="L20" s="132"/>
      <c r="M20" s="132"/>
    </row>
    <row r="21" spans="1:13" x14ac:dyDescent="0.2">
      <c r="A21" s="137">
        <v>45148</v>
      </c>
      <c r="B21" s="126">
        <v>1604947</v>
      </c>
      <c r="C21" s="126">
        <v>1230632</v>
      </c>
      <c r="D21" s="132">
        <v>22.9</v>
      </c>
      <c r="E21" s="132">
        <v>22.840299999999999</v>
      </c>
      <c r="F21" s="126">
        <v>105397</v>
      </c>
      <c r="G21" s="126">
        <v>9844</v>
      </c>
      <c r="H21" s="132">
        <v>22.75</v>
      </c>
      <c r="I21" s="132">
        <v>22.725000000000001</v>
      </c>
      <c r="J21" s="126">
        <v>104986</v>
      </c>
      <c r="K21" s="126">
        <v>8986</v>
      </c>
      <c r="L21" s="132">
        <v>22.98</v>
      </c>
      <c r="M21" s="132">
        <v>22.9405</v>
      </c>
    </row>
    <row r="22" spans="1:13" x14ac:dyDescent="0.2">
      <c r="A22" s="137">
        <v>45162</v>
      </c>
      <c r="B22" s="126">
        <v>2570837</v>
      </c>
      <c r="C22" s="126">
        <v>2062787</v>
      </c>
      <c r="D22" s="132">
        <v>22.880299999999998</v>
      </c>
      <c r="E22" s="132">
        <v>22.8734</v>
      </c>
      <c r="F22" s="126">
        <v>376900</v>
      </c>
      <c r="G22" s="126" t="s">
        <v>73</v>
      </c>
      <c r="H22" s="134" t="s">
        <v>73</v>
      </c>
      <c r="I22" s="134" t="s">
        <v>73</v>
      </c>
      <c r="J22" s="126">
        <v>382257</v>
      </c>
      <c r="K22" s="126">
        <v>11097</v>
      </c>
      <c r="L22" s="132">
        <v>22.94</v>
      </c>
      <c r="M22" s="132">
        <v>22.939599999999999</v>
      </c>
    </row>
    <row r="23" spans="1:13" x14ac:dyDescent="0.2">
      <c r="A23" s="138"/>
      <c r="B23" s="126"/>
      <c r="C23" s="126"/>
      <c r="D23" s="132"/>
      <c r="E23" s="132"/>
      <c r="F23" s="126"/>
      <c r="G23" s="126"/>
      <c r="H23" s="132"/>
      <c r="I23" s="132"/>
      <c r="J23" s="126"/>
      <c r="K23" s="126"/>
      <c r="L23" s="132"/>
      <c r="M23" s="132"/>
    </row>
    <row r="24" spans="1:13" x14ac:dyDescent="0.2">
      <c r="A24" s="137">
        <v>45176</v>
      </c>
      <c r="B24" s="126">
        <v>1375890</v>
      </c>
      <c r="C24" s="126">
        <v>1255890</v>
      </c>
      <c r="D24" s="132">
        <v>24.4999</v>
      </c>
      <c r="E24" s="132">
        <v>23.393799999999999</v>
      </c>
      <c r="F24" s="126">
        <v>319793</v>
      </c>
      <c r="G24" s="126">
        <v>38793</v>
      </c>
      <c r="H24" s="132">
        <v>24.786999999999999</v>
      </c>
      <c r="I24" s="132">
        <v>24.786799999999999</v>
      </c>
      <c r="J24" s="126">
        <v>318174</v>
      </c>
      <c r="K24" s="126">
        <v>37174</v>
      </c>
      <c r="L24" s="132">
        <v>25.0687</v>
      </c>
      <c r="M24" s="132">
        <v>25.056899999999999</v>
      </c>
    </row>
    <row r="25" spans="1:13" x14ac:dyDescent="0.2">
      <c r="A25" s="137">
        <v>45190</v>
      </c>
      <c r="B25" s="126">
        <v>4067606</v>
      </c>
      <c r="C25" s="126">
        <v>2355088</v>
      </c>
      <c r="D25" s="132">
        <v>22.7898</v>
      </c>
      <c r="E25" s="132">
        <v>22.756399999999999</v>
      </c>
      <c r="F25" s="126">
        <v>370200</v>
      </c>
      <c r="G25" s="126">
        <v>6271</v>
      </c>
      <c r="H25" s="132">
        <v>22.8</v>
      </c>
      <c r="I25" s="132">
        <v>22.8</v>
      </c>
      <c r="J25" s="126">
        <v>364554</v>
      </c>
      <c r="K25" s="126">
        <v>8075</v>
      </c>
      <c r="L25" s="132">
        <v>22.9</v>
      </c>
      <c r="M25" s="132">
        <v>22.8521</v>
      </c>
    </row>
    <row r="26" spans="1:13" x14ac:dyDescent="0.2">
      <c r="A26" s="138"/>
      <c r="B26" s="126"/>
      <c r="C26" s="126"/>
      <c r="D26" s="132"/>
      <c r="E26" s="132"/>
      <c r="F26" s="126"/>
      <c r="G26" s="126"/>
      <c r="H26" s="132"/>
      <c r="I26" s="132"/>
      <c r="J26" s="126"/>
      <c r="K26" s="126"/>
      <c r="L26" s="132"/>
      <c r="M26" s="132"/>
    </row>
    <row r="27" spans="1:13" x14ac:dyDescent="0.2">
      <c r="A27" s="137">
        <v>45204</v>
      </c>
      <c r="B27" s="126">
        <v>2339429</v>
      </c>
      <c r="C27" s="126">
        <v>471498</v>
      </c>
      <c r="D27" s="132">
        <v>22.5002</v>
      </c>
      <c r="E27" s="132">
        <v>22.395600000000002</v>
      </c>
      <c r="F27" s="126">
        <v>128359</v>
      </c>
      <c r="G27" s="126">
        <v>18359</v>
      </c>
      <c r="H27" s="132">
        <v>22.85</v>
      </c>
      <c r="I27" s="132">
        <v>22.85</v>
      </c>
      <c r="J27" s="126">
        <v>449288</v>
      </c>
      <c r="K27" s="126">
        <v>67531</v>
      </c>
      <c r="L27" s="132">
        <v>22.84</v>
      </c>
      <c r="M27" s="132">
        <v>22.7531</v>
      </c>
    </row>
    <row r="28" spans="1:13" x14ac:dyDescent="0.2">
      <c r="A28" s="137">
        <v>45218</v>
      </c>
      <c r="B28" s="126">
        <v>1756263</v>
      </c>
      <c r="C28" s="126">
        <v>110398</v>
      </c>
      <c r="D28" s="132">
        <v>22.2</v>
      </c>
      <c r="E28" s="132">
        <v>22.1403</v>
      </c>
      <c r="F28" s="126">
        <v>463858</v>
      </c>
      <c r="G28" s="126">
        <v>50758</v>
      </c>
      <c r="H28" s="132">
        <v>22.399899999999999</v>
      </c>
      <c r="I28" s="132">
        <v>22.387599999999999</v>
      </c>
      <c r="J28" s="126">
        <v>2204645</v>
      </c>
      <c r="K28" s="126">
        <v>931298</v>
      </c>
      <c r="L28" s="132">
        <v>22.4</v>
      </c>
      <c r="M28" s="132">
        <v>22.070699999999999</v>
      </c>
    </row>
    <row r="29" spans="1:13" x14ac:dyDescent="0.2">
      <c r="A29" s="138"/>
      <c r="B29" s="126"/>
      <c r="C29" s="126"/>
      <c r="D29" s="132"/>
      <c r="E29" s="132"/>
      <c r="F29" s="126"/>
      <c r="G29" s="126"/>
      <c r="H29" s="132"/>
      <c r="I29" s="132"/>
      <c r="J29" s="126"/>
      <c r="K29" s="126"/>
      <c r="L29" s="132"/>
      <c r="M29" s="132"/>
    </row>
    <row r="30" spans="1:13" x14ac:dyDescent="0.2">
      <c r="A30" s="137">
        <v>45232</v>
      </c>
      <c r="B30" s="126">
        <v>1213840</v>
      </c>
      <c r="C30" s="126">
        <v>255437</v>
      </c>
      <c r="D30" s="132">
        <v>21.9495</v>
      </c>
      <c r="E30" s="132">
        <v>21.8428</v>
      </c>
      <c r="F30" s="126">
        <v>670821</v>
      </c>
      <c r="G30" s="126">
        <v>85626</v>
      </c>
      <c r="H30" s="132">
        <v>21.989799999999999</v>
      </c>
      <c r="I30" s="132">
        <v>21.841699999999999</v>
      </c>
      <c r="J30" s="126">
        <v>2524432</v>
      </c>
      <c r="K30" s="126">
        <v>807224</v>
      </c>
      <c r="L30" s="132">
        <v>21.9999</v>
      </c>
      <c r="M30" s="132">
        <v>21.910399999999999</v>
      </c>
    </row>
    <row r="31" spans="1:13" x14ac:dyDescent="0.2">
      <c r="A31" s="137">
        <v>45246</v>
      </c>
      <c r="B31" s="126">
        <v>1109762</v>
      </c>
      <c r="C31" s="126">
        <v>472672</v>
      </c>
      <c r="D31" s="132">
        <v>21.499700000000001</v>
      </c>
      <c r="E31" s="132">
        <v>21.287800000000001</v>
      </c>
      <c r="F31" s="126">
        <v>405026</v>
      </c>
      <c r="G31" s="126">
        <v>92039</v>
      </c>
      <c r="H31" s="132">
        <v>21.4999</v>
      </c>
      <c r="I31" s="132">
        <v>21.458300000000001</v>
      </c>
      <c r="J31" s="126">
        <v>2671363</v>
      </c>
      <c r="K31" s="126">
        <v>596068</v>
      </c>
      <c r="L31" s="132">
        <v>21.5001</v>
      </c>
      <c r="M31" s="132">
        <v>21.433399999999999</v>
      </c>
    </row>
    <row r="32" spans="1:13" x14ac:dyDescent="0.2">
      <c r="A32" s="137">
        <v>45260</v>
      </c>
      <c r="B32" s="126">
        <v>562926</v>
      </c>
      <c r="C32" s="126">
        <v>366175</v>
      </c>
      <c r="D32" s="132">
        <v>21.4499</v>
      </c>
      <c r="E32" s="132">
        <v>21.339500000000001</v>
      </c>
      <c r="F32" s="126">
        <v>256636</v>
      </c>
      <c r="G32" s="126">
        <v>84174</v>
      </c>
      <c r="H32" s="132">
        <v>21.4299</v>
      </c>
      <c r="I32" s="132">
        <v>21.3263</v>
      </c>
      <c r="J32" s="126">
        <v>1358959</v>
      </c>
      <c r="K32" s="126">
        <v>715309</v>
      </c>
      <c r="L32" s="132">
        <v>21.43</v>
      </c>
      <c r="M32" s="132">
        <v>21.256900000000002</v>
      </c>
    </row>
    <row r="33" spans="1:13" x14ac:dyDescent="0.2">
      <c r="A33" s="138"/>
      <c r="B33" s="126"/>
      <c r="C33" s="126"/>
      <c r="D33" s="132"/>
      <c r="E33" s="132"/>
      <c r="F33" s="126"/>
      <c r="G33" s="126"/>
      <c r="H33" s="132"/>
      <c r="I33" s="132"/>
      <c r="J33" s="126"/>
      <c r="K33" s="126"/>
      <c r="L33" s="132"/>
      <c r="M33" s="132"/>
    </row>
    <row r="34" spans="1:13" x14ac:dyDescent="0.2">
      <c r="A34" s="137">
        <v>45274</v>
      </c>
      <c r="B34" s="126">
        <v>997826</v>
      </c>
      <c r="C34" s="126">
        <v>213014</v>
      </c>
      <c r="D34" s="132">
        <v>21.4499</v>
      </c>
      <c r="E34" s="132">
        <v>21.359000000000002</v>
      </c>
      <c r="F34" s="126">
        <v>426230</v>
      </c>
      <c r="G34" s="126">
        <v>25649</v>
      </c>
      <c r="H34" s="132">
        <v>21.420100000000001</v>
      </c>
      <c r="I34" s="132">
        <v>21.355399999999999</v>
      </c>
      <c r="J34" s="126">
        <v>3362416</v>
      </c>
      <c r="K34" s="126">
        <v>1912350</v>
      </c>
      <c r="L34" s="132">
        <v>21.43</v>
      </c>
      <c r="M34" s="132">
        <v>21.411000000000001</v>
      </c>
    </row>
    <row r="35" spans="1:13" x14ac:dyDescent="0.2">
      <c r="A35" s="139">
        <v>45288</v>
      </c>
      <c r="B35" s="179">
        <v>732067</v>
      </c>
      <c r="C35" s="179">
        <v>210467</v>
      </c>
      <c r="D35" s="133">
        <v>21.448</v>
      </c>
      <c r="E35" s="133">
        <v>21.320799999999998</v>
      </c>
      <c r="F35" s="179">
        <v>150595</v>
      </c>
      <c r="G35" s="179">
        <v>56074</v>
      </c>
      <c r="H35" s="133">
        <v>21.399899999999999</v>
      </c>
      <c r="I35" s="133">
        <v>21.363399999999999</v>
      </c>
      <c r="J35" s="179">
        <v>1996115</v>
      </c>
      <c r="K35" s="179">
        <v>1731390</v>
      </c>
      <c r="L35" s="133">
        <v>21.43</v>
      </c>
      <c r="M35" s="133">
        <v>21.3371</v>
      </c>
    </row>
    <row r="36" spans="1:13" x14ac:dyDescent="0.2">
      <c r="A36" s="139"/>
      <c r="B36" s="179"/>
      <c r="C36" s="179"/>
      <c r="D36" s="133"/>
      <c r="E36" s="133"/>
      <c r="F36" s="179"/>
      <c r="G36" s="179"/>
      <c r="H36" s="133"/>
      <c r="I36" s="133"/>
      <c r="J36" s="179"/>
      <c r="K36" s="179"/>
      <c r="L36" s="133"/>
      <c r="M36" s="133"/>
    </row>
    <row r="37" spans="1:13" x14ac:dyDescent="0.2">
      <c r="A37" s="136">
        <v>2024</v>
      </c>
      <c r="B37" s="126"/>
      <c r="C37" s="126"/>
      <c r="D37" s="132"/>
      <c r="E37" s="132"/>
      <c r="F37" s="126"/>
      <c r="G37" s="126"/>
      <c r="H37" s="132"/>
      <c r="I37" s="132"/>
      <c r="J37" s="126"/>
      <c r="K37" s="126"/>
      <c r="L37" s="132"/>
      <c r="M37" s="132"/>
    </row>
    <row r="38" spans="1:13" x14ac:dyDescent="0.2">
      <c r="A38" s="137">
        <v>45302</v>
      </c>
      <c r="B38" s="126">
        <v>588577.66499999992</v>
      </c>
      <c r="C38" s="126">
        <v>26082.965</v>
      </c>
      <c r="D38" s="132">
        <v>20.999630589210209</v>
      </c>
      <c r="E38" s="132">
        <v>20.967182755561126</v>
      </c>
      <c r="F38" s="126">
        <v>88017.65</v>
      </c>
      <c r="G38" s="126">
        <v>11259.95</v>
      </c>
      <c r="H38" s="132">
        <v>20.960121771276484</v>
      </c>
      <c r="I38" s="132">
        <v>20.960121771276484</v>
      </c>
      <c r="J38" s="126">
        <v>2144501.6799999997</v>
      </c>
      <c r="K38" s="126">
        <v>245892.56999999998</v>
      </c>
      <c r="L38" s="132">
        <v>20.844935933207676</v>
      </c>
      <c r="M38" s="132">
        <v>20.792530003549299</v>
      </c>
    </row>
    <row r="39" spans="1:13" s="95" customFormat="1" x14ac:dyDescent="0.2">
      <c r="A39" s="139">
        <v>45316</v>
      </c>
      <c r="B39" s="126">
        <v>496263.94500000001</v>
      </c>
      <c r="C39" s="126">
        <v>57747.144999999997</v>
      </c>
      <c r="D39" s="132">
        <v>20.499720054564939</v>
      </c>
      <c r="E39" s="132">
        <v>20.474451660022634</v>
      </c>
      <c r="F39" s="126">
        <v>71087.695000000007</v>
      </c>
      <c r="G39" s="126">
        <v>10822.195</v>
      </c>
      <c r="H39" s="132">
        <v>20.400046073720787</v>
      </c>
      <c r="I39" s="132">
        <v>20.395100115976859</v>
      </c>
      <c r="J39" s="126">
        <v>636563.32499999995</v>
      </c>
      <c r="K39" s="126">
        <v>116088.845</v>
      </c>
      <c r="L39" s="132">
        <v>20.229821252865896</v>
      </c>
      <c r="M39" s="132">
        <v>20.141073335567896</v>
      </c>
    </row>
    <row r="40" spans="1:13" x14ac:dyDescent="0.2">
      <c r="A40" s="140"/>
      <c r="B40" s="126"/>
      <c r="C40" s="126"/>
      <c r="D40" s="132"/>
      <c r="E40" s="132"/>
      <c r="F40" s="126"/>
      <c r="G40" s="126"/>
      <c r="H40" s="132"/>
      <c r="I40" s="132"/>
      <c r="J40" s="126"/>
      <c r="K40" s="126"/>
      <c r="L40" s="132"/>
      <c r="M40" s="132"/>
    </row>
    <row r="41" spans="1:13" x14ac:dyDescent="0.2">
      <c r="A41" s="137">
        <v>45329</v>
      </c>
      <c r="B41" s="126">
        <v>500520.23</v>
      </c>
      <c r="C41" s="126">
        <v>35387.630000000005</v>
      </c>
      <c r="D41" s="132">
        <v>20.439910569486962</v>
      </c>
      <c r="E41" s="132">
        <v>20.439910569486962</v>
      </c>
      <c r="F41" s="126">
        <v>89254.36</v>
      </c>
      <c r="G41" s="126">
        <v>8965.66</v>
      </c>
      <c r="H41" s="132">
        <v>20.395143637482672</v>
      </c>
      <c r="I41" s="132">
        <v>20.395143637482672</v>
      </c>
      <c r="J41" s="126">
        <v>604369.40999999992</v>
      </c>
      <c r="K41" s="126">
        <v>19491.41</v>
      </c>
      <c r="L41" s="132">
        <v>20.080021326211789</v>
      </c>
      <c r="M41" s="132">
        <v>19.994979765174513</v>
      </c>
    </row>
    <row r="42" spans="1:13" s="95" customFormat="1" x14ac:dyDescent="0.2">
      <c r="A42" s="137">
        <v>45344</v>
      </c>
      <c r="B42" s="126">
        <v>668311.19500000007</v>
      </c>
      <c r="C42" s="126">
        <v>329311.09499999997</v>
      </c>
      <c r="D42" s="132">
        <v>21.699820750360622</v>
      </c>
      <c r="E42" s="132">
        <v>21.313018233593102</v>
      </c>
      <c r="F42" s="126">
        <v>73856.12999999999</v>
      </c>
      <c r="G42" s="126">
        <v>7806.12</v>
      </c>
      <c r="H42" s="132">
        <v>20.395177687967866</v>
      </c>
      <c r="I42" s="132">
        <v>20.390986642315937</v>
      </c>
      <c r="J42" s="126">
        <v>584400.34499999997</v>
      </c>
      <c r="K42" s="126">
        <v>24200.334999999999</v>
      </c>
      <c r="L42" s="132">
        <v>20.328956620210338</v>
      </c>
      <c r="M42" s="132">
        <v>20.086799328109343</v>
      </c>
    </row>
    <row r="43" spans="1:13" x14ac:dyDescent="0.2">
      <c r="A43" s="140"/>
      <c r="B43" s="126"/>
      <c r="C43" s="126"/>
      <c r="D43" s="132"/>
      <c r="E43" s="132"/>
      <c r="F43" s="126"/>
      <c r="G43" s="126"/>
      <c r="H43" s="132"/>
      <c r="I43" s="132"/>
      <c r="J43" s="126"/>
      <c r="K43" s="126"/>
      <c r="L43" s="132"/>
      <c r="M43" s="132"/>
    </row>
    <row r="44" spans="1:13" x14ac:dyDescent="0.2">
      <c r="A44" s="137">
        <v>45358</v>
      </c>
      <c r="B44" s="126">
        <v>691526.2699999999</v>
      </c>
      <c r="C44" s="126">
        <v>208155.12</v>
      </c>
      <c r="D44" s="132">
        <v>21.400159246123078</v>
      </c>
      <c r="E44" s="132">
        <v>21.257866289598716</v>
      </c>
      <c r="F44" s="126">
        <v>80289.48</v>
      </c>
      <c r="G44" s="126">
        <v>9589.48</v>
      </c>
      <c r="H44" s="132">
        <v>20.394934274311865</v>
      </c>
      <c r="I44" s="132">
        <v>20.39493054491469</v>
      </c>
      <c r="J44" s="126">
        <v>638051.34</v>
      </c>
      <c r="K44" s="126">
        <v>309231.22000000003</v>
      </c>
      <c r="L44" s="132">
        <v>20.299807816747208</v>
      </c>
      <c r="M44" s="132">
        <v>20.259258131299806</v>
      </c>
    </row>
    <row r="45" spans="1:13" ht="15" thickBot="1" x14ac:dyDescent="0.25">
      <c r="A45" s="50"/>
      <c r="B45" s="51"/>
      <c r="C45" s="51"/>
      <c r="D45" s="33"/>
      <c r="E45" s="33"/>
      <c r="F45" s="51"/>
      <c r="G45" s="51"/>
      <c r="H45" s="33"/>
      <c r="I45" s="33"/>
      <c r="J45" s="51"/>
      <c r="K45" s="51"/>
      <c r="L45" s="33"/>
      <c r="M45" s="33"/>
    </row>
    <row r="46" spans="1:13" x14ac:dyDescent="0.2">
      <c r="A46" s="222" t="s">
        <v>74</v>
      </c>
      <c r="B46" s="222"/>
      <c r="C46" s="222"/>
      <c r="D46" s="222"/>
      <c r="E46" s="222"/>
      <c r="F46" s="222"/>
      <c r="G46" s="222"/>
      <c r="H46" s="222"/>
      <c r="I46" s="222"/>
      <c r="J46" s="222"/>
      <c r="K46" s="222"/>
      <c r="L46" s="222"/>
      <c r="M46" s="222"/>
    </row>
    <row r="47" spans="1:13" x14ac:dyDescent="0.2">
      <c r="A47" s="223" t="s">
        <v>75</v>
      </c>
      <c r="B47" s="223"/>
      <c r="C47" s="223"/>
      <c r="D47" s="223"/>
      <c r="E47" s="223"/>
      <c r="F47" s="223"/>
      <c r="G47" s="223"/>
      <c r="H47" s="223"/>
      <c r="I47" s="223"/>
      <c r="J47" s="223"/>
      <c r="K47" s="223"/>
      <c r="L47" s="223"/>
      <c r="M47" s="223"/>
    </row>
  </sheetData>
  <mergeCells count="8">
    <mergeCell ref="A46:M46"/>
    <mergeCell ref="A47:M47"/>
    <mergeCell ref="A1:M1"/>
    <mergeCell ref="A2:M2"/>
    <mergeCell ref="A3:M3"/>
    <mergeCell ref="B4:E4"/>
    <mergeCell ref="F4:I4"/>
    <mergeCell ref="J4:M4"/>
  </mergeCells>
  <pageMargins left="0.7" right="0.7" top="0.75" bottom="0.75" header="0.3" footer="0.3"/>
  <pageSetup paperSize="9" scale="7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52"/>
  <sheetViews>
    <sheetView view="pageBreakPreview" topLeftCell="A36" zoomScale="120" zoomScaleNormal="100" zoomScaleSheetLayoutView="120" workbookViewId="0">
      <selection activeCell="F49" sqref="F49"/>
    </sheetView>
  </sheetViews>
  <sheetFormatPr defaultColWidth="9.125" defaultRowHeight="14.25" x14ac:dyDescent="0.2"/>
  <cols>
    <col min="1" max="1" width="19.125" style="8" customWidth="1"/>
    <col min="2" max="8" width="8.375" style="8" customWidth="1"/>
    <col min="9" max="16384" width="9.125" style="8"/>
  </cols>
  <sheetData>
    <row r="1" spans="1:8" ht="18.75" x14ac:dyDescent="0.2">
      <c r="A1" s="189" t="s">
        <v>76</v>
      </c>
      <c r="B1" s="189"/>
      <c r="C1" s="189"/>
      <c r="D1" s="189"/>
      <c r="E1" s="189"/>
      <c r="F1" s="189"/>
      <c r="G1" s="189"/>
      <c r="H1" s="189"/>
    </row>
    <row r="2" spans="1:8" x14ac:dyDescent="0.2">
      <c r="A2" s="234" t="s">
        <v>77</v>
      </c>
      <c r="B2" s="234"/>
      <c r="C2" s="234"/>
      <c r="D2" s="234"/>
      <c r="E2" s="234"/>
      <c r="F2" s="234"/>
      <c r="G2" s="234"/>
      <c r="H2" s="234"/>
    </row>
    <row r="3" spans="1:8" ht="15" thickBot="1" x14ac:dyDescent="0.25">
      <c r="A3" s="212" t="s">
        <v>1</v>
      </c>
      <c r="B3" s="212"/>
      <c r="C3" s="212"/>
      <c r="D3" s="212"/>
      <c r="E3" s="212"/>
      <c r="F3" s="212"/>
      <c r="G3" s="212"/>
      <c r="H3" s="212"/>
    </row>
    <row r="4" spans="1:8" ht="15" thickTop="1" x14ac:dyDescent="0.2">
      <c r="A4" s="52" t="s">
        <v>78</v>
      </c>
      <c r="B4" s="53"/>
      <c r="C4" s="53"/>
      <c r="D4" s="53"/>
      <c r="E4" s="53"/>
      <c r="F4" s="53" t="s">
        <v>79</v>
      </c>
      <c r="G4" s="53" t="s">
        <v>80</v>
      </c>
      <c r="H4" s="18" t="s">
        <v>81</v>
      </c>
    </row>
    <row r="5" spans="1:8" x14ac:dyDescent="0.2">
      <c r="A5" s="52" t="s">
        <v>82</v>
      </c>
      <c r="B5" s="53"/>
      <c r="C5" s="53" t="s">
        <v>83</v>
      </c>
      <c r="D5" s="53" t="s">
        <v>46</v>
      </c>
      <c r="E5" s="53" t="s">
        <v>46</v>
      </c>
      <c r="F5" s="53" t="s">
        <v>28</v>
      </c>
      <c r="G5" s="53" t="s">
        <v>84</v>
      </c>
      <c r="H5" s="18" t="s">
        <v>85</v>
      </c>
    </row>
    <row r="6" spans="1:8" ht="15" thickBot="1" x14ac:dyDescent="0.25">
      <c r="A6" s="54" t="s">
        <v>86</v>
      </c>
      <c r="B6" s="24" t="s">
        <v>87</v>
      </c>
      <c r="C6" s="24" t="s">
        <v>88</v>
      </c>
      <c r="D6" s="24" t="s">
        <v>89</v>
      </c>
      <c r="E6" s="24" t="s">
        <v>90</v>
      </c>
      <c r="F6" s="117" t="s">
        <v>167</v>
      </c>
      <c r="G6" s="24" t="s">
        <v>91</v>
      </c>
      <c r="H6" s="23" t="s">
        <v>91</v>
      </c>
    </row>
    <row r="7" spans="1:8" ht="15" thickTop="1" x14ac:dyDescent="0.2">
      <c r="A7" s="55"/>
      <c r="B7" s="35"/>
      <c r="C7" s="35"/>
      <c r="D7" s="35"/>
      <c r="E7" s="35"/>
      <c r="F7" s="35"/>
      <c r="G7" s="35"/>
      <c r="H7" s="35"/>
    </row>
    <row r="8" spans="1:8" x14ac:dyDescent="0.2">
      <c r="A8" s="56">
        <v>45202</v>
      </c>
      <c r="B8" s="16" t="s">
        <v>92</v>
      </c>
      <c r="C8" s="57">
        <v>0.12</v>
      </c>
      <c r="D8" s="180">
        <v>198070.2</v>
      </c>
      <c r="E8" s="180">
        <v>110252.21</v>
      </c>
      <c r="F8" s="94">
        <v>85.088899999999995</v>
      </c>
      <c r="G8" s="182">
        <v>19.190000000000001</v>
      </c>
      <c r="H8" s="182">
        <v>19.164899999999999</v>
      </c>
    </row>
    <row r="9" spans="1:8" x14ac:dyDescent="0.2">
      <c r="A9" s="59"/>
      <c r="B9" s="16" t="s">
        <v>93</v>
      </c>
      <c r="C9" s="57">
        <v>0.105</v>
      </c>
      <c r="D9" s="180">
        <v>33294.199999999997</v>
      </c>
      <c r="E9" s="180">
        <v>2769.3</v>
      </c>
      <c r="F9" s="94">
        <v>81.697299999999998</v>
      </c>
      <c r="G9" s="182">
        <v>16.95</v>
      </c>
      <c r="H9" s="182">
        <v>16.9268</v>
      </c>
    </row>
    <row r="10" spans="1:8" x14ac:dyDescent="0.2">
      <c r="A10" s="59"/>
      <c r="B10" s="16" t="s">
        <v>94</v>
      </c>
      <c r="C10" s="57">
        <v>0.11</v>
      </c>
      <c r="D10" s="180">
        <v>28508</v>
      </c>
      <c r="E10" s="180">
        <v>1459.4</v>
      </c>
      <c r="F10" s="94">
        <v>79.340999999999994</v>
      </c>
      <c r="G10" s="182">
        <v>15.25</v>
      </c>
      <c r="H10" s="182">
        <v>15.227</v>
      </c>
    </row>
    <row r="11" spans="1:8" x14ac:dyDescent="0.2">
      <c r="A11" s="59"/>
      <c r="B11" s="16" t="s">
        <v>95</v>
      </c>
      <c r="C11" s="57">
        <v>0.105</v>
      </c>
      <c r="D11" s="181" t="s">
        <v>96</v>
      </c>
      <c r="E11" s="180" t="s">
        <v>30</v>
      </c>
      <c r="F11" s="94" t="s">
        <v>30</v>
      </c>
      <c r="G11" s="182" t="s">
        <v>30</v>
      </c>
      <c r="H11" s="182" t="s">
        <v>30</v>
      </c>
    </row>
    <row r="12" spans="1:8" x14ac:dyDescent="0.2">
      <c r="A12" s="59"/>
      <c r="B12" s="16" t="s">
        <v>97</v>
      </c>
      <c r="C12" s="57">
        <v>0.11</v>
      </c>
      <c r="D12" s="181" t="s">
        <v>96</v>
      </c>
      <c r="E12" s="180" t="s">
        <v>30</v>
      </c>
      <c r="F12" s="94" t="s">
        <v>30</v>
      </c>
      <c r="G12" s="182" t="s">
        <v>30</v>
      </c>
      <c r="H12" s="182" t="s">
        <v>30</v>
      </c>
    </row>
    <row r="13" spans="1:8" x14ac:dyDescent="0.2">
      <c r="A13" s="59"/>
      <c r="B13" s="16" t="s">
        <v>98</v>
      </c>
      <c r="C13" s="57">
        <v>0.11</v>
      </c>
      <c r="D13" s="181" t="s">
        <v>96</v>
      </c>
      <c r="E13" s="180" t="s">
        <v>30</v>
      </c>
      <c r="F13" s="94" t="s">
        <v>30</v>
      </c>
      <c r="G13" s="182" t="s">
        <v>30</v>
      </c>
      <c r="H13" s="182" t="s">
        <v>30</v>
      </c>
    </row>
    <row r="14" spans="1:8" x14ac:dyDescent="0.2">
      <c r="A14" s="59"/>
      <c r="B14" s="16"/>
      <c r="C14" s="16"/>
      <c r="D14" s="181"/>
      <c r="E14" s="180"/>
      <c r="F14" s="94"/>
      <c r="G14" s="183"/>
      <c r="H14" s="183"/>
    </row>
    <row r="15" spans="1:8" x14ac:dyDescent="0.2">
      <c r="A15" s="56">
        <v>45240</v>
      </c>
      <c r="B15" s="16" t="s">
        <v>92</v>
      </c>
      <c r="C15" s="57">
        <v>0.12</v>
      </c>
      <c r="D15" s="180">
        <v>728925.2</v>
      </c>
      <c r="E15" s="180">
        <v>139085.6</v>
      </c>
      <c r="F15" s="94">
        <v>88.878399999999999</v>
      </c>
      <c r="G15" s="182">
        <v>17.39</v>
      </c>
      <c r="H15" s="182">
        <v>17.3794</v>
      </c>
    </row>
    <row r="16" spans="1:8" x14ac:dyDescent="0.2">
      <c r="A16" s="59"/>
      <c r="B16" s="16" t="s">
        <v>93</v>
      </c>
      <c r="C16" s="57">
        <v>0.105</v>
      </c>
      <c r="D16" s="180">
        <v>100577.4</v>
      </c>
      <c r="E16" s="180">
        <v>46733.5</v>
      </c>
      <c r="F16" s="94">
        <v>84.518100000000004</v>
      </c>
      <c r="G16" s="182">
        <v>15.95</v>
      </c>
      <c r="H16" s="182">
        <v>15.9025</v>
      </c>
    </row>
    <row r="17" spans="1:8" x14ac:dyDescent="0.2">
      <c r="A17" s="59"/>
      <c r="B17" s="16" t="s">
        <v>94</v>
      </c>
      <c r="C17" s="57">
        <v>0.14000000000000001</v>
      </c>
      <c r="D17" s="180">
        <v>134418.20000000001</v>
      </c>
      <c r="E17" s="180">
        <v>66483.600000000006</v>
      </c>
      <c r="F17" s="94">
        <v>94.414299999999997</v>
      </c>
      <c r="G17" s="182">
        <v>15.1</v>
      </c>
      <c r="H17" s="182">
        <v>15.0905</v>
      </c>
    </row>
    <row r="18" spans="1:8" x14ac:dyDescent="0.2">
      <c r="A18" s="59"/>
      <c r="B18" s="16" t="s">
        <v>95</v>
      </c>
      <c r="C18" s="57">
        <v>0.105</v>
      </c>
      <c r="D18" s="181" t="s">
        <v>96</v>
      </c>
      <c r="E18" s="180" t="s">
        <v>30</v>
      </c>
      <c r="F18" s="94" t="s">
        <v>30</v>
      </c>
      <c r="G18" s="182" t="s">
        <v>30</v>
      </c>
      <c r="H18" s="182" t="s">
        <v>30</v>
      </c>
    </row>
    <row r="19" spans="1:8" x14ac:dyDescent="0.2">
      <c r="A19" s="59"/>
      <c r="B19" s="16" t="s">
        <v>97</v>
      </c>
      <c r="C19" s="57">
        <v>0.11</v>
      </c>
      <c r="D19" s="181" t="s">
        <v>96</v>
      </c>
      <c r="E19" s="180" t="s">
        <v>30</v>
      </c>
      <c r="F19" s="94" t="s">
        <v>30</v>
      </c>
      <c r="G19" s="182" t="s">
        <v>30</v>
      </c>
      <c r="H19" s="182" t="s">
        <v>30</v>
      </c>
    </row>
    <row r="20" spans="1:8" x14ac:dyDescent="0.2">
      <c r="A20" s="59"/>
      <c r="B20" s="16" t="s">
        <v>98</v>
      </c>
      <c r="C20" s="57">
        <v>0.11</v>
      </c>
      <c r="D20" s="181" t="s">
        <v>96</v>
      </c>
      <c r="E20" s="180" t="s">
        <v>30</v>
      </c>
      <c r="F20" s="94" t="s">
        <v>30</v>
      </c>
      <c r="G20" s="182" t="s">
        <v>30</v>
      </c>
      <c r="H20" s="182" t="s">
        <v>30</v>
      </c>
    </row>
    <row r="21" spans="1:8" x14ac:dyDescent="0.2">
      <c r="A21" s="59"/>
      <c r="B21" s="16"/>
      <c r="C21" s="16"/>
      <c r="D21" s="181"/>
      <c r="E21" s="180"/>
      <c r="F21" s="94"/>
      <c r="G21" s="183"/>
      <c r="H21" s="183"/>
    </row>
    <row r="22" spans="1:8" x14ac:dyDescent="0.2">
      <c r="A22" s="56">
        <v>45281</v>
      </c>
      <c r="B22" s="16" t="s">
        <v>92</v>
      </c>
      <c r="C22" s="57">
        <v>0.12</v>
      </c>
      <c r="D22" s="180">
        <v>184350</v>
      </c>
      <c r="E22" s="180">
        <v>246681.1</v>
      </c>
      <c r="F22" s="94">
        <v>89.638400000000004</v>
      </c>
      <c r="G22" s="182">
        <v>17.1999</v>
      </c>
      <c r="H22" s="182">
        <v>16.917300000000001</v>
      </c>
    </row>
    <row r="23" spans="1:8" x14ac:dyDescent="0.2">
      <c r="A23" s="59"/>
      <c r="B23" s="16" t="s">
        <v>93</v>
      </c>
      <c r="C23" s="57">
        <v>0.105</v>
      </c>
      <c r="D23" s="180">
        <v>113110</v>
      </c>
      <c r="E23" s="180">
        <v>42598.1</v>
      </c>
      <c r="F23" s="94">
        <v>84.996700000000004</v>
      </c>
      <c r="G23" s="182">
        <v>15.88</v>
      </c>
      <c r="H23" s="182">
        <v>15.807600000000001</v>
      </c>
    </row>
    <row r="24" spans="1:8" x14ac:dyDescent="0.2">
      <c r="A24" s="59"/>
      <c r="B24" s="16" t="s">
        <v>94</v>
      </c>
      <c r="C24" s="57">
        <v>0.14000000000000001</v>
      </c>
      <c r="D24" s="180">
        <v>123495</v>
      </c>
      <c r="E24" s="180">
        <v>107293</v>
      </c>
      <c r="F24" s="94">
        <v>94.884699999999995</v>
      </c>
      <c r="G24" s="182">
        <v>15</v>
      </c>
      <c r="H24" s="182">
        <v>14.9697</v>
      </c>
    </row>
    <row r="25" spans="1:8" x14ac:dyDescent="0.2">
      <c r="A25" s="59"/>
      <c r="B25" s="16" t="s">
        <v>95</v>
      </c>
      <c r="C25" s="57">
        <v>0.105</v>
      </c>
      <c r="D25" s="181" t="s">
        <v>96</v>
      </c>
      <c r="E25" s="180" t="s">
        <v>30</v>
      </c>
      <c r="F25" s="94" t="s">
        <v>30</v>
      </c>
      <c r="G25" s="182" t="s">
        <v>30</v>
      </c>
      <c r="H25" s="182" t="s">
        <v>30</v>
      </c>
    </row>
    <row r="26" spans="1:8" x14ac:dyDescent="0.2">
      <c r="A26" s="59"/>
      <c r="B26" s="16" t="s">
        <v>97</v>
      </c>
      <c r="C26" s="57">
        <v>0.11</v>
      </c>
      <c r="D26" s="181" t="s">
        <v>96</v>
      </c>
      <c r="E26" s="180" t="s">
        <v>30</v>
      </c>
      <c r="F26" s="94" t="s">
        <v>30</v>
      </c>
      <c r="G26" s="182" t="s">
        <v>30</v>
      </c>
      <c r="H26" s="182" t="s">
        <v>30</v>
      </c>
    </row>
    <row r="27" spans="1:8" x14ac:dyDescent="0.2">
      <c r="A27" s="59"/>
      <c r="B27" s="16" t="s">
        <v>98</v>
      </c>
      <c r="C27" s="57">
        <v>0.11</v>
      </c>
      <c r="D27" s="181" t="s">
        <v>96</v>
      </c>
      <c r="E27" s="180" t="s">
        <v>30</v>
      </c>
      <c r="F27" s="94" t="s">
        <v>30</v>
      </c>
      <c r="G27" s="182" t="s">
        <v>30</v>
      </c>
      <c r="H27" s="182" t="s">
        <v>30</v>
      </c>
    </row>
    <row r="28" spans="1:8" x14ac:dyDescent="0.2">
      <c r="A28" s="59"/>
      <c r="B28" s="16"/>
      <c r="C28" s="16"/>
      <c r="D28" s="181"/>
      <c r="E28" s="180"/>
      <c r="F28" s="94"/>
      <c r="G28" s="183"/>
      <c r="H28" s="183"/>
    </row>
    <row r="29" spans="1:8" x14ac:dyDescent="0.2">
      <c r="A29" s="56">
        <v>45308</v>
      </c>
      <c r="B29" s="16" t="s">
        <v>92</v>
      </c>
      <c r="C29" s="57">
        <v>0.12</v>
      </c>
      <c r="D29" s="180">
        <v>200300</v>
      </c>
      <c r="E29" s="180">
        <v>97353.5</v>
      </c>
      <c r="F29" s="94">
        <v>90.612099999999998</v>
      </c>
      <c r="G29" s="182">
        <f>100*0.168000036705632</f>
        <v>16.8000036705632</v>
      </c>
      <c r="H29" s="182">
        <v>16.597707897324401</v>
      </c>
    </row>
    <row r="30" spans="1:8" x14ac:dyDescent="0.2">
      <c r="A30" s="59"/>
      <c r="B30" s="16" t="s">
        <v>93</v>
      </c>
      <c r="C30" s="57">
        <v>0.14000000000000001</v>
      </c>
      <c r="D30" s="180">
        <v>137778.79999999999</v>
      </c>
      <c r="E30" s="180">
        <v>61954.1</v>
      </c>
      <c r="F30" s="94">
        <v>94.910200000000003</v>
      </c>
      <c r="G30" s="182">
        <f>100*0.154999980541036</f>
        <v>15.4999980541036</v>
      </c>
      <c r="H30" s="182">
        <v>15.376388707868898</v>
      </c>
    </row>
    <row r="31" spans="1:8" x14ac:dyDescent="0.2">
      <c r="A31" s="59"/>
      <c r="B31" s="16" t="s">
        <v>94</v>
      </c>
      <c r="C31" s="57">
        <v>0.14000000000000001</v>
      </c>
      <c r="D31" s="180">
        <v>121960</v>
      </c>
      <c r="E31" s="180">
        <v>2771</v>
      </c>
      <c r="F31" s="94">
        <v>97.367599999999996</v>
      </c>
      <c r="G31" s="182">
        <v>14.499993184079901</v>
      </c>
      <c r="H31" s="182">
        <v>14.3749999737396</v>
      </c>
    </row>
    <row r="32" spans="1:8" x14ac:dyDescent="0.2">
      <c r="A32" s="59"/>
      <c r="B32" s="16" t="s">
        <v>95</v>
      </c>
      <c r="C32" s="57">
        <v>0.105</v>
      </c>
      <c r="D32" s="181" t="s">
        <v>96</v>
      </c>
      <c r="E32" s="180" t="s">
        <v>30</v>
      </c>
      <c r="F32" s="94" t="s">
        <v>30</v>
      </c>
      <c r="G32" s="182" t="s">
        <v>30</v>
      </c>
      <c r="H32" s="182" t="s">
        <v>30</v>
      </c>
    </row>
    <row r="33" spans="1:8" x14ac:dyDescent="0.2">
      <c r="A33" s="59"/>
      <c r="B33" s="16" t="s">
        <v>97</v>
      </c>
      <c r="C33" s="57">
        <v>0.11</v>
      </c>
      <c r="D33" s="181" t="s">
        <v>96</v>
      </c>
      <c r="E33" s="180" t="s">
        <v>30</v>
      </c>
      <c r="F33" s="94" t="s">
        <v>30</v>
      </c>
      <c r="G33" s="182" t="s">
        <v>30</v>
      </c>
      <c r="H33" s="182" t="s">
        <v>30</v>
      </c>
    </row>
    <row r="34" spans="1:8" x14ac:dyDescent="0.2">
      <c r="A34" s="59"/>
      <c r="B34" s="16" t="s">
        <v>98</v>
      </c>
      <c r="C34" s="57">
        <v>0.11</v>
      </c>
      <c r="D34" s="181" t="s">
        <v>96</v>
      </c>
      <c r="E34" s="180" t="s">
        <v>30</v>
      </c>
      <c r="F34" s="94" t="s">
        <v>30</v>
      </c>
      <c r="G34" s="182" t="s">
        <v>30</v>
      </c>
      <c r="H34" s="182" t="s">
        <v>30</v>
      </c>
    </row>
    <row r="35" spans="1:8" x14ac:dyDescent="0.2">
      <c r="A35" s="59"/>
      <c r="B35" s="16"/>
      <c r="C35" s="16"/>
      <c r="D35" s="181"/>
      <c r="E35" s="180"/>
      <c r="F35" s="94"/>
      <c r="G35" s="183"/>
      <c r="H35" s="183"/>
    </row>
    <row r="36" spans="1:8" x14ac:dyDescent="0.2">
      <c r="A36" s="56">
        <v>45337</v>
      </c>
      <c r="B36" s="16" t="s">
        <v>92</v>
      </c>
      <c r="C36" s="57">
        <v>0.14000000000000001</v>
      </c>
      <c r="D36" s="180">
        <v>152918</v>
      </c>
      <c r="E36" s="180">
        <v>70074.3</v>
      </c>
      <c r="F36" s="94">
        <v>93.605999999999995</v>
      </c>
      <c r="G36" s="182">
        <v>16.799890351612294</v>
      </c>
      <c r="H36" s="182">
        <v>16.727328012622614</v>
      </c>
    </row>
    <row r="37" spans="1:8" x14ac:dyDescent="0.2">
      <c r="A37" s="59"/>
      <c r="B37" s="16" t="s">
        <v>93</v>
      </c>
      <c r="C37" s="57">
        <v>0.14000000000000001</v>
      </c>
      <c r="D37" s="180">
        <v>40100</v>
      </c>
      <c r="E37" s="180">
        <v>13724.7</v>
      </c>
      <c r="F37" s="94">
        <v>94.768500000000003</v>
      </c>
      <c r="G37" s="182">
        <v>15.549930345509292</v>
      </c>
      <c r="H37" s="182">
        <v>15.547577152129769</v>
      </c>
    </row>
    <row r="38" spans="1:8" x14ac:dyDescent="0.2">
      <c r="A38" s="59"/>
      <c r="B38" s="16" t="s">
        <v>94</v>
      </c>
      <c r="C38" s="57">
        <v>0.14000000000000001</v>
      </c>
      <c r="D38" s="180">
        <v>30294</v>
      </c>
      <c r="E38" s="180">
        <v>1544</v>
      </c>
      <c r="F38" s="94">
        <v>97.373500000000007</v>
      </c>
      <c r="G38" s="182">
        <v>14.499999010441266</v>
      </c>
      <c r="H38" s="182">
        <v>14.489999588940247</v>
      </c>
    </row>
    <row r="39" spans="1:8" x14ac:dyDescent="0.2">
      <c r="A39" s="59"/>
      <c r="B39" s="16" t="s">
        <v>95</v>
      </c>
      <c r="C39" s="57">
        <v>0.105</v>
      </c>
      <c r="D39" s="181" t="s">
        <v>96</v>
      </c>
      <c r="E39" s="181" t="s">
        <v>96</v>
      </c>
      <c r="F39" s="94" t="s">
        <v>30</v>
      </c>
      <c r="G39" s="182" t="s">
        <v>30</v>
      </c>
      <c r="H39" s="182" t="s">
        <v>30</v>
      </c>
    </row>
    <row r="40" spans="1:8" x14ac:dyDescent="0.2">
      <c r="A40" s="59"/>
      <c r="B40" s="16" t="s">
        <v>97</v>
      </c>
      <c r="C40" s="57">
        <v>0.11</v>
      </c>
      <c r="D40" s="181" t="s">
        <v>96</v>
      </c>
      <c r="E40" s="181" t="s">
        <v>96</v>
      </c>
      <c r="F40" s="94" t="s">
        <v>30</v>
      </c>
      <c r="G40" s="182" t="s">
        <v>30</v>
      </c>
      <c r="H40" s="182" t="s">
        <v>30</v>
      </c>
    </row>
    <row r="41" spans="1:8" x14ac:dyDescent="0.2">
      <c r="A41" s="59"/>
      <c r="B41" s="16" t="s">
        <v>98</v>
      </c>
      <c r="C41" s="57">
        <v>0.11</v>
      </c>
      <c r="D41" s="181" t="s">
        <v>96</v>
      </c>
      <c r="E41" s="181" t="s">
        <v>96</v>
      </c>
      <c r="F41" s="94" t="s">
        <v>30</v>
      </c>
      <c r="G41" s="182" t="s">
        <v>30</v>
      </c>
      <c r="H41" s="182" t="s">
        <v>30</v>
      </c>
    </row>
    <row r="42" spans="1:8" x14ac:dyDescent="0.2">
      <c r="A42" s="59"/>
      <c r="B42" s="16"/>
      <c r="C42" s="16"/>
      <c r="D42" s="181"/>
      <c r="E42" s="180"/>
      <c r="F42" s="94"/>
      <c r="G42" s="183"/>
      <c r="H42" s="183"/>
    </row>
    <row r="43" spans="1:8" x14ac:dyDescent="0.2">
      <c r="A43" s="56">
        <v>45365</v>
      </c>
      <c r="B43" s="16" t="s">
        <v>92</v>
      </c>
      <c r="C43" s="57">
        <v>0.14000000000000001</v>
      </c>
      <c r="D43" s="180">
        <v>151044.79999999999</v>
      </c>
      <c r="E43" s="180">
        <v>42916.9</v>
      </c>
      <c r="F43" s="94">
        <v>93.740600000000001</v>
      </c>
      <c r="G43" s="182">
        <f>100*0.167799905790187</f>
        <v>16.779990579018701</v>
      </c>
      <c r="H43" s="182">
        <f>100*0.166746753070503</f>
        <v>16.6746753070503</v>
      </c>
    </row>
    <row r="44" spans="1:8" x14ac:dyDescent="0.2">
      <c r="A44" s="59"/>
      <c r="B44" s="16" t="s">
        <v>93</v>
      </c>
      <c r="C44" s="57">
        <v>0.14000000000000001</v>
      </c>
      <c r="D44" s="180">
        <v>62943.7</v>
      </c>
      <c r="E44" s="180">
        <v>11812.9</v>
      </c>
      <c r="F44" s="94">
        <v>94.995400000000004</v>
      </c>
      <c r="G44" s="182">
        <f>100*0.154898513825623</f>
        <v>15.4898513825623</v>
      </c>
      <c r="H44" s="182">
        <f>100*0.154628681999032</f>
        <v>15.462868199903202</v>
      </c>
    </row>
    <row r="45" spans="1:8" x14ac:dyDescent="0.2">
      <c r="A45" s="59"/>
      <c r="B45" s="16" t="s">
        <v>94</v>
      </c>
      <c r="C45" s="57">
        <v>0.14000000000000001</v>
      </c>
      <c r="D45" s="180">
        <v>39558</v>
      </c>
      <c r="E45" s="180">
        <v>1218</v>
      </c>
      <c r="F45" s="94">
        <v>98.148300000000006</v>
      </c>
      <c r="G45" s="182">
        <f>100*0.143500087693011</f>
        <v>14.3500087693011</v>
      </c>
      <c r="H45" s="182">
        <f>100*0.142749989242619</f>
        <v>14.274998924261901</v>
      </c>
    </row>
    <row r="46" spans="1:8" x14ac:dyDescent="0.2">
      <c r="A46" s="59"/>
      <c r="B46" s="16" t="s">
        <v>95</v>
      </c>
      <c r="C46" s="57">
        <v>0.105</v>
      </c>
      <c r="D46" s="181" t="s">
        <v>96</v>
      </c>
      <c r="E46" s="181" t="s">
        <v>96</v>
      </c>
      <c r="F46" s="94" t="s">
        <v>30</v>
      </c>
      <c r="G46" s="182" t="s">
        <v>30</v>
      </c>
      <c r="H46" s="182" t="s">
        <v>30</v>
      </c>
    </row>
    <row r="47" spans="1:8" x14ac:dyDescent="0.2">
      <c r="A47" s="59"/>
      <c r="B47" s="16" t="s">
        <v>97</v>
      </c>
      <c r="C47" s="57">
        <v>0.11</v>
      </c>
      <c r="D47" s="181" t="s">
        <v>96</v>
      </c>
      <c r="E47" s="181" t="s">
        <v>96</v>
      </c>
      <c r="F47" s="94" t="s">
        <v>30</v>
      </c>
      <c r="G47" s="182" t="s">
        <v>30</v>
      </c>
      <c r="H47" s="182" t="s">
        <v>30</v>
      </c>
    </row>
    <row r="48" spans="1:8" x14ac:dyDescent="0.2">
      <c r="A48" s="59"/>
      <c r="B48" s="16" t="s">
        <v>98</v>
      </c>
      <c r="C48" s="57">
        <v>0.11</v>
      </c>
      <c r="D48" s="181" t="s">
        <v>96</v>
      </c>
      <c r="E48" s="181" t="s">
        <v>96</v>
      </c>
      <c r="F48" s="94" t="s">
        <v>30</v>
      </c>
      <c r="G48" s="182" t="s">
        <v>30</v>
      </c>
      <c r="H48" s="182" t="s">
        <v>30</v>
      </c>
    </row>
    <row r="49" spans="1:8" ht="15" thickBot="1" x14ac:dyDescent="0.25">
      <c r="A49" s="59"/>
      <c r="B49" s="15"/>
      <c r="C49" s="15"/>
      <c r="D49" s="35"/>
      <c r="E49" s="16"/>
      <c r="F49" s="16"/>
      <c r="G49" s="16"/>
      <c r="H49" s="16"/>
    </row>
    <row r="50" spans="1:8" x14ac:dyDescent="0.2">
      <c r="A50" s="235" t="s">
        <v>169</v>
      </c>
      <c r="B50" s="235"/>
      <c r="C50" s="235"/>
      <c r="D50" s="235"/>
      <c r="E50" s="235"/>
      <c r="F50" s="235"/>
      <c r="G50" s="235"/>
      <c r="H50" s="235"/>
    </row>
    <row r="51" spans="1:8" x14ac:dyDescent="0.2">
      <c r="A51" s="233" t="s">
        <v>99</v>
      </c>
      <c r="B51" s="233"/>
      <c r="C51" s="233"/>
      <c r="D51" s="233"/>
      <c r="E51" s="233"/>
      <c r="F51" s="233"/>
      <c r="G51" s="233"/>
      <c r="H51" s="233"/>
    </row>
    <row r="52" spans="1:8" x14ac:dyDescent="0.2">
      <c r="A52" s="233" t="s">
        <v>100</v>
      </c>
      <c r="B52" s="233"/>
      <c r="C52" s="233"/>
      <c r="D52" s="233"/>
      <c r="E52" s="233"/>
      <c r="F52" s="233"/>
      <c r="G52" s="233"/>
      <c r="H52" s="233"/>
    </row>
  </sheetData>
  <mergeCells count="6">
    <mergeCell ref="A52:H52"/>
    <mergeCell ref="A1:H1"/>
    <mergeCell ref="A2:H2"/>
    <mergeCell ref="A3:H3"/>
    <mergeCell ref="A50:H50"/>
    <mergeCell ref="A51:H5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64"/>
  <sheetViews>
    <sheetView tabSelected="1" view="pageBreakPreview" zoomScaleNormal="100" zoomScaleSheetLayoutView="100" workbookViewId="0">
      <selection activeCell="O25" sqref="O25"/>
    </sheetView>
  </sheetViews>
  <sheetFormatPr defaultColWidth="9.125" defaultRowHeight="14.25" x14ac:dyDescent="0.2"/>
  <cols>
    <col min="1" max="1" width="30.5" style="8" customWidth="1"/>
    <col min="2" max="2" width="5.75" style="8" bestFit="1" customWidth="1"/>
    <col min="3" max="3" width="8.375" style="8" bestFit="1" customWidth="1"/>
    <col min="4" max="4" width="7.875" style="8" bestFit="1" customWidth="1"/>
    <col min="5" max="5" width="6" style="8" bestFit="1" customWidth="1"/>
    <col min="6" max="6" width="7.25" style="8" bestFit="1" customWidth="1"/>
    <col min="7" max="7" width="7.75" style="8" bestFit="1" customWidth="1"/>
    <col min="8" max="8" width="6" style="8" bestFit="1" customWidth="1"/>
    <col min="9" max="9" width="7.25" style="8" bestFit="1" customWidth="1"/>
    <col min="10" max="10" width="7.75" style="8" bestFit="1" customWidth="1"/>
    <col min="11" max="11" width="6" style="8" bestFit="1" customWidth="1"/>
    <col min="12" max="16384" width="9.125" style="8"/>
  </cols>
  <sheetData>
    <row r="1" spans="1:11" ht="18.75" x14ac:dyDescent="0.2">
      <c r="A1" s="189" t="s">
        <v>101</v>
      </c>
      <c r="B1" s="189"/>
      <c r="C1" s="189"/>
      <c r="D1" s="189"/>
      <c r="E1" s="189"/>
      <c r="F1" s="189"/>
      <c r="G1" s="189"/>
      <c r="H1" s="189"/>
      <c r="I1" s="189"/>
      <c r="J1" s="189"/>
      <c r="K1" s="189"/>
    </row>
    <row r="2" spans="1:11" ht="15" thickBot="1" x14ac:dyDescent="0.25">
      <c r="A2" s="239" t="s">
        <v>1</v>
      </c>
      <c r="B2" s="239"/>
      <c r="C2" s="239"/>
      <c r="D2" s="239"/>
      <c r="E2" s="239"/>
      <c r="F2" s="239"/>
      <c r="G2" s="239"/>
      <c r="H2" s="239"/>
      <c r="I2" s="239"/>
      <c r="J2" s="239"/>
      <c r="K2" s="239"/>
    </row>
    <row r="3" spans="1:11" x14ac:dyDescent="0.2">
      <c r="A3" s="270"/>
      <c r="B3" s="271"/>
      <c r="C3" s="269" t="s">
        <v>174</v>
      </c>
      <c r="D3" s="240"/>
      <c r="E3" s="241"/>
      <c r="F3" s="242" t="s">
        <v>103</v>
      </c>
      <c r="G3" s="240"/>
      <c r="H3" s="241"/>
      <c r="I3" s="242" t="s">
        <v>103</v>
      </c>
      <c r="J3" s="240"/>
      <c r="K3" s="240"/>
    </row>
    <row r="4" spans="1:11" x14ac:dyDescent="0.2">
      <c r="A4" s="272"/>
      <c r="B4" s="273"/>
      <c r="C4" s="266"/>
      <c r="D4" s="266"/>
      <c r="E4" s="245"/>
      <c r="F4" s="243" t="s">
        <v>104</v>
      </c>
      <c r="G4" s="244"/>
      <c r="H4" s="245"/>
      <c r="I4" s="243" t="s">
        <v>105</v>
      </c>
      <c r="J4" s="244"/>
      <c r="K4" s="244"/>
    </row>
    <row r="5" spans="1:11" ht="15" thickBot="1" x14ac:dyDescent="0.25">
      <c r="A5" s="264"/>
      <c r="B5" s="265"/>
      <c r="C5" s="267"/>
      <c r="D5" s="267"/>
      <c r="E5" s="268"/>
      <c r="F5" s="237" t="s">
        <v>102</v>
      </c>
      <c r="G5" s="238"/>
      <c r="H5" s="246"/>
      <c r="I5" s="237" t="s">
        <v>102</v>
      </c>
      <c r="J5" s="238"/>
      <c r="K5" s="238"/>
    </row>
    <row r="6" spans="1:11" ht="15" thickTop="1" x14ac:dyDescent="0.2">
      <c r="A6" s="52" t="s">
        <v>78</v>
      </c>
      <c r="B6" s="52"/>
      <c r="C6" s="18" t="s">
        <v>46</v>
      </c>
      <c r="D6" s="63" t="s">
        <v>46</v>
      </c>
      <c r="E6" s="64" t="s">
        <v>106</v>
      </c>
      <c r="F6" s="63" t="s">
        <v>46</v>
      </c>
      <c r="G6" s="63" t="s">
        <v>46</v>
      </c>
      <c r="H6" s="64" t="s">
        <v>106</v>
      </c>
      <c r="I6" s="65" t="s">
        <v>46</v>
      </c>
      <c r="J6" s="53" t="s">
        <v>46</v>
      </c>
      <c r="K6" s="15" t="s">
        <v>106</v>
      </c>
    </row>
    <row r="7" spans="1:11" x14ac:dyDescent="0.2">
      <c r="A7" s="52" t="s">
        <v>82</v>
      </c>
      <c r="B7" s="53" t="s">
        <v>87</v>
      </c>
      <c r="C7" s="18" t="s">
        <v>89</v>
      </c>
      <c r="D7" s="63" t="s">
        <v>90</v>
      </c>
      <c r="E7" s="64" t="s">
        <v>107</v>
      </c>
      <c r="F7" s="63" t="s">
        <v>89</v>
      </c>
      <c r="G7" s="63" t="s">
        <v>90</v>
      </c>
      <c r="H7" s="64" t="s">
        <v>108</v>
      </c>
      <c r="I7" s="65" t="s">
        <v>89</v>
      </c>
      <c r="J7" s="53" t="s">
        <v>90</v>
      </c>
      <c r="K7" s="15" t="s">
        <v>108</v>
      </c>
    </row>
    <row r="8" spans="1:11" ht="15" thickBot="1" x14ac:dyDescent="0.25">
      <c r="A8" s="54" t="s">
        <v>86</v>
      </c>
      <c r="B8" s="24"/>
      <c r="C8" s="23"/>
      <c r="D8" s="66"/>
      <c r="E8" s="66"/>
      <c r="F8" s="66"/>
      <c r="G8" s="66"/>
      <c r="H8" s="66"/>
      <c r="I8" s="67"/>
      <c r="J8" s="24"/>
      <c r="K8" s="23"/>
    </row>
    <row r="9" spans="1:11" ht="15" thickTop="1" x14ac:dyDescent="0.2">
      <c r="A9" s="59"/>
      <c r="B9" s="26"/>
      <c r="C9" s="18"/>
      <c r="D9" s="28"/>
      <c r="E9" s="18"/>
      <c r="F9" s="18"/>
      <c r="G9" s="18"/>
      <c r="H9" s="18"/>
      <c r="I9" s="18"/>
      <c r="J9" s="18"/>
      <c r="K9" s="18"/>
    </row>
    <row r="10" spans="1:11" hidden="1" x14ac:dyDescent="0.2">
      <c r="A10" s="56">
        <v>45218</v>
      </c>
      <c r="B10" s="151" t="s">
        <v>109</v>
      </c>
      <c r="C10" s="111"/>
      <c r="D10" s="111"/>
      <c r="E10" s="112"/>
      <c r="F10" s="151"/>
      <c r="G10" s="151"/>
      <c r="H10" s="112"/>
      <c r="I10" s="58">
        <v>114950</v>
      </c>
      <c r="J10" s="58">
        <v>64241</v>
      </c>
      <c r="K10" s="16">
        <v>98.768100000000004</v>
      </c>
    </row>
    <row r="11" spans="1:11" hidden="1" x14ac:dyDescent="0.2">
      <c r="A11" s="59"/>
      <c r="B11" s="151" t="s">
        <v>110</v>
      </c>
      <c r="C11" s="111"/>
      <c r="D11" s="111"/>
      <c r="E11" s="112"/>
      <c r="F11" s="58">
        <v>204500</v>
      </c>
      <c r="G11" s="58">
        <v>68694</v>
      </c>
      <c r="H11" s="94">
        <v>97.595299999999995</v>
      </c>
      <c r="I11" s="113"/>
      <c r="J11" s="151"/>
      <c r="K11" s="151"/>
    </row>
    <row r="12" spans="1:11" hidden="1" x14ac:dyDescent="0.2">
      <c r="A12" s="59"/>
      <c r="B12" s="151" t="s">
        <v>111</v>
      </c>
      <c r="C12" s="110">
        <v>582575</v>
      </c>
      <c r="D12" s="110">
        <v>338875</v>
      </c>
      <c r="E12" s="94">
        <v>95.983199999999997</v>
      </c>
      <c r="F12" s="151"/>
      <c r="G12" s="151"/>
      <c r="H12" s="112"/>
      <c r="I12" s="113"/>
      <c r="J12" s="151"/>
      <c r="K12" s="151"/>
    </row>
    <row r="13" spans="1:11" hidden="1" x14ac:dyDescent="0.2">
      <c r="A13" s="91"/>
      <c r="B13" s="151" t="s">
        <v>112</v>
      </c>
      <c r="C13" s="110">
        <v>107200</v>
      </c>
      <c r="D13" s="110">
        <v>96250</v>
      </c>
      <c r="E13" s="94">
        <v>93.620199999999997</v>
      </c>
      <c r="F13" s="151"/>
      <c r="G13" s="151"/>
      <c r="H13" s="112"/>
      <c r="I13" s="113"/>
      <c r="J13" s="151"/>
      <c r="K13" s="151"/>
    </row>
    <row r="14" spans="1:11" hidden="1" x14ac:dyDescent="0.2">
      <c r="A14" s="91"/>
      <c r="B14" s="151"/>
      <c r="C14" s="111"/>
      <c r="D14" s="111"/>
      <c r="E14" s="112"/>
      <c r="F14" s="151"/>
      <c r="G14" s="151"/>
      <c r="H14" s="112"/>
      <c r="I14" s="113"/>
      <c r="J14" s="151"/>
      <c r="K14" s="151"/>
    </row>
    <row r="15" spans="1:11" hidden="1" x14ac:dyDescent="0.2">
      <c r="A15" s="56">
        <v>45232</v>
      </c>
      <c r="B15" s="151" t="s">
        <v>109</v>
      </c>
      <c r="C15" s="111"/>
      <c r="D15" s="111"/>
      <c r="E15" s="112"/>
      <c r="F15" s="151"/>
      <c r="G15" s="151"/>
      <c r="H15" s="112"/>
      <c r="I15" s="58">
        <v>57000</v>
      </c>
      <c r="J15" s="58">
        <v>51845.8</v>
      </c>
      <c r="K15" s="16">
        <v>98.9285</v>
      </c>
    </row>
    <row r="16" spans="1:11" hidden="1" x14ac:dyDescent="0.2">
      <c r="A16" s="59"/>
      <c r="B16" s="151" t="s">
        <v>110</v>
      </c>
      <c r="C16" s="111"/>
      <c r="D16" s="111"/>
      <c r="E16" s="112"/>
      <c r="F16" s="58">
        <v>225000</v>
      </c>
      <c r="G16" s="58">
        <v>44061</v>
      </c>
      <c r="H16" s="94">
        <v>97.802300000000002</v>
      </c>
      <c r="I16" s="113"/>
      <c r="J16" s="151"/>
      <c r="K16" s="151"/>
    </row>
    <row r="17" spans="1:11" hidden="1" x14ac:dyDescent="0.2">
      <c r="A17" s="59"/>
      <c r="B17" s="151" t="s">
        <v>111</v>
      </c>
      <c r="C17" s="110">
        <v>180500</v>
      </c>
      <c r="D17" s="110">
        <v>195369</v>
      </c>
      <c r="E17" s="94">
        <v>96.4726</v>
      </c>
      <c r="F17" s="151"/>
      <c r="G17" s="151"/>
      <c r="H17" s="112"/>
      <c r="I17" s="113"/>
      <c r="J17" s="151"/>
      <c r="K17" s="151"/>
    </row>
    <row r="18" spans="1:11" hidden="1" x14ac:dyDescent="0.2">
      <c r="A18" s="91"/>
      <c r="B18" s="151" t="s">
        <v>112</v>
      </c>
      <c r="C18" s="110">
        <v>50000</v>
      </c>
      <c r="D18" s="110">
        <v>50000</v>
      </c>
      <c r="E18" s="94">
        <v>94.008399999999995</v>
      </c>
      <c r="F18" s="151"/>
      <c r="G18" s="151"/>
      <c r="H18" s="112"/>
      <c r="I18" s="113"/>
      <c r="J18" s="151"/>
      <c r="K18" s="151"/>
    </row>
    <row r="19" spans="1:11" hidden="1" x14ac:dyDescent="0.2">
      <c r="A19" s="91"/>
      <c r="B19" s="151"/>
      <c r="C19" s="111"/>
      <c r="D19" s="111"/>
      <c r="E19" s="112"/>
      <c r="F19" s="151"/>
      <c r="G19" s="151"/>
      <c r="H19" s="112"/>
      <c r="I19" s="113"/>
      <c r="J19" s="151"/>
      <c r="K19" s="151"/>
    </row>
    <row r="20" spans="1:11" x14ac:dyDescent="0.2">
      <c r="A20" s="56">
        <v>45246</v>
      </c>
      <c r="B20" s="151" t="s">
        <v>109</v>
      </c>
      <c r="C20" s="181"/>
      <c r="D20" s="181"/>
      <c r="E20" s="112"/>
      <c r="F20" s="181"/>
      <c r="G20" s="181"/>
      <c r="H20" s="112"/>
      <c r="I20" s="181">
        <v>15000</v>
      </c>
      <c r="J20" s="181">
        <v>3000</v>
      </c>
      <c r="K20" s="16">
        <v>99.004099999999994</v>
      </c>
    </row>
    <row r="21" spans="1:11" x14ac:dyDescent="0.2">
      <c r="A21" s="59"/>
      <c r="B21" s="151" t="s">
        <v>110</v>
      </c>
      <c r="C21" s="181"/>
      <c r="D21" s="181"/>
      <c r="E21" s="112"/>
      <c r="F21" s="181">
        <v>216000</v>
      </c>
      <c r="G21" s="181">
        <v>60926</v>
      </c>
      <c r="H21" s="94">
        <v>98.013800000000003</v>
      </c>
      <c r="I21" s="181"/>
      <c r="J21" s="181"/>
      <c r="K21" s="151"/>
    </row>
    <row r="22" spans="1:11" x14ac:dyDescent="0.2">
      <c r="A22" s="59"/>
      <c r="B22" s="151" t="s">
        <v>111</v>
      </c>
      <c r="C22" s="180">
        <v>724818.4</v>
      </c>
      <c r="D22" s="180">
        <v>285567.90000000002</v>
      </c>
      <c r="E22" s="94">
        <v>96.914900000000003</v>
      </c>
      <c r="F22" s="180"/>
      <c r="G22" s="180"/>
      <c r="H22" s="112"/>
      <c r="I22" s="180"/>
      <c r="J22" s="180"/>
      <c r="K22" s="151"/>
    </row>
    <row r="23" spans="1:11" x14ac:dyDescent="0.2">
      <c r="A23" s="91"/>
      <c r="B23" s="151" t="s">
        <v>112</v>
      </c>
      <c r="C23" s="180">
        <v>221752.8</v>
      </c>
      <c r="D23" s="180">
        <v>146876.4</v>
      </c>
      <c r="E23" s="94">
        <v>94.354699999999994</v>
      </c>
      <c r="F23" s="180"/>
      <c r="G23" s="180"/>
      <c r="H23" s="112"/>
      <c r="I23" s="180"/>
      <c r="J23" s="180"/>
      <c r="K23" s="151"/>
    </row>
    <row r="24" spans="1:11" x14ac:dyDescent="0.2">
      <c r="A24" s="118"/>
      <c r="B24" s="119"/>
      <c r="C24" s="184"/>
      <c r="D24" s="184"/>
      <c r="E24" s="120"/>
      <c r="F24" s="184"/>
      <c r="G24" s="184"/>
      <c r="H24" s="120"/>
      <c r="I24" s="184"/>
      <c r="J24" s="184"/>
      <c r="K24" s="119"/>
    </row>
    <row r="25" spans="1:11" x14ac:dyDescent="0.2">
      <c r="A25" s="121">
        <v>45260</v>
      </c>
      <c r="B25" s="119" t="s">
        <v>109</v>
      </c>
      <c r="C25" s="184"/>
      <c r="D25" s="184"/>
      <c r="E25" s="120"/>
      <c r="F25" s="184"/>
      <c r="G25" s="184"/>
      <c r="H25" s="120"/>
      <c r="I25" s="184" t="s">
        <v>96</v>
      </c>
      <c r="J25" s="184" t="s">
        <v>96</v>
      </c>
      <c r="K25" s="119" t="s">
        <v>96</v>
      </c>
    </row>
    <row r="26" spans="1:11" x14ac:dyDescent="0.2">
      <c r="A26" s="122"/>
      <c r="B26" s="119" t="s">
        <v>110</v>
      </c>
      <c r="C26" s="184"/>
      <c r="D26" s="184"/>
      <c r="E26" s="120"/>
      <c r="F26" s="184">
        <v>70000</v>
      </c>
      <c r="G26" s="184">
        <v>51126.3</v>
      </c>
      <c r="H26" s="123">
        <v>98.127600000000001</v>
      </c>
      <c r="I26" s="184"/>
      <c r="J26" s="184"/>
      <c r="K26" s="119"/>
    </row>
    <row r="27" spans="1:11" x14ac:dyDescent="0.2">
      <c r="A27" s="122"/>
      <c r="B27" s="119" t="s">
        <v>111</v>
      </c>
      <c r="C27" s="185">
        <v>390005.6</v>
      </c>
      <c r="D27" s="185">
        <v>319497.40000000002</v>
      </c>
      <c r="E27" s="123">
        <v>97.061700000000002</v>
      </c>
      <c r="F27" s="185"/>
      <c r="G27" s="185"/>
      <c r="H27" s="120"/>
      <c r="I27" s="185"/>
      <c r="J27" s="185"/>
      <c r="K27" s="119"/>
    </row>
    <row r="28" spans="1:11" x14ac:dyDescent="0.2">
      <c r="A28" s="118"/>
      <c r="B28" s="119" t="s">
        <v>112</v>
      </c>
      <c r="C28" s="185">
        <v>494400</v>
      </c>
      <c r="D28" s="185">
        <v>450226</v>
      </c>
      <c r="E28" s="123">
        <v>94.654499999999999</v>
      </c>
      <c r="F28" s="185"/>
      <c r="G28" s="185"/>
      <c r="H28" s="120"/>
      <c r="I28" s="185"/>
      <c r="J28" s="185"/>
      <c r="K28" s="119"/>
    </row>
    <row r="29" spans="1:11" x14ac:dyDescent="0.2">
      <c r="A29" s="118"/>
      <c r="B29" s="119"/>
      <c r="C29" s="184"/>
      <c r="D29" s="184"/>
      <c r="E29" s="120"/>
      <c r="F29" s="184"/>
      <c r="G29" s="184"/>
      <c r="H29" s="120"/>
      <c r="I29" s="184"/>
      <c r="J29" s="184"/>
      <c r="K29" s="119"/>
    </row>
    <row r="30" spans="1:11" x14ac:dyDescent="0.2">
      <c r="A30" s="121">
        <v>45274</v>
      </c>
      <c r="B30" s="119" t="s">
        <v>109</v>
      </c>
      <c r="C30" s="184"/>
      <c r="D30" s="184"/>
      <c r="E30" s="120"/>
      <c r="F30" s="184"/>
      <c r="G30" s="184"/>
      <c r="H30" s="120"/>
      <c r="I30" s="184">
        <v>10000</v>
      </c>
      <c r="J30" s="184" t="s">
        <v>96</v>
      </c>
      <c r="K30" s="124" t="s">
        <v>96</v>
      </c>
    </row>
    <row r="31" spans="1:11" x14ac:dyDescent="0.2">
      <c r="A31" s="122"/>
      <c r="B31" s="119" t="s">
        <v>110</v>
      </c>
      <c r="C31" s="184"/>
      <c r="D31" s="184"/>
      <c r="E31" s="120"/>
      <c r="F31" s="184">
        <v>62500</v>
      </c>
      <c r="G31" s="184">
        <v>31900</v>
      </c>
      <c r="H31" s="123">
        <v>98.085800000000006</v>
      </c>
      <c r="I31" s="184"/>
      <c r="J31" s="184"/>
      <c r="K31" s="119"/>
    </row>
    <row r="32" spans="1:11" x14ac:dyDescent="0.2">
      <c r="A32" s="122"/>
      <c r="B32" s="119" t="s">
        <v>111</v>
      </c>
      <c r="C32" s="185">
        <v>263458</v>
      </c>
      <c r="D32" s="185">
        <v>61965.4</v>
      </c>
      <c r="E32" s="123">
        <v>96.25</v>
      </c>
      <c r="F32" s="185"/>
      <c r="G32" s="185"/>
      <c r="H32" s="120"/>
      <c r="I32" s="185"/>
      <c r="J32" s="185"/>
      <c r="K32" s="119"/>
    </row>
    <row r="33" spans="1:11" x14ac:dyDescent="0.2">
      <c r="A33" s="118"/>
      <c r="B33" s="119" t="s">
        <v>112</v>
      </c>
      <c r="C33" s="185">
        <v>257500</v>
      </c>
      <c r="D33" s="185">
        <v>88953</v>
      </c>
      <c r="E33" s="123">
        <v>93.857900000000001</v>
      </c>
      <c r="F33" s="185"/>
      <c r="G33" s="185"/>
      <c r="H33" s="120"/>
      <c r="I33" s="185"/>
      <c r="J33" s="185"/>
      <c r="K33" s="119"/>
    </row>
    <row r="34" spans="1:11" x14ac:dyDescent="0.2">
      <c r="A34" s="118"/>
      <c r="B34" s="119"/>
      <c r="C34" s="184"/>
      <c r="D34" s="184"/>
      <c r="E34" s="120"/>
      <c r="F34" s="184"/>
      <c r="G34" s="184"/>
      <c r="H34" s="120"/>
      <c r="I34" s="184"/>
      <c r="J34" s="184"/>
      <c r="K34" s="119"/>
    </row>
    <row r="35" spans="1:11" x14ac:dyDescent="0.2">
      <c r="A35" s="121">
        <v>45288</v>
      </c>
      <c r="B35" s="119" t="s">
        <v>109</v>
      </c>
      <c r="C35" s="184"/>
      <c r="D35" s="184"/>
      <c r="E35" s="120"/>
      <c r="F35" s="184"/>
      <c r="G35" s="184"/>
      <c r="H35" s="120"/>
      <c r="I35" s="184">
        <v>5000</v>
      </c>
      <c r="J35" s="184" t="s">
        <v>96</v>
      </c>
      <c r="K35" s="124" t="s">
        <v>96</v>
      </c>
    </row>
    <row r="36" spans="1:11" x14ac:dyDescent="0.2">
      <c r="A36" s="122"/>
      <c r="B36" s="119" t="s">
        <v>110</v>
      </c>
      <c r="C36" s="184"/>
      <c r="D36" s="184"/>
      <c r="E36" s="120"/>
      <c r="F36" s="184">
        <v>13000</v>
      </c>
      <c r="G36" s="184">
        <v>2030</v>
      </c>
      <c r="H36" s="123">
        <v>98.1126</v>
      </c>
      <c r="I36" s="184"/>
      <c r="J36" s="184"/>
      <c r="K36" s="119"/>
    </row>
    <row r="37" spans="1:11" x14ac:dyDescent="0.2">
      <c r="A37" s="122"/>
      <c r="B37" s="119" t="s">
        <v>111</v>
      </c>
      <c r="C37" s="185">
        <v>136148</v>
      </c>
      <c r="D37" s="185">
        <v>31272</v>
      </c>
      <c r="E37" s="123">
        <v>96.339200000000005</v>
      </c>
      <c r="F37" s="185"/>
      <c r="G37" s="185"/>
      <c r="H37" s="120"/>
      <c r="I37" s="185"/>
      <c r="J37" s="185"/>
      <c r="K37" s="119"/>
    </row>
    <row r="38" spans="1:11" x14ac:dyDescent="0.2">
      <c r="A38" s="118"/>
      <c r="B38" s="119" t="s">
        <v>112</v>
      </c>
      <c r="C38" s="185">
        <v>121500</v>
      </c>
      <c r="D38" s="185">
        <v>19850</v>
      </c>
      <c r="E38" s="123">
        <v>93.930700000000002</v>
      </c>
      <c r="F38" s="185"/>
      <c r="G38" s="185"/>
      <c r="H38" s="120"/>
      <c r="I38" s="185"/>
      <c r="J38" s="185"/>
      <c r="K38" s="119"/>
    </row>
    <row r="39" spans="1:11" x14ac:dyDescent="0.2">
      <c r="A39" s="118"/>
      <c r="B39" s="119"/>
      <c r="C39" s="184"/>
      <c r="D39" s="184"/>
      <c r="E39" s="120"/>
      <c r="F39" s="184"/>
      <c r="G39" s="184"/>
      <c r="H39" s="120"/>
      <c r="I39" s="184"/>
      <c r="J39" s="184"/>
      <c r="K39" s="119"/>
    </row>
    <row r="40" spans="1:11" x14ac:dyDescent="0.2">
      <c r="A40" s="121">
        <v>45302</v>
      </c>
      <c r="B40" s="119" t="s">
        <v>109</v>
      </c>
      <c r="C40" s="184"/>
      <c r="D40" s="184"/>
      <c r="E40" s="120"/>
      <c r="F40" s="184"/>
      <c r="G40" s="184"/>
      <c r="H40" s="120"/>
      <c r="I40" s="184">
        <v>3832.9</v>
      </c>
      <c r="J40" s="184" t="s">
        <v>96</v>
      </c>
      <c r="K40" s="124" t="s">
        <v>96</v>
      </c>
    </row>
    <row r="41" spans="1:11" x14ac:dyDescent="0.2">
      <c r="A41" s="122"/>
      <c r="B41" s="119" t="s">
        <v>110</v>
      </c>
      <c r="C41" s="184"/>
      <c r="D41" s="184"/>
      <c r="E41" s="120"/>
      <c r="F41" s="184">
        <v>80500</v>
      </c>
      <c r="G41" s="184">
        <v>12104</v>
      </c>
      <c r="H41" s="123">
        <v>98.147000000000006</v>
      </c>
      <c r="I41" s="184"/>
      <c r="J41" s="184"/>
      <c r="K41" s="119"/>
    </row>
    <row r="42" spans="1:11" x14ac:dyDescent="0.2">
      <c r="A42" s="122"/>
      <c r="B42" s="119" t="s">
        <v>111</v>
      </c>
      <c r="C42" s="185">
        <v>321750</v>
      </c>
      <c r="D42" s="185">
        <v>110893.6</v>
      </c>
      <c r="E42" s="123">
        <v>96.492099999999994</v>
      </c>
      <c r="F42" s="185"/>
      <c r="G42" s="185"/>
      <c r="H42" s="120"/>
      <c r="I42" s="185"/>
      <c r="J42" s="185"/>
      <c r="K42" s="119"/>
    </row>
    <row r="43" spans="1:11" x14ac:dyDescent="0.2">
      <c r="A43" s="118"/>
      <c r="B43" s="119" t="s">
        <v>112</v>
      </c>
      <c r="C43" s="185">
        <v>232850</v>
      </c>
      <c r="D43" s="185">
        <v>50800.6</v>
      </c>
      <c r="E43" s="123">
        <v>94.406099999999995</v>
      </c>
      <c r="F43" s="185"/>
      <c r="G43" s="185"/>
      <c r="H43" s="120"/>
      <c r="I43" s="185"/>
      <c r="J43" s="185"/>
      <c r="K43" s="119"/>
    </row>
    <row r="44" spans="1:11" x14ac:dyDescent="0.2">
      <c r="A44" s="118"/>
      <c r="B44" s="119"/>
      <c r="C44" s="184"/>
      <c r="D44" s="184"/>
      <c r="E44" s="120"/>
      <c r="F44" s="184"/>
      <c r="G44" s="184"/>
      <c r="H44" s="120"/>
      <c r="I44" s="184"/>
      <c r="J44" s="184"/>
      <c r="K44" s="119"/>
    </row>
    <row r="45" spans="1:11" x14ac:dyDescent="0.2">
      <c r="A45" s="121">
        <v>45316</v>
      </c>
      <c r="B45" s="119" t="s">
        <v>109</v>
      </c>
      <c r="C45" s="184"/>
      <c r="D45" s="184"/>
      <c r="E45" s="120"/>
      <c r="F45" s="184"/>
      <c r="G45" s="184"/>
      <c r="H45" s="120"/>
      <c r="I45" s="184">
        <v>3844.3</v>
      </c>
      <c r="J45" s="184" t="s">
        <v>96</v>
      </c>
      <c r="K45" s="124" t="s">
        <v>96</v>
      </c>
    </row>
    <row r="46" spans="1:11" x14ac:dyDescent="0.2">
      <c r="A46" s="122"/>
      <c r="B46" s="119" t="s">
        <v>110</v>
      </c>
      <c r="C46" s="184"/>
      <c r="D46" s="184"/>
      <c r="E46" s="120"/>
      <c r="F46" s="184">
        <v>25000</v>
      </c>
      <c r="G46" s="184">
        <v>26200</v>
      </c>
      <c r="H46" s="123">
        <v>98.1357</v>
      </c>
      <c r="I46" s="184"/>
      <c r="J46" s="184"/>
      <c r="K46" s="119"/>
    </row>
    <row r="47" spans="1:11" x14ac:dyDescent="0.2">
      <c r="A47" s="122"/>
      <c r="B47" s="119" t="s">
        <v>111</v>
      </c>
      <c r="C47" s="185">
        <v>233947.5</v>
      </c>
      <c r="D47" s="185">
        <v>107537.5</v>
      </c>
      <c r="E47" s="123">
        <v>96.591499999999996</v>
      </c>
      <c r="F47" s="185"/>
      <c r="G47" s="185"/>
      <c r="H47" s="120"/>
      <c r="I47" s="185"/>
      <c r="J47" s="185"/>
      <c r="K47" s="119"/>
    </row>
    <row r="48" spans="1:11" x14ac:dyDescent="0.2">
      <c r="A48" s="118"/>
      <c r="B48" s="119" t="s">
        <v>112</v>
      </c>
      <c r="C48" s="185">
        <v>440300</v>
      </c>
      <c r="D48" s="185">
        <v>159900</v>
      </c>
      <c r="E48" s="123">
        <v>94.811199999999999</v>
      </c>
      <c r="F48" s="185"/>
      <c r="G48" s="185"/>
      <c r="H48" s="120"/>
      <c r="I48" s="185"/>
      <c r="J48" s="185"/>
      <c r="K48" s="119"/>
    </row>
    <row r="49" spans="1:11" x14ac:dyDescent="0.2">
      <c r="A49" s="118"/>
      <c r="B49" s="119"/>
      <c r="C49" s="184"/>
      <c r="D49" s="184"/>
      <c r="E49" s="120"/>
      <c r="F49" s="184"/>
      <c r="G49" s="184"/>
      <c r="H49" s="120"/>
      <c r="I49" s="184"/>
      <c r="J49" s="184"/>
      <c r="K49" s="119"/>
    </row>
    <row r="50" spans="1:11" x14ac:dyDescent="0.2">
      <c r="A50" s="121">
        <v>45329</v>
      </c>
      <c r="B50" s="119" t="s">
        <v>109</v>
      </c>
      <c r="C50" s="184"/>
      <c r="D50" s="184"/>
      <c r="E50" s="120"/>
      <c r="F50" s="184"/>
      <c r="G50" s="184"/>
      <c r="H50" s="120"/>
      <c r="I50" s="184">
        <v>3842.3</v>
      </c>
      <c r="J50" s="184" t="s">
        <v>73</v>
      </c>
      <c r="K50" s="124"/>
    </row>
    <row r="51" spans="1:11" x14ac:dyDescent="0.2">
      <c r="A51" s="122"/>
      <c r="B51" s="119" t="s">
        <v>110</v>
      </c>
      <c r="C51" s="184"/>
      <c r="D51" s="184"/>
      <c r="E51" s="120"/>
      <c r="F51" s="184">
        <v>0</v>
      </c>
      <c r="G51" s="184" t="s">
        <v>96</v>
      </c>
      <c r="H51" s="123"/>
      <c r="I51" s="184"/>
      <c r="J51" s="184"/>
      <c r="K51" s="119"/>
    </row>
    <row r="52" spans="1:11" x14ac:dyDescent="0.2">
      <c r="A52" s="122"/>
      <c r="B52" s="119" t="s">
        <v>111</v>
      </c>
      <c r="C52" s="185">
        <v>163500</v>
      </c>
      <c r="D52" s="185">
        <v>120500</v>
      </c>
      <c r="E52" s="123">
        <v>95.859800000000007</v>
      </c>
      <c r="F52" s="185"/>
      <c r="G52" s="185"/>
      <c r="H52" s="120"/>
      <c r="I52" s="185"/>
      <c r="J52" s="185"/>
      <c r="K52" s="119"/>
    </row>
    <row r="53" spans="1:11" x14ac:dyDescent="0.2">
      <c r="A53" s="118"/>
      <c r="B53" s="119" t="s">
        <v>112</v>
      </c>
      <c r="C53" s="185">
        <v>274000</v>
      </c>
      <c r="D53" s="185">
        <v>219500</v>
      </c>
      <c r="E53" s="123">
        <v>94.086799999999997</v>
      </c>
      <c r="F53" s="185"/>
      <c r="G53" s="185"/>
      <c r="H53" s="120"/>
      <c r="I53" s="185"/>
      <c r="J53" s="185"/>
      <c r="K53" s="119"/>
    </row>
    <row r="54" spans="1:11" x14ac:dyDescent="0.2">
      <c r="A54" s="118"/>
      <c r="B54" s="119"/>
      <c r="C54" s="184"/>
      <c r="D54" s="184"/>
      <c r="E54" s="120"/>
      <c r="F54" s="184"/>
      <c r="G54" s="184"/>
      <c r="H54" s="120"/>
      <c r="I54" s="184"/>
      <c r="J54" s="184"/>
      <c r="K54" s="119"/>
    </row>
    <row r="55" spans="1:11" x14ac:dyDescent="0.2">
      <c r="A55" s="121">
        <v>45344</v>
      </c>
      <c r="B55" s="119" t="s">
        <v>109</v>
      </c>
      <c r="C55" s="184"/>
      <c r="D55" s="184"/>
      <c r="E55" s="120"/>
      <c r="F55" s="184"/>
      <c r="G55" s="184"/>
      <c r="H55" s="120"/>
      <c r="I55" s="184">
        <v>0</v>
      </c>
      <c r="J55" s="184" t="s">
        <v>96</v>
      </c>
      <c r="K55" s="124"/>
    </row>
    <row r="56" spans="1:11" x14ac:dyDescent="0.2">
      <c r="A56" s="122"/>
      <c r="B56" s="119" t="s">
        <v>110</v>
      </c>
      <c r="C56" s="184"/>
      <c r="D56" s="184"/>
      <c r="E56" s="120"/>
      <c r="F56" s="184">
        <v>0</v>
      </c>
      <c r="G56" s="184" t="s">
        <v>96</v>
      </c>
      <c r="H56" s="123"/>
      <c r="I56" s="184"/>
      <c r="J56" s="184"/>
      <c r="K56" s="119"/>
    </row>
    <row r="57" spans="1:11" x14ac:dyDescent="0.2">
      <c r="A57" s="122"/>
      <c r="B57" s="119" t="s">
        <v>111</v>
      </c>
      <c r="C57" s="185">
        <v>228800</v>
      </c>
      <c r="D57" s="185">
        <v>3550</v>
      </c>
      <c r="E57" s="123">
        <v>95.855699999999999</v>
      </c>
      <c r="F57" s="185"/>
      <c r="G57" s="185"/>
      <c r="H57" s="120"/>
      <c r="I57" s="185"/>
      <c r="J57" s="185"/>
      <c r="K57" s="119"/>
    </row>
    <row r="58" spans="1:11" x14ac:dyDescent="0.2">
      <c r="A58" s="118"/>
      <c r="B58" s="119" t="s">
        <v>112</v>
      </c>
      <c r="C58" s="185">
        <v>23000</v>
      </c>
      <c r="D58" s="185">
        <v>2000</v>
      </c>
      <c r="E58" s="123">
        <v>93.634200000000007</v>
      </c>
      <c r="F58" s="185"/>
      <c r="G58" s="185"/>
      <c r="H58" s="120"/>
      <c r="I58" s="185"/>
      <c r="J58" s="185"/>
      <c r="K58" s="119"/>
    </row>
    <row r="59" spans="1:11" ht="15" thickBot="1" x14ac:dyDescent="0.25">
      <c r="A59" s="90"/>
      <c r="B59" s="92"/>
      <c r="C59" s="92"/>
      <c r="D59" s="92"/>
      <c r="E59" s="92"/>
      <c r="F59" s="164"/>
      <c r="G59" s="164"/>
      <c r="H59" s="164"/>
      <c r="I59" s="164"/>
      <c r="J59" s="164"/>
      <c r="K59" s="164"/>
    </row>
    <row r="60" spans="1:11" x14ac:dyDescent="0.2">
      <c r="A60" s="236" t="s">
        <v>170</v>
      </c>
      <c r="B60" s="236"/>
      <c r="C60" s="236"/>
      <c r="D60" s="236"/>
      <c r="E60" s="236"/>
      <c r="F60" s="236"/>
      <c r="G60" s="236"/>
      <c r="H60" s="236"/>
      <c r="I60" s="236"/>
      <c r="J60" s="236"/>
      <c r="K60" s="236"/>
    </row>
    <row r="61" spans="1:11" x14ac:dyDescent="0.2">
      <c r="A61" s="60" t="s">
        <v>113</v>
      </c>
    </row>
    <row r="62" spans="1:11" x14ac:dyDescent="0.2">
      <c r="A62" s="60" t="s">
        <v>114</v>
      </c>
    </row>
    <row r="63" spans="1:11" x14ac:dyDescent="0.2">
      <c r="A63" s="60" t="s">
        <v>115</v>
      </c>
    </row>
    <row r="64" spans="1:11" x14ac:dyDescent="0.2">
      <c r="A64" s="60"/>
    </row>
  </sheetData>
  <mergeCells count="11">
    <mergeCell ref="A3:B5"/>
    <mergeCell ref="A60:K60"/>
    <mergeCell ref="I5:K5"/>
    <mergeCell ref="A1:K1"/>
    <mergeCell ref="A2:K2"/>
    <mergeCell ref="F3:H3"/>
    <mergeCell ref="F4:H4"/>
    <mergeCell ref="F5:H5"/>
    <mergeCell ref="I3:K3"/>
    <mergeCell ref="I4:K4"/>
    <mergeCell ref="C3:E5"/>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7"/>
  <sheetViews>
    <sheetView view="pageBreakPreview" topLeftCell="A28" zoomScale="110" zoomScaleNormal="100" zoomScaleSheetLayoutView="110" workbookViewId="0">
      <selection activeCell="D43" sqref="D43:Q44"/>
    </sheetView>
  </sheetViews>
  <sheetFormatPr defaultRowHeight="14.25" x14ac:dyDescent="0.2"/>
  <cols>
    <col min="1" max="1" width="3.875" bestFit="1" customWidth="1"/>
    <col min="2" max="2" width="3.5" bestFit="1" customWidth="1"/>
    <col min="3" max="3" width="10" bestFit="1" customWidth="1"/>
    <col min="4" max="13" width="5.25" bestFit="1" customWidth="1"/>
    <col min="14" max="17" width="5" bestFit="1" customWidth="1"/>
  </cols>
  <sheetData>
    <row r="1" spans="1:17" ht="18.75" x14ac:dyDescent="0.2">
      <c r="A1" s="189" t="s">
        <v>116</v>
      </c>
      <c r="B1" s="189"/>
      <c r="C1" s="189"/>
      <c r="D1" s="189"/>
      <c r="E1" s="189"/>
      <c r="F1" s="189"/>
      <c r="G1" s="189"/>
      <c r="H1" s="189"/>
      <c r="I1" s="189"/>
      <c r="J1" s="189"/>
      <c r="K1" s="189"/>
      <c r="L1" s="189"/>
      <c r="M1" s="189"/>
      <c r="N1" s="189"/>
      <c r="O1" s="189"/>
      <c r="P1" s="189"/>
      <c r="Q1" s="189"/>
    </row>
    <row r="2" spans="1:17" ht="15" thickBot="1" x14ac:dyDescent="0.25">
      <c r="A2" s="252" t="s">
        <v>56</v>
      </c>
      <c r="B2" s="252"/>
      <c r="C2" s="252"/>
      <c r="D2" s="252"/>
      <c r="E2" s="252"/>
      <c r="F2" s="252"/>
      <c r="G2" s="252"/>
      <c r="H2" s="252"/>
      <c r="I2" s="252"/>
      <c r="J2" s="252"/>
      <c r="K2" s="252"/>
      <c r="L2" s="252"/>
      <c r="M2" s="252"/>
      <c r="N2" s="252"/>
      <c r="O2" s="252"/>
      <c r="P2" s="252"/>
      <c r="Q2" s="252"/>
    </row>
    <row r="3" spans="1:17" ht="15.75" thickTop="1" thickBot="1" x14ac:dyDescent="0.25">
      <c r="A3" s="200" t="s">
        <v>20</v>
      </c>
      <c r="B3" s="200"/>
      <c r="C3" s="207"/>
      <c r="D3" s="215" t="s">
        <v>117</v>
      </c>
      <c r="E3" s="216"/>
      <c r="F3" s="215" t="s">
        <v>118</v>
      </c>
      <c r="G3" s="216"/>
      <c r="H3" s="215" t="s">
        <v>119</v>
      </c>
      <c r="I3" s="216"/>
      <c r="J3" s="215" t="s">
        <v>120</v>
      </c>
      <c r="K3" s="216"/>
      <c r="L3" s="215" t="s">
        <v>121</v>
      </c>
      <c r="M3" s="216"/>
      <c r="N3" s="247" t="s">
        <v>122</v>
      </c>
      <c r="O3" s="255"/>
      <c r="P3" s="247" t="s">
        <v>123</v>
      </c>
      <c r="Q3" s="248"/>
    </row>
    <row r="4" spans="1:17" ht="15" thickBot="1" x14ac:dyDescent="0.25">
      <c r="A4" s="253"/>
      <c r="B4" s="253"/>
      <c r="C4" s="254"/>
      <c r="D4" s="44" t="s">
        <v>124</v>
      </c>
      <c r="E4" s="69" t="s">
        <v>125</v>
      </c>
      <c r="F4" s="44" t="s">
        <v>124</v>
      </c>
      <c r="G4" s="69" t="s">
        <v>125</v>
      </c>
      <c r="H4" s="44" t="s">
        <v>124</v>
      </c>
      <c r="I4" s="69" t="s">
        <v>125</v>
      </c>
      <c r="J4" s="44" t="s">
        <v>124</v>
      </c>
      <c r="K4" s="69" t="s">
        <v>125</v>
      </c>
      <c r="L4" s="44" t="s">
        <v>124</v>
      </c>
      <c r="M4" s="69" t="s">
        <v>125</v>
      </c>
      <c r="N4" s="39" t="s">
        <v>124</v>
      </c>
      <c r="O4" s="70" t="s">
        <v>125</v>
      </c>
      <c r="P4" s="39" t="s">
        <v>124</v>
      </c>
      <c r="Q4" s="39" t="s">
        <v>125</v>
      </c>
    </row>
    <row r="5" spans="1:17" s="95" customFormat="1" ht="15" thickTop="1" x14ac:dyDescent="0.2">
      <c r="A5" s="186"/>
      <c r="B5" s="186"/>
      <c r="C5" s="186"/>
      <c r="D5" s="186"/>
      <c r="E5" s="186"/>
      <c r="F5" s="186"/>
      <c r="G5" s="186"/>
      <c r="H5" s="186"/>
      <c r="I5" s="186"/>
      <c r="J5" s="186"/>
      <c r="K5" s="186"/>
      <c r="L5" s="186"/>
      <c r="M5" s="186"/>
      <c r="N5" s="187"/>
      <c r="O5" s="187"/>
      <c r="P5" s="187"/>
      <c r="Q5" s="187"/>
    </row>
    <row r="6" spans="1:17" x14ac:dyDescent="0.2">
      <c r="A6" s="71">
        <v>2023</v>
      </c>
      <c r="B6" s="62"/>
      <c r="C6" s="26"/>
      <c r="D6" s="15"/>
      <c r="E6" s="15"/>
      <c r="F6" s="15"/>
      <c r="G6" s="15"/>
      <c r="H6" s="15"/>
      <c r="I6" s="15"/>
      <c r="J6" s="15"/>
      <c r="K6" s="15"/>
      <c r="L6" s="15"/>
      <c r="M6" s="15"/>
      <c r="N6" s="1"/>
      <c r="O6" s="1"/>
      <c r="P6" s="1"/>
      <c r="Q6" s="1"/>
    </row>
    <row r="7" spans="1:17" x14ac:dyDescent="0.2">
      <c r="A7" s="62"/>
      <c r="B7" s="62" t="s">
        <v>129</v>
      </c>
      <c r="C7" s="144" t="s">
        <v>126</v>
      </c>
      <c r="D7" s="125">
        <v>16.93</v>
      </c>
      <c r="E7" s="125">
        <v>17.43</v>
      </c>
      <c r="F7" s="125">
        <v>17.059999999999999</v>
      </c>
      <c r="G7" s="125">
        <v>17.559999999999999</v>
      </c>
      <c r="H7" s="125">
        <v>17.39</v>
      </c>
      <c r="I7" s="125">
        <v>17.89</v>
      </c>
      <c r="J7" s="125">
        <v>18.34</v>
      </c>
      <c r="K7" s="125">
        <v>18.59</v>
      </c>
      <c r="L7" s="125">
        <v>18.46</v>
      </c>
      <c r="M7" s="125">
        <v>18.71</v>
      </c>
      <c r="N7" s="126">
        <v>18.5</v>
      </c>
      <c r="O7" s="126">
        <v>19</v>
      </c>
      <c r="P7" s="126">
        <v>18.55</v>
      </c>
      <c r="Q7" s="126">
        <v>19.05</v>
      </c>
    </row>
    <row r="8" spans="1:17" x14ac:dyDescent="0.2">
      <c r="A8" s="62"/>
      <c r="B8" s="62"/>
      <c r="C8" s="144" t="s">
        <v>127</v>
      </c>
      <c r="D8" s="125">
        <v>17.72</v>
      </c>
      <c r="E8" s="125">
        <v>18.22</v>
      </c>
      <c r="F8" s="125">
        <v>18.079999999999998</v>
      </c>
      <c r="G8" s="125">
        <v>18.579999999999998</v>
      </c>
      <c r="H8" s="125">
        <v>18.88</v>
      </c>
      <c r="I8" s="125">
        <v>19.38</v>
      </c>
      <c r="J8" s="125">
        <v>19.600000000000001</v>
      </c>
      <c r="K8" s="125">
        <v>19.850000000000001</v>
      </c>
      <c r="L8" s="125">
        <v>19.809999999999999</v>
      </c>
      <c r="M8" s="125">
        <v>20.059999999999999</v>
      </c>
      <c r="N8" s="126">
        <v>19.86</v>
      </c>
      <c r="O8" s="126">
        <v>20.36</v>
      </c>
      <c r="P8" s="126">
        <v>19.899999999999999</v>
      </c>
      <c r="Q8" s="126">
        <v>20.399999999999999</v>
      </c>
    </row>
    <row r="9" spans="1:17" x14ac:dyDescent="0.2">
      <c r="A9" s="71"/>
      <c r="B9" s="72"/>
      <c r="C9" s="73"/>
      <c r="D9" s="125"/>
      <c r="E9" s="125"/>
      <c r="F9" s="125"/>
      <c r="G9" s="125"/>
      <c r="H9" s="125"/>
      <c r="I9" s="125"/>
      <c r="J9" s="125"/>
      <c r="K9" s="125"/>
      <c r="L9" s="125"/>
      <c r="M9" s="125"/>
      <c r="N9" s="126"/>
      <c r="O9" s="126"/>
      <c r="P9" s="126"/>
      <c r="Q9" s="126"/>
    </row>
    <row r="10" spans="1:17" x14ac:dyDescent="0.2">
      <c r="A10" s="72"/>
      <c r="B10" s="62" t="s">
        <v>130</v>
      </c>
      <c r="C10" s="144" t="s">
        <v>126</v>
      </c>
      <c r="D10" s="125">
        <v>19.62</v>
      </c>
      <c r="E10" s="125">
        <v>20.12</v>
      </c>
      <c r="F10" s="125">
        <v>19.760000000000002</v>
      </c>
      <c r="G10" s="125">
        <v>20.260000000000002</v>
      </c>
      <c r="H10" s="125">
        <v>20.010000000000002</v>
      </c>
      <c r="I10" s="125">
        <v>20.51</v>
      </c>
      <c r="J10" s="125">
        <v>20.9</v>
      </c>
      <c r="K10" s="125">
        <v>21.15</v>
      </c>
      <c r="L10" s="125">
        <v>20.98</v>
      </c>
      <c r="M10" s="125">
        <v>21.23</v>
      </c>
      <c r="N10" s="126">
        <v>21.03</v>
      </c>
      <c r="O10" s="126">
        <v>21.53</v>
      </c>
      <c r="P10" s="126">
        <v>21.05</v>
      </c>
      <c r="Q10" s="126">
        <v>21.55</v>
      </c>
    </row>
    <row r="11" spans="1:17" x14ac:dyDescent="0.2">
      <c r="A11" s="72"/>
      <c r="B11" s="62"/>
      <c r="C11" s="144" t="s">
        <v>127</v>
      </c>
      <c r="D11" s="125">
        <v>19.809999999999999</v>
      </c>
      <c r="E11" s="125">
        <v>20.309999999999999</v>
      </c>
      <c r="F11" s="125">
        <v>20.16</v>
      </c>
      <c r="G11" s="125">
        <v>20.66</v>
      </c>
      <c r="H11" s="125">
        <v>20.76</v>
      </c>
      <c r="I11" s="125">
        <v>21.26</v>
      </c>
      <c r="J11" s="125">
        <v>21.73</v>
      </c>
      <c r="K11" s="125">
        <v>21.98</v>
      </c>
      <c r="L11" s="125">
        <v>21.82</v>
      </c>
      <c r="M11" s="125">
        <v>22.07</v>
      </c>
      <c r="N11" s="126">
        <v>21.86</v>
      </c>
      <c r="O11" s="126">
        <v>22.36</v>
      </c>
      <c r="P11" s="126">
        <v>21.88</v>
      </c>
      <c r="Q11" s="126">
        <v>22.38</v>
      </c>
    </row>
    <row r="12" spans="1:17" x14ac:dyDescent="0.2">
      <c r="A12" s="71"/>
      <c r="B12" s="72"/>
      <c r="C12" s="73"/>
      <c r="D12" s="125"/>
      <c r="E12" s="125"/>
      <c r="F12" s="125"/>
      <c r="G12" s="125"/>
      <c r="H12" s="125"/>
      <c r="I12" s="125"/>
      <c r="J12" s="125"/>
      <c r="K12" s="125"/>
      <c r="L12" s="125"/>
      <c r="M12" s="125"/>
      <c r="N12" s="126"/>
      <c r="O12" s="126"/>
      <c r="P12" s="126"/>
      <c r="Q12" s="126"/>
    </row>
    <row r="13" spans="1:17" x14ac:dyDescent="0.2">
      <c r="A13" s="72"/>
      <c r="B13" s="62" t="s">
        <v>131</v>
      </c>
      <c r="C13" s="144" t="s">
        <v>126</v>
      </c>
      <c r="D13" s="125">
        <v>20.85</v>
      </c>
      <c r="E13" s="125">
        <v>21.35</v>
      </c>
      <c r="F13" s="125">
        <v>20.99</v>
      </c>
      <c r="G13" s="125">
        <v>21.49</v>
      </c>
      <c r="H13" s="125">
        <v>21.21</v>
      </c>
      <c r="I13" s="125">
        <v>21.71</v>
      </c>
      <c r="J13" s="125">
        <v>21.83</v>
      </c>
      <c r="K13" s="125">
        <v>22.08</v>
      </c>
      <c r="L13" s="125">
        <v>21.85</v>
      </c>
      <c r="M13" s="125">
        <v>22.1</v>
      </c>
      <c r="N13" s="126">
        <v>21.81</v>
      </c>
      <c r="O13" s="126">
        <v>22.31</v>
      </c>
      <c r="P13" s="126">
        <v>21.82</v>
      </c>
      <c r="Q13" s="126">
        <v>22.32</v>
      </c>
    </row>
    <row r="14" spans="1:17" x14ac:dyDescent="0.2">
      <c r="A14" s="72"/>
      <c r="B14" s="62"/>
      <c r="C14" s="144" t="s">
        <v>127</v>
      </c>
      <c r="D14" s="125">
        <v>20.83</v>
      </c>
      <c r="E14" s="125">
        <v>21.33</v>
      </c>
      <c r="F14" s="125">
        <v>20.9</v>
      </c>
      <c r="G14" s="125">
        <v>21.4</v>
      </c>
      <c r="H14" s="125">
        <v>21.07</v>
      </c>
      <c r="I14" s="125">
        <v>21.57</v>
      </c>
      <c r="J14" s="125">
        <v>21.8</v>
      </c>
      <c r="K14" s="125">
        <v>22.05</v>
      </c>
      <c r="L14" s="125">
        <v>21.81</v>
      </c>
      <c r="M14" s="125">
        <v>22.06</v>
      </c>
      <c r="N14" s="126">
        <v>21.8</v>
      </c>
      <c r="O14" s="126">
        <v>22.3</v>
      </c>
      <c r="P14" s="126">
        <v>21.8</v>
      </c>
      <c r="Q14" s="126">
        <v>22.3</v>
      </c>
    </row>
    <row r="15" spans="1:17" x14ac:dyDescent="0.2">
      <c r="A15" s="71"/>
      <c r="B15" s="72"/>
      <c r="C15" s="73"/>
      <c r="D15" s="125"/>
      <c r="E15" s="125"/>
      <c r="F15" s="125"/>
      <c r="G15" s="125"/>
      <c r="H15" s="125"/>
      <c r="I15" s="125"/>
      <c r="J15" s="125"/>
      <c r="K15" s="125"/>
      <c r="L15" s="125"/>
      <c r="M15" s="125"/>
      <c r="N15" s="126"/>
      <c r="O15" s="126"/>
      <c r="P15" s="126"/>
      <c r="Q15" s="126"/>
    </row>
    <row r="16" spans="1:17" x14ac:dyDescent="0.2">
      <c r="A16" s="72"/>
      <c r="B16" s="62" t="s">
        <v>40</v>
      </c>
      <c r="C16" s="144" t="s">
        <v>126</v>
      </c>
      <c r="D16" s="125">
        <v>20.73</v>
      </c>
      <c r="E16" s="125">
        <v>21.23</v>
      </c>
      <c r="F16" s="125">
        <v>20.84</v>
      </c>
      <c r="G16" s="125">
        <v>21.34</v>
      </c>
      <c r="H16" s="125">
        <v>21.03</v>
      </c>
      <c r="I16" s="125">
        <v>21.53</v>
      </c>
      <c r="J16" s="125">
        <v>21.81</v>
      </c>
      <c r="K16" s="125">
        <v>22.06</v>
      </c>
      <c r="L16" s="125">
        <v>21.83</v>
      </c>
      <c r="M16" s="125">
        <v>22.08</v>
      </c>
      <c r="N16" s="126">
        <v>21.84</v>
      </c>
      <c r="O16" s="126">
        <v>22.34</v>
      </c>
      <c r="P16" s="126">
        <v>21.86</v>
      </c>
      <c r="Q16" s="126">
        <v>22.36</v>
      </c>
    </row>
    <row r="17" spans="1:17" x14ac:dyDescent="0.2">
      <c r="A17" s="72"/>
      <c r="B17" s="62"/>
      <c r="C17" s="144" t="s">
        <v>127</v>
      </c>
      <c r="D17" s="127">
        <v>20.9</v>
      </c>
      <c r="E17" s="127">
        <v>21.4</v>
      </c>
      <c r="F17" s="127">
        <v>20.98</v>
      </c>
      <c r="G17" s="127">
        <v>21.48</v>
      </c>
      <c r="H17" s="127">
        <v>21.2</v>
      </c>
      <c r="I17" s="127">
        <v>21.7</v>
      </c>
      <c r="J17" s="127">
        <v>21.94</v>
      </c>
      <c r="K17" s="127">
        <v>22.19</v>
      </c>
      <c r="L17" s="127">
        <v>21.93</v>
      </c>
      <c r="M17" s="127">
        <v>22.18</v>
      </c>
      <c r="N17" s="128">
        <v>21.91</v>
      </c>
      <c r="O17" s="128">
        <v>22.41</v>
      </c>
      <c r="P17" s="128">
        <v>21.92</v>
      </c>
      <c r="Q17" s="128">
        <v>22.42</v>
      </c>
    </row>
    <row r="18" spans="1:17" x14ac:dyDescent="0.2">
      <c r="A18" s="71"/>
      <c r="B18" s="72"/>
      <c r="C18" s="73"/>
      <c r="D18" s="125"/>
      <c r="E18" s="125"/>
      <c r="F18" s="125"/>
      <c r="G18" s="125"/>
      <c r="H18" s="125"/>
      <c r="I18" s="125"/>
      <c r="J18" s="125"/>
      <c r="K18" s="125"/>
      <c r="L18" s="125"/>
      <c r="M18" s="125"/>
      <c r="N18" s="126"/>
      <c r="O18" s="126"/>
      <c r="P18" s="126"/>
      <c r="Q18" s="126"/>
    </row>
    <row r="19" spans="1:17" x14ac:dyDescent="0.2">
      <c r="A19" s="72"/>
      <c r="B19" s="62" t="s">
        <v>132</v>
      </c>
      <c r="C19" s="144" t="s">
        <v>126</v>
      </c>
      <c r="D19" s="125">
        <v>20.83</v>
      </c>
      <c r="E19" s="125">
        <v>21.33</v>
      </c>
      <c r="F19" s="125">
        <v>20.96</v>
      </c>
      <c r="G19" s="125">
        <v>21.46</v>
      </c>
      <c r="H19" s="125">
        <v>21.15</v>
      </c>
      <c r="I19" s="125">
        <v>21.65</v>
      </c>
      <c r="J19" s="125">
        <v>21.87</v>
      </c>
      <c r="K19" s="125">
        <v>22.12</v>
      </c>
      <c r="L19" s="125">
        <v>21.92</v>
      </c>
      <c r="M19" s="125">
        <v>22.17</v>
      </c>
      <c r="N19" s="126">
        <v>21.92</v>
      </c>
      <c r="O19" s="126">
        <v>22.42</v>
      </c>
      <c r="P19" s="126">
        <v>21.93</v>
      </c>
      <c r="Q19" s="126">
        <v>22.43</v>
      </c>
    </row>
    <row r="20" spans="1:17" x14ac:dyDescent="0.2">
      <c r="A20" s="72"/>
      <c r="B20" s="62"/>
      <c r="C20" s="144" t="s">
        <v>127</v>
      </c>
      <c r="D20" s="127">
        <v>21.89</v>
      </c>
      <c r="E20" s="127">
        <v>22.39</v>
      </c>
      <c r="F20" s="127">
        <v>21.97</v>
      </c>
      <c r="G20" s="127">
        <v>22.47</v>
      </c>
      <c r="H20" s="127">
        <v>22.04</v>
      </c>
      <c r="I20" s="127">
        <v>22.54</v>
      </c>
      <c r="J20" s="127">
        <v>22.66</v>
      </c>
      <c r="K20" s="127">
        <v>22.91</v>
      </c>
      <c r="L20" s="127">
        <v>22.72</v>
      </c>
      <c r="M20" s="127">
        <v>22.97</v>
      </c>
      <c r="N20" s="128">
        <v>22.75</v>
      </c>
      <c r="O20" s="128">
        <v>23.25</v>
      </c>
      <c r="P20" s="128">
        <v>22.77</v>
      </c>
      <c r="Q20" s="128">
        <v>23.27</v>
      </c>
    </row>
    <row r="21" spans="1:17" x14ac:dyDescent="0.2">
      <c r="A21" s="71"/>
      <c r="B21" s="62"/>
      <c r="C21" s="144"/>
      <c r="D21" s="127"/>
      <c r="E21" s="127"/>
      <c r="F21" s="127"/>
      <c r="G21" s="127"/>
      <c r="H21" s="127"/>
      <c r="I21" s="127"/>
      <c r="J21" s="127"/>
      <c r="K21" s="127"/>
      <c r="L21" s="127"/>
      <c r="M21" s="127"/>
      <c r="N21" s="128"/>
      <c r="O21" s="128"/>
      <c r="P21" s="128"/>
      <c r="Q21" s="128"/>
    </row>
    <row r="22" spans="1:17" x14ac:dyDescent="0.2">
      <c r="A22" s="72"/>
      <c r="B22" s="62" t="s">
        <v>3</v>
      </c>
      <c r="C22" s="144" t="s">
        <v>126</v>
      </c>
      <c r="D22" s="125">
        <v>21.6</v>
      </c>
      <c r="E22" s="125">
        <v>22.1</v>
      </c>
      <c r="F22" s="125">
        <v>21.78</v>
      </c>
      <c r="G22" s="125">
        <v>22.28</v>
      </c>
      <c r="H22" s="125">
        <v>22.06</v>
      </c>
      <c r="I22" s="125">
        <v>22.56</v>
      </c>
      <c r="J22" s="125">
        <v>22.66</v>
      </c>
      <c r="K22" s="125">
        <v>22.91</v>
      </c>
      <c r="L22" s="125">
        <v>22.78</v>
      </c>
      <c r="M22" s="125">
        <v>23.03</v>
      </c>
      <c r="N22" s="126">
        <v>22.8</v>
      </c>
      <c r="O22" s="126">
        <v>23.3</v>
      </c>
      <c r="P22" s="126">
        <v>22.81</v>
      </c>
      <c r="Q22" s="126">
        <v>23.31</v>
      </c>
    </row>
    <row r="23" spans="1:17" x14ac:dyDescent="0.2">
      <c r="A23" s="72"/>
      <c r="B23" s="62"/>
      <c r="C23" s="144" t="s">
        <v>127</v>
      </c>
      <c r="D23" s="125">
        <v>21.58</v>
      </c>
      <c r="E23" s="125">
        <v>22.08</v>
      </c>
      <c r="F23" s="125">
        <v>21.88</v>
      </c>
      <c r="G23" s="125">
        <v>22.38</v>
      </c>
      <c r="H23" s="125">
        <v>22.27</v>
      </c>
      <c r="I23" s="125">
        <v>22.77</v>
      </c>
      <c r="J23" s="125">
        <v>22.89</v>
      </c>
      <c r="K23" s="125">
        <v>23.14</v>
      </c>
      <c r="L23" s="125">
        <v>22.97</v>
      </c>
      <c r="M23" s="125">
        <v>23.22</v>
      </c>
      <c r="N23" s="126">
        <v>22.99</v>
      </c>
      <c r="O23" s="126">
        <v>23.49</v>
      </c>
      <c r="P23" s="126">
        <v>22.99</v>
      </c>
      <c r="Q23" s="126">
        <v>23.49</v>
      </c>
    </row>
    <row r="24" spans="1:17" x14ac:dyDescent="0.2">
      <c r="A24" s="71"/>
      <c r="B24" s="62"/>
      <c r="C24" s="144"/>
      <c r="D24" s="125"/>
      <c r="E24" s="125"/>
      <c r="F24" s="125"/>
      <c r="G24" s="125"/>
      <c r="H24" s="125"/>
      <c r="I24" s="125"/>
      <c r="J24" s="125"/>
      <c r="K24" s="125"/>
      <c r="L24" s="125"/>
      <c r="M24" s="125"/>
      <c r="N24" s="126"/>
      <c r="O24" s="126"/>
      <c r="P24" s="126"/>
      <c r="Q24" s="126"/>
    </row>
    <row r="25" spans="1:17" x14ac:dyDescent="0.2">
      <c r="A25" s="72"/>
      <c r="B25" s="62" t="s">
        <v>4</v>
      </c>
      <c r="C25" s="144" t="s">
        <v>126</v>
      </c>
      <c r="D25" s="125">
        <v>21.56</v>
      </c>
      <c r="E25" s="125">
        <v>22.06</v>
      </c>
      <c r="F25" s="125">
        <v>21.67</v>
      </c>
      <c r="G25" s="125">
        <v>22.17</v>
      </c>
      <c r="H25" s="125">
        <v>21.89</v>
      </c>
      <c r="I25" s="125">
        <v>22.39</v>
      </c>
      <c r="J25" s="125">
        <v>22.71</v>
      </c>
      <c r="K25" s="125">
        <v>22.96</v>
      </c>
      <c r="L25" s="125">
        <v>22.83</v>
      </c>
      <c r="M25" s="125">
        <v>23.08</v>
      </c>
      <c r="N25" s="126">
        <v>22.85</v>
      </c>
      <c r="O25" s="126">
        <v>23.35</v>
      </c>
      <c r="P25" s="126">
        <v>22.87</v>
      </c>
      <c r="Q25" s="126">
        <v>23.37</v>
      </c>
    </row>
    <row r="26" spans="1:17" x14ac:dyDescent="0.2">
      <c r="A26" s="72"/>
      <c r="B26" s="62"/>
      <c r="C26" s="144" t="s">
        <v>127</v>
      </c>
      <c r="D26" s="125">
        <v>21.65</v>
      </c>
      <c r="E26" s="125">
        <v>22.15</v>
      </c>
      <c r="F26" s="125">
        <v>21.74</v>
      </c>
      <c r="G26" s="125">
        <v>22.24</v>
      </c>
      <c r="H26" s="125">
        <v>21.96</v>
      </c>
      <c r="I26" s="125">
        <v>22.46</v>
      </c>
      <c r="J26" s="125">
        <v>22.92</v>
      </c>
      <c r="K26" s="125">
        <v>23.17</v>
      </c>
      <c r="L26" s="125">
        <v>22.96</v>
      </c>
      <c r="M26" s="125">
        <v>23.21</v>
      </c>
      <c r="N26" s="126">
        <v>22.97</v>
      </c>
      <c r="O26" s="126">
        <v>23.47</v>
      </c>
      <c r="P26" s="126">
        <v>22.99</v>
      </c>
      <c r="Q26" s="126">
        <v>23.49</v>
      </c>
    </row>
    <row r="27" spans="1:17" x14ac:dyDescent="0.2">
      <c r="A27" s="72"/>
      <c r="B27" s="62"/>
      <c r="C27" s="144"/>
      <c r="D27" s="125"/>
      <c r="E27" s="125"/>
      <c r="F27" s="125"/>
      <c r="G27" s="125"/>
      <c r="H27" s="125"/>
      <c r="I27" s="125"/>
      <c r="J27" s="125"/>
      <c r="K27" s="125"/>
      <c r="L27" s="125"/>
      <c r="M27" s="125"/>
      <c r="N27" s="126"/>
      <c r="O27" s="126"/>
      <c r="P27" s="126"/>
      <c r="Q27" s="126"/>
    </row>
    <row r="28" spans="1:17" x14ac:dyDescent="0.2">
      <c r="A28" s="71"/>
      <c r="B28" s="62" t="s">
        <v>5</v>
      </c>
      <c r="C28" s="144" t="s">
        <v>126</v>
      </c>
      <c r="D28" s="125">
        <v>21.51</v>
      </c>
      <c r="E28" s="125">
        <v>22.01</v>
      </c>
      <c r="F28" s="125">
        <v>21.77</v>
      </c>
      <c r="G28" s="125">
        <v>22.27</v>
      </c>
      <c r="H28" s="125">
        <v>22.15</v>
      </c>
      <c r="I28" s="125">
        <v>22.65</v>
      </c>
      <c r="J28" s="125">
        <v>22.97</v>
      </c>
      <c r="K28" s="125">
        <v>23.22</v>
      </c>
      <c r="L28" s="125">
        <v>23.36</v>
      </c>
      <c r="M28" s="125">
        <v>23.61</v>
      </c>
      <c r="N28" s="126">
        <v>23.42</v>
      </c>
      <c r="O28" s="126">
        <v>23.92</v>
      </c>
      <c r="P28" s="126">
        <v>23.46</v>
      </c>
      <c r="Q28" s="126">
        <v>23.96</v>
      </c>
    </row>
    <row r="29" spans="1:17" x14ac:dyDescent="0.2">
      <c r="A29" s="72"/>
      <c r="B29" s="62"/>
      <c r="C29" s="144" t="s">
        <v>127</v>
      </c>
      <c r="D29" s="125">
        <v>21.64</v>
      </c>
      <c r="E29" s="125">
        <v>22.14</v>
      </c>
      <c r="F29" s="125">
        <v>21.7</v>
      </c>
      <c r="G29" s="125">
        <v>22.2</v>
      </c>
      <c r="H29" s="125">
        <v>21.8</v>
      </c>
      <c r="I29" s="125">
        <v>22.3</v>
      </c>
      <c r="J29" s="125">
        <v>22.41</v>
      </c>
      <c r="K29" s="125">
        <v>22.66</v>
      </c>
      <c r="L29" s="125">
        <v>22.7</v>
      </c>
      <c r="M29" s="125">
        <v>22.95</v>
      </c>
      <c r="N29" s="126">
        <v>22.75</v>
      </c>
      <c r="O29" s="126">
        <v>23.25</v>
      </c>
      <c r="P29" s="126">
        <v>22.79</v>
      </c>
      <c r="Q29" s="126">
        <v>23.29</v>
      </c>
    </row>
    <row r="30" spans="1:17" x14ac:dyDescent="0.2">
      <c r="A30" s="71"/>
      <c r="B30" s="62"/>
      <c r="C30" s="144"/>
      <c r="D30" s="125"/>
      <c r="E30" s="125"/>
      <c r="F30" s="125"/>
      <c r="G30" s="125"/>
      <c r="H30" s="125"/>
      <c r="I30" s="125"/>
      <c r="J30" s="125"/>
      <c r="K30" s="125"/>
      <c r="L30" s="125"/>
      <c r="M30" s="125"/>
      <c r="N30" s="126"/>
      <c r="O30" s="126"/>
      <c r="P30" s="126"/>
      <c r="Q30" s="126"/>
    </row>
    <row r="31" spans="1:17" x14ac:dyDescent="0.2">
      <c r="A31" s="72"/>
      <c r="B31" s="62" t="s">
        <v>6</v>
      </c>
      <c r="C31" s="144" t="s">
        <v>126</v>
      </c>
      <c r="D31" s="125">
        <v>21.63</v>
      </c>
      <c r="E31" s="125">
        <v>22.13</v>
      </c>
      <c r="F31" s="125">
        <v>21.68</v>
      </c>
      <c r="G31" s="125">
        <v>22.18</v>
      </c>
      <c r="H31" s="125">
        <v>21.74</v>
      </c>
      <c r="I31" s="125">
        <v>22.24</v>
      </c>
      <c r="J31" s="125">
        <v>21.99</v>
      </c>
      <c r="K31" s="125">
        <v>22.24</v>
      </c>
      <c r="L31" s="125">
        <v>22.24</v>
      </c>
      <c r="M31" s="125">
        <v>22.49</v>
      </c>
      <c r="N31" s="126">
        <v>22.23</v>
      </c>
      <c r="O31" s="126">
        <v>22.73</v>
      </c>
      <c r="P31" s="126">
        <v>22.24</v>
      </c>
      <c r="Q31" s="126">
        <v>22.74</v>
      </c>
    </row>
    <row r="32" spans="1:17" x14ac:dyDescent="0.2">
      <c r="A32" s="72"/>
      <c r="B32" s="62"/>
      <c r="C32" s="144" t="s">
        <v>127</v>
      </c>
      <c r="D32" s="125">
        <v>21.62</v>
      </c>
      <c r="E32" s="125">
        <v>22.12</v>
      </c>
      <c r="F32" s="125">
        <v>21.64</v>
      </c>
      <c r="G32" s="125">
        <v>22.14</v>
      </c>
      <c r="H32" s="125">
        <v>21.66</v>
      </c>
      <c r="I32" s="125">
        <v>22.16</v>
      </c>
      <c r="J32" s="125">
        <v>21.71</v>
      </c>
      <c r="K32" s="125">
        <v>21.96</v>
      </c>
      <c r="L32" s="125">
        <v>21.75</v>
      </c>
      <c r="M32" s="125">
        <v>22</v>
      </c>
      <c r="N32" s="126">
        <v>21.74</v>
      </c>
      <c r="O32" s="126">
        <v>22.24</v>
      </c>
      <c r="P32" s="126">
        <v>21.76</v>
      </c>
      <c r="Q32" s="126">
        <v>22.26</v>
      </c>
    </row>
    <row r="33" spans="1:17" x14ac:dyDescent="0.2">
      <c r="A33" s="71"/>
      <c r="B33" s="62"/>
      <c r="C33" s="144"/>
      <c r="D33" s="125"/>
      <c r="E33" s="125"/>
      <c r="F33" s="125"/>
      <c r="G33" s="125"/>
      <c r="H33" s="125"/>
      <c r="I33" s="125"/>
      <c r="J33" s="125"/>
      <c r="K33" s="125"/>
      <c r="L33" s="125"/>
      <c r="M33" s="125"/>
      <c r="N33" s="126"/>
      <c r="O33" s="126"/>
      <c r="P33" s="126"/>
      <c r="Q33" s="126"/>
    </row>
    <row r="34" spans="1:17" x14ac:dyDescent="0.2">
      <c r="A34" s="72"/>
      <c r="B34" s="62" t="s">
        <v>7</v>
      </c>
      <c r="C34" s="144" t="s">
        <v>126</v>
      </c>
      <c r="D34" s="125">
        <v>21.66</v>
      </c>
      <c r="E34" s="125">
        <v>22.16</v>
      </c>
      <c r="F34" s="125">
        <v>21.66</v>
      </c>
      <c r="G34" s="125">
        <v>22.16</v>
      </c>
      <c r="H34" s="125">
        <v>21.62</v>
      </c>
      <c r="I34" s="125">
        <v>22.12</v>
      </c>
      <c r="J34" s="125">
        <v>21.26</v>
      </c>
      <c r="K34" s="125">
        <v>21.51</v>
      </c>
      <c r="L34" s="125">
        <v>21.3</v>
      </c>
      <c r="M34" s="125">
        <v>21.55</v>
      </c>
      <c r="N34" s="126">
        <v>21.3</v>
      </c>
      <c r="O34" s="126">
        <v>21.8</v>
      </c>
      <c r="P34" s="126">
        <v>21.3</v>
      </c>
      <c r="Q34" s="126">
        <v>21.8</v>
      </c>
    </row>
    <row r="35" spans="1:17" x14ac:dyDescent="0.2">
      <c r="A35" s="72"/>
      <c r="B35" s="62"/>
      <c r="C35" s="144" t="s">
        <v>127</v>
      </c>
      <c r="D35" s="125">
        <v>21.81</v>
      </c>
      <c r="E35" s="125">
        <v>22.31</v>
      </c>
      <c r="F35" s="125">
        <v>21.8</v>
      </c>
      <c r="G35" s="125">
        <v>22.3</v>
      </c>
      <c r="H35" s="125">
        <v>21.77</v>
      </c>
      <c r="I35" s="125">
        <v>22.27</v>
      </c>
      <c r="J35" s="125">
        <v>21.22</v>
      </c>
      <c r="K35" s="125">
        <v>21.47</v>
      </c>
      <c r="L35" s="125">
        <v>21.22</v>
      </c>
      <c r="M35" s="125">
        <v>21.47</v>
      </c>
      <c r="N35" s="126">
        <v>21.18</v>
      </c>
      <c r="O35" s="126">
        <v>21.68</v>
      </c>
      <c r="P35" s="126">
        <v>21.16</v>
      </c>
      <c r="Q35" s="126">
        <v>21.66</v>
      </c>
    </row>
    <row r="36" spans="1:17" x14ac:dyDescent="0.2">
      <c r="A36" s="71"/>
      <c r="B36" s="62"/>
      <c r="C36" s="144"/>
      <c r="D36" s="125"/>
      <c r="E36" s="125"/>
      <c r="F36" s="125"/>
      <c r="G36" s="125"/>
      <c r="H36" s="125"/>
      <c r="I36" s="125"/>
      <c r="J36" s="125"/>
      <c r="K36" s="125"/>
      <c r="L36" s="125"/>
      <c r="M36" s="125"/>
      <c r="N36" s="126"/>
      <c r="O36" s="126"/>
      <c r="P36" s="126"/>
      <c r="Q36" s="126"/>
    </row>
    <row r="37" spans="1:17" x14ac:dyDescent="0.2">
      <c r="A37" s="72"/>
      <c r="B37" s="62" t="s">
        <v>2</v>
      </c>
      <c r="C37" s="144" t="s">
        <v>126</v>
      </c>
      <c r="D37" s="127">
        <v>21.77</v>
      </c>
      <c r="E37" s="127">
        <v>22.27</v>
      </c>
      <c r="F37" s="127">
        <v>21.76</v>
      </c>
      <c r="G37" s="127">
        <v>22.26</v>
      </c>
      <c r="H37" s="127">
        <v>21.68</v>
      </c>
      <c r="I37" s="127">
        <v>22.18</v>
      </c>
      <c r="J37" s="127">
        <v>21.3</v>
      </c>
      <c r="K37" s="127">
        <v>21.55</v>
      </c>
      <c r="L37" s="127">
        <v>21.29</v>
      </c>
      <c r="M37" s="127">
        <v>21.54</v>
      </c>
      <c r="N37" s="128">
        <v>21.23</v>
      </c>
      <c r="O37" s="128">
        <v>21.73</v>
      </c>
      <c r="P37" s="128">
        <v>21.21</v>
      </c>
      <c r="Q37" s="128">
        <v>21.71</v>
      </c>
    </row>
    <row r="38" spans="1:17" x14ac:dyDescent="0.2">
      <c r="A38" s="72"/>
      <c r="B38" s="62"/>
      <c r="C38" s="144" t="s">
        <v>127</v>
      </c>
      <c r="D38" s="127">
        <v>21.78</v>
      </c>
      <c r="E38" s="127">
        <v>22.28</v>
      </c>
      <c r="F38" s="127">
        <v>21.76</v>
      </c>
      <c r="G38" s="127">
        <v>22.26</v>
      </c>
      <c r="H38" s="127">
        <v>21.6</v>
      </c>
      <c r="I38" s="127">
        <v>22.1</v>
      </c>
      <c r="J38" s="127">
        <v>21.21</v>
      </c>
      <c r="K38" s="127">
        <v>21.46</v>
      </c>
      <c r="L38" s="127">
        <v>21.24</v>
      </c>
      <c r="M38" s="127">
        <v>21.49</v>
      </c>
      <c r="N38" s="128">
        <v>21.2</v>
      </c>
      <c r="O38" s="128">
        <v>21.7</v>
      </c>
      <c r="P38" s="128">
        <v>21.21</v>
      </c>
      <c r="Q38" s="128">
        <v>21.71</v>
      </c>
    </row>
    <row r="39" spans="1:17" x14ac:dyDescent="0.2">
      <c r="A39" s="71"/>
      <c r="B39" s="62"/>
      <c r="C39" s="26"/>
      <c r="D39" s="125"/>
      <c r="E39" s="125"/>
      <c r="F39" s="125"/>
      <c r="G39" s="125"/>
      <c r="H39" s="125"/>
      <c r="I39" s="125"/>
      <c r="J39" s="125"/>
      <c r="K39" s="125"/>
      <c r="L39" s="125"/>
      <c r="M39" s="125"/>
      <c r="N39" s="126"/>
      <c r="O39" s="126"/>
      <c r="P39" s="126"/>
      <c r="Q39" s="126"/>
    </row>
    <row r="40" spans="1:17" x14ac:dyDescent="0.2">
      <c r="A40" s="71">
        <v>2024</v>
      </c>
      <c r="B40" s="62" t="s">
        <v>128</v>
      </c>
      <c r="C40" s="144" t="s">
        <v>126</v>
      </c>
      <c r="D40" s="127">
        <v>21.600454545454546</v>
      </c>
      <c r="E40" s="127">
        <v>22.100454545454546</v>
      </c>
      <c r="F40" s="127">
        <v>21.557727272727274</v>
      </c>
      <c r="G40" s="127">
        <v>22.057727272727274</v>
      </c>
      <c r="H40" s="127">
        <v>21.230909090909094</v>
      </c>
      <c r="I40" s="127">
        <v>21.730909090909094</v>
      </c>
      <c r="J40" s="127">
        <v>20.707727272727279</v>
      </c>
      <c r="K40" s="127">
        <v>20.957727272727279</v>
      </c>
      <c r="L40" s="127">
        <v>20.736818181818183</v>
      </c>
      <c r="M40" s="127">
        <v>20.986818181818183</v>
      </c>
      <c r="N40" s="128">
        <v>20.715909090909097</v>
      </c>
      <c r="O40" s="128">
        <v>21.21590909090909</v>
      </c>
      <c r="P40" s="128">
        <v>20.694545454545452</v>
      </c>
      <c r="Q40" s="128">
        <v>21.194545454545452</v>
      </c>
    </row>
    <row r="41" spans="1:17" x14ac:dyDescent="0.2">
      <c r="A41" s="95"/>
      <c r="B41" s="62"/>
      <c r="C41" s="144" t="s">
        <v>127</v>
      </c>
      <c r="D41" s="127">
        <v>21.77</v>
      </c>
      <c r="E41" s="127">
        <v>22.27</v>
      </c>
      <c r="F41" s="127">
        <v>21.66</v>
      </c>
      <c r="G41" s="127">
        <v>22.16</v>
      </c>
      <c r="H41" s="127">
        <v>21.62</v>
      </c>
      <c r="I41" s="127">
        <v>22.12</v>
      </c>
      <c r="J41" s="127">
        <v>20.68</v>
      </c>
      <c r="K41" s="127">
        <v>20.93</v>
      </c>
      <c r="L41" s="127">
        <v>20.72</v>
      </c>
      <c r="M41" s="127">
        <v>20.97</v>
      </c>
      <c r="N41" s="128">
        <v>20.71</v>
      </c>
      <c r="O41" s="128">
        <v>21.21</v>
      </c>
      <c r="P41" s="128">
        <v>20.69</v>
      </c>
      <c r="Q41" s="128">
        <v>21.19</v>
      </c>
    </row>
    <row r="42" spans="1:17" x14ac:dyDescent="0.2">
      <c r="D42" s="129"/>
      <c r="E42" s="129"/>
      <c r="F42" s="129"/>
      <c r="G42" s="129"/>
      <c r="H42" s="129"/>
      <c r="I42" s="129"/>
      <c r="J42" s="129"/>
      <c r="K42" s="129"/>
      <c r="L42" s="129"/>
      <c r="M42" s="129"/>
      <c r="N42" s="129"/>
      <c r="O42" s="129"/>
      <c r="P42" s="129"/>
      <c r="Q42" s="129"/>
    </row>
    <row r="43" spans="1:17" x14ac:dyDescent="0.2">
      <c r="A43" s="71"/>
      <c r="B43" s="62" t="s">
        <v>129</v>
      </c>
      <c r="C43" s="116" t="s">
        <v>126</v>
      </c>
      <c r="D43" s="127">
        <v>21.782631578947367</v>
      </c>
      <c r="E43" s="127">
        <v>22.282631578947367</v>
      </c>
      <c r="F43" s="127">
        <v>21.786315789473683</v>
      </c>
      <c r="G43" s="127">
        <v>22.286315789473683</v>
      </c>
      <c r="H43" s="127">
        <v>21.792105263157897</v>
      </c>
      <c r="I43" s="127">
        <v>22.292105263157897</v>
      </c>
      <c r="J43" s="127">
        <v>21.3</v>
      </c>
      <c r="K43" s="127">
        <v>21.55</v>
      </c>
      <c r="L43" s="127">
        <v>21.236315789473689</v>
      </c>
      <c r="M43" s="127">
        <v>21.486315789473689</v>
      </c>
      <c r="N43" s="128">
        <v>20.92421052631579</v>
      </c>
      <c r="O43" s="128">
        <v>21.42421052631579</v>
      </c>
      <c r="P43" s="128">
        <v>20.844210526315788</v>
      </c>
      <c r="Q43" s="128">
        <v>21.344210526315788</v>
      </c>
    </row>
    <row r="44" spans="1:17" x14ac:dyDescent="0.2">
      <c r="B44" s="62"/>
      <c r="C44" s="116" t="s">
        <v>127</v>
      </c>
      <c r="D44" s="127">
        <v>21.79</v>
      </c>
      <c r="E44" s="127">
        <v>22.29</v>
      </c>
      <c r="F44" s="127">
        <v>21.79</v>
      </c>
      <c r="G44" s="127">
        <v>22.29</v>
      </c>
      <c r="H44" s="127">
        <v>21.76</v>
      </c>
      <c r="I44" s="127">
        <v>22.26</v>
      </c>
      <c r="J44" s="127">
        <v>21.52</v>
      </c>
      <c r="K44" s="127">
        <v>21.77</v>
      </c>
      <c r="L44" s="127">
        <v>21.48</v>
      </c>
      <c r="M44" s="127">
        <v>21.73</v>
      </c>
      <c r="N44" s="128">
        <v>21.08</v>
      </c>
      <c r="O44" s="128">
        <v>21.58</v>
      </c>
      <c r="P44" s="128">
        <v>20.94</v>
      </c>
      <c r="Q44" s="128">
        <v>21.44</v>
      </c>
    </row>
    <row r="45" spans="1:17" ht="15" thickBot="1" x14ac:dyDescent="0.25">
      <c r="A45" s="41"/>
      <c r="B45" s="41"/>
      <c r="C45" s="41"/>
      <c r="D45" s="74"/>
      <c r="E45" s="74"/>
      <c r="F45" s="74"/>
      <c r="G45" s="74"/>
      <c r="H45" s="74"/>
      <c r="I45" s="74"/>
      <c r="J45" s="74"/>
      <c r="K45" s="74"/>
      <c r="L45" s="74"/>
      <c r="M45" s="74"/>
      <c r="N45" s="74"/>
      <c r="O45" s="74"/>
      <c r="P45" s="74"/>
      <c r="Q45" s="74"/>
    </row>
    <row r="46" spans="1:17" ht="15" thickTop="1" x14ac:dyDescent="0.2">
      <c r="A46" s="249" t="s">
        <v>133</v>
      </c>
      <c r="B46" s="249"/>
      <c r="C46" s="249"/>
      <c r="D46" s="249"/>
      <c r="E46" s="249"/>
      <c r="F46" s="75"/>
      <c r="G46" s="2"/>
      <c r="H46" s="250" t="s">
        <v>134</v>
      </c>
      <c r="I46" s="250"/>
      <c r="J46" s="250"/>
      <c r="K46" s="250"/>
      <c r="L46" s="250"/>
      <c r="M46" s="250"/>
      <c r="N46" s="250"/>
      <c r="O46" s="250"/>
      <c r="P46" s="250"/>
      <c r="Q46" s="250"/>
    </row>
    <row r="47" spans="1:17" x14ac:dyDescent="0.2">
      <c r="A47" s="251" t="s">
        <v>135</v>
      </c>
      <c r="B47" s="251"/>
      <c r="C47" s="251"/>
      <c r="D47" s="251"/>
      <c r="E47" s="251"/>
      <c r="F47" s="251"/>
      <c r="G47" s="251"/>
      <c r="H47" s="251"/>
      <c r="I47" s="251"/>
      <c r="J47" s="251"/>
      <c r="K47" s="251"/>
      <c r="L47" s="251"/>
      <c r="M47" s="251"/>
      <c r="N47" s="251"/>
      <c r="O47" s="251"/>
      <c r="P47" s="251"/>
      <c r="Q47" s="251"/>
    </row>
  </sheetData>
  <mergeCells count="13">
    <mergeCell ref="P3:Q3"/>
    <mergeCell ref="A46:E46"/>
    <mergeCell ref="H46:Q46"/>
    <mergeCell ref="A47:Q47"/>
    <mergeCell ref="A1:Q1"/>
    <mergeCell ref="A2:Q2"/>
    <mergeCell ref="A3:C4"/>
    <mergeCell ref="D3:E3"/>
    <mergeCell ref="F3:G3"/>
    <mergeCell ref="H3:I3"/>
    <mergeCell ref="J3:K3"/>
    <mergeCell ref="L3:M3"/>
    <mergeCell ref="N3:O3"/>
  </mergeCells>
  <hyperlinks>
    <hyperlink ref="A47" r:id="rId1" display="http://www.sbp.org.pk/ecodata/kibor_index.asp"/>
  </hyperlinks>
  <pageMargins left="0.7" right="0.7" top="0.75" bottom="0.75" header="0.3" footer="0.3"/>
  <pageSetup paperSize="9" scale="86"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28"/>
  <sheetViews>
    <sheetView view="pageBreakPreview" zoomScale="115" zoomScaleNormal="100" zoomScaleSheetLayoutView="115" workbookViewId="0">
      <selection activeCell="C25" sqref="C25:H25"/>
    </sheetView>
  </sheetViews>
  <sheetFormatPr defaultColWidth="9.125" defaultRowHeight="14.25" x14ac:dyDescent="0.2"/>
  <cols>
    <col min="1" max="1" width="14.625" style="8" customWidth="1"/>
    <col min="2" max="8" width="9.875" style="8" customWidth="1"/>
    <col min="9" max="16384" width="9.125" style="8"/>
  </cols>
  <sheetData>
    <row r="1" spans="1:8" ht="18.75" x14ac:dyDescent="0.2">
      <c r="A1" s="189" t="s">
        <v>136</v>
      </c>
      <c r="B1" s="189"/>
      <c r="C1" s="189"/>
      <c r="D1" s="189"/>
      <c r="E1" s="189"/>
      <c r="F1" s="189"/>
      <c r="G1" s="189"/>
      <c r="H1" s="189"/>
    </row>
    <row r="2" spans="1:8" ht="15" thickBot="1" x14ac:dyDescent="0.25">
      <c r="A2" s="252" t="s">
        <v>137</v>
      </c>
      <c r="B2" s="252"/>
      <c r="C2" s="252"/>
      <c r="D2" s="252"/>
      <c r="E2" s="252"/>
      <c r="F2" s="252"/>
      <c r="G2" s="252"/>
      <c r="H2" s="252"/>
    </row>
    <row r="3" spans="1:8" ht="15.75" thickTop="1" thickBot="1" x14ac:dyDescent="0.25">
      <c r="A3" s="256" t="s">
        <v>20</v>
      </c>
      <c r="B3" s="257"/>
      <c r="C3" s="77" t="s">
        <v>138</v>
      </c>
      <c r="D3" s="77" t="s">
        <v>117</v>
      </c>
      <c r="E3" s="77" t="s">
        <v>118</v>
      </c>
      <c r="F3" s="77" t="s">
        <v>139</v>
      </c>
      <c r="G3" s="77" t="s">
        <v>120</v>
      </c>
      <c r="H3" s="78" t="s">
        <v>121</v>
      </c>
    </row>
    <row r="4" spans="1:8" ht="15" thickTop="1" x14ac:dyDescent="0.2">
      <c r="A4" s="79"/>
      <c r="B4" s="79"/>
      <c r="C4" s="35"/>
      <c r="D4" s="35"/>
      <c r="E4" s="35"/>
      <c r="F4" s="35"/>
      <c r="G4" s="35"/>
      <c r="H4" s="35"/>
    </row>
    <row r="5" spans="1:8" x14ac:dyDescent="0.2">
      <c r="A5" s="21">
        <v>2022</v>
      </c>
      <c r="B5" s="21"/>
      <c r="C5" s="15"/>
      <c r="D5" s="15"/>
      <c r="E5" s="15"/>
      <c r="F5" s="15"/>
      <c r="G5" s="15"/>
      <c r="H5" s="15"/>
    </row>
    <row r="6" spans="1:8" x14ac:dyDescent="0.2">
      <c r="A6" s="21"/>
      <c r="B6" s="22" t="s">
        <v>2</v>
      </c>
      <c r="C6" s="125">
        <v>16.22</v>
      </c>
      <c r="D6" s="125">
        <v>16.02</v>
      </c>
      <c r="E6" s="125">
        <v>16</v>
      </c>
      <c r="F6" s="125" t="s">
        <v>30</v>
      </c>
      <c r="G6" s="125" t="s">
        <v>30</v>
      </c>
      <c r="H6" s="125" t="s">
        <v>30</v>
      </c>
    </row>
    <row r="7" spans="1:8" x14ac:dyDescent="0.2">
      <c r="A7" s="21">
        <v>2023</v>
      </c>
      <c r="B7" s="22"/>
      <c r="C7" s="125"/>
      <c r="D7" s="125"/>
      <c r="E7" s="127"/>
      <c r="F7" s="127"/>
      <c r="G7" s="125"/>
      <c r="H7" s="125"/>
    </row>
    <row r="8" spans="1:8" x14ac:dyDescent="0.2">
      <c r="A8" s="21"/>
      <c r="B8" s="22" t="s">
        <v>128</v>
      </c>
      <c r="C8" s="125">
        <v>16.100000000000001</v>
      </c>
      <c r="D8" s="125">
        <v>16.559999999999999</v>
      </c>
      <c r="E8" s="125" t="s">
        <v>30</v>
      </c>
      <c r="F8" s="125" t="s">
        <v>30</v>
      </c>
      <c r="G8" s="125" t="s">
        <v>30</v>
      </c>
      <c r="H8" s="125" t="s">
        <v>30</v>
      </c>
    </row>
    <row r="9" spans="1:8" x14ac:dyDescent="0.2">
      <c r="A9" s="21"/>
      <c r="B9" s="22" t="s">
        <v>129</v>
      </c>
      <c r="C9" s="125">
        <v>16.829999999999998</v>
      </c>
      <c r="D9" s="125">
        <v>16.989999999999998</v>
      </c>
      <c r="E9" s="125" t="s">
        <v>30</v>
      </c>
      <c r="F9" s="125" t="s">
        <v>30</v>
      </c>
      <c r="G9" s="125" t="s">
        <v>30</v>
      </c>
      <c r="H9" s="125">
        <v>18.059999999999999</v>
      </c>
    </row>
    <row r="10" spans="1:8" x14ac:dyDescent="0.2">
      <c r="A10" s="21"/>
      <c r="B10" s="22" t="s">
        <v>130</v>
      </c>
      <c r="C10" s="125">
        <v>19.12</v>
      </c>
      <c r="D10" s="125">
        <v>20.23</v>
      </c>
      <c r="E10" s="125" t="s">
        <v>30</v>
      </c>
      <c r="F10" s="125">
        <v>20.05</v>
      </c>
      <c r="G10" s="125" t="s">
        <v>30</v>
      </c>
      <c r="H10" s="125" t="s">
        <v>30</v>
      </c>
    </row>
    <row r="11" spans="1:8" x14ac:dyDescent="0.2">
      <c r="A11" s="21"/>
      <c r="B11" s="22"/>
      <c r="C11" s="125"/>
      <c r="D11" s="125"/>
      <c r="E11" s="125"/>
      <c r="F11" s="125"/>
      <c r="G11" s="125"/>
      <c r="H11" s="125"/>
    </row>
    <row r="12" spans="1:8" x14ac:dyDescent="0.2">
      <c r="A12" s="21"/>
      <c r="B12" s="22" t="s">
        <v>131</v>
      </c>
      <c r="C12" s="125">
        <v>20.95</v>
      </c>
      <c r="D12" s="125">
        <v>20.05</v>
      </c>
      <c r="E12" s="125">
        <v>20.23</v>
      </c>
      <c r="F12" s="125" t="s">
        <v>30</v>
      </c>
      <c r="G12" s="125" t="s">
        <v>30</v>
      </c>
      <c r="H12" s="125" t="s">
        <v>30</v>
      </c>
    </row>
    <row r="13" spans="1:8" x14ac:dyDescent="0.2">
      <c r="A13" s="21"/>
      <c r="B13" s="22" t="s">
        <v>40</v>
      </c>
      <c r="C13" s="125">
        <v>20.48</v>
      </c>
      <c r="D13" s="125">
        <v>20.68</v>
      </c>
      <c r="E13" s="125">
        <v>20.21</v>
      </c>
      <c r="F13" s="125">
        <v>20.9</v>
      </c>
      <c r="G13" s="125" t="s">
        <v>30</v>
      </c>
      <c r="H13" s="125" t="s">
        <v>30</v>
      </c>
    </row>
    <row r="14" spans="1:8" x14ac:dyDescent="0.2">
      <c r="A14" s="21"/>
      <c r="B14" s="22" t="s">
        <v>132</v>
      </c>
      <c r="C14" s="125">
        <v>20.56</v>
      </c>
      <c r="D14" s="125">
        <v>20.13</v>
      </c>
      <c r="E14" s="125" t="s">
        <v>30</v>
      </c>
      <c r="F14" s="125" t="s">
        <v>30</v>
      </c>
      <c r="G14" s="125" t="s">
        <v>30</v>
      </c>
      <c r="H14" s="125" t="s">
        <v>30</v>
      </c>
    </row>
    <row r="15" spans="1:8" x14ac:dyDescent="0.2">
      <c r="A15" s="21"/>
      <c r="B15" s="22"/>
      <c r="C15" s="125"/>
      <c r="D15" s="125"/>
      <c r="E15" s="125"/>
      <c r="F15" s="125"/>
      <c r="G15" s="125"/>
      <c r="H15" s="125"/>
    </row>
    <row r="16" spans="1:8" x14ac:dyDescent="0.2">
      <c r="A16" s="21"/>
      <c r="B16" s="22" t="s">
        <v>3</v>
      </c>
      <c r="C16" s="125">
        <v>21.9</v>
      </c>
      <c r="D16" s="125">
        <v>22.11</v>
      </c>
      <c r="E16" s="125">
        <v>21.8</v>
      </c>
      <c r="F16" s="125">
        <v>21.4</v>
      </c>
      <c r="G16" s="125" t="s">
        <v>30</v>
      </c>
      <c r="H16" s="125" t="s">
        <v>30</v>
      </c>
    </row>
    <row r="17" spans="1:8" x14ac:dyDescent="0.2">
      <c r="A17" s="21"/>
      <c r="B17" s="22" t="s">
        <v>4</v>
      </c>
      <c r="C17" s="125">
        <v>21.61</v>
      </c>
      <c r="D17" s="125" t="s">
        <v>30</v>
      </c>
      <c r="E17" s="125" t="s">
        <v>30</v>
      </c>
      <c r="F17" s="125">
        <v>21.5</v>
      </c>
      <c r="G17" s="125" t="s">
        <v>30</v>
      </c>
      <c r="H17" s="125" t="s">
        <v>30</v>
      </c>
    </row>
    <row r="18" spans="1:8" x14ac:dyDescent="0.2">
      <c r="A18" s="21"/>
      <c r="B18" s="22" t="s">
        <v>5</v>
      </c>
      <c r="C18" s="125">
        <v>21.69</v>
      </c>
      <c r="D18" s="125">
        <v>22.1</v>
      </c>
      <c r="E18" s="125">
        <v>21.25</v>
      </c>
      <c r="F18" s="125" t="s">
        <v>30</v>
      </c>
      <c r="G18" s="125" t="s">
        <v>30</v>
      </c>
      <c r="H18" s="125" t="s">
        <v>30</v>
      </c>
    </row>
    <row r="19" spans="1:8" x14ac:dyDescent="0.2">
      <c r="A19" s="21"/>
      <c r="B19" s="22"/>
      <c r="C19" s="125"/>
      <c r="D19" s="125"/>
      <c r="E19" s="125"/>
      <c r="F19" s="125"/>
      <c r="G19" s="125"/>
      <c r="H19" s="125"/>
    </row>
    <row r="20" spans="1:8" x14ac:dyDescent="0.2">
      <c r="A20" s="21"/>
      <c r="B20" s="22" t="s">
        <v>6</v>
      </c>
      <c r="C20" s="125">
        <v>22.04</v>
      </c>
      <c r="D20" s="125">
        <v>21.67</v>
      </c>
      <c r="E20" s="125">
        <v>21.81</v>
      </c>
      <c r="F20" s="125" t="s">
        <v>30</v>
      </c>
      <c r="G20" s="125" t="s">
        <v>30</v>
      </c>
      <c r="H20" s="125" t="s">
        <v>30</v>
      </c>
    </row>
    <row r="21" spans="1:8" x14ac:dyDescent="0.2">
      <c r="A21" s="21"/>
      <c r="B21" s="22" t="s">
        <v>7</v>
      </c>
      <c r="C21" s="125">
        <v>22.1</v>
      </c>
      <c r="D21" s="125">
        <v>21.4</v>
      </c>
      <c r="E21" s="125" t="s">
        <v>30</v>
      </c>
      <c r="F21" s="125" t="s">
        <v>30</v>
      </c>
      <c r="G21" s="125" t="s">
        <v>30</v>
      </c>
      <c r="H21" s="125" t="s">
        <v>30</v>
      </c>
    </row>
    <row r="22" spans="1:8" x14ac:dyDescent="0.2">
      <c r="A22" s="21"/>
      <c r="B22" s="22" t="s">
        <v>2</v>
      </c>
      <c r="C22" s="125">
        <v>21.82</v>
      </c>
      <c r="D22" s="125">
        <v>21.64</v>
      </c>
      <c r="E22" s="125">
        <v>21.31</v>
      </c>
      <c r="F22" s="125" t="s">
        <v>30</v>
      </c>
      <c r="G22" s="125" t="s">
        <v>30</v>
      </c>
      <c r="H22" s="125" t="s">
        <v>30</v>
      </c>
    </row>
    <row r="23" spans="1:8" x14ac:dyDescent="0.2">
      <c r="A23" s="21"/>
      <c r="B23" s="22"/>
      <c r="C23" s="125"/>
      <c r="D23" s="125"/>
      <c r="E23" s="125"/>
      <c r="F23" s="125"/>
      <c r="G23" s="125"/>
      <c r="H23" s="125"/>
    </row>
    <row r="24" spans="1:8" x14ac:dyDescent="0.2">
      <c r="A24" s="21">
        <v>2024</v>
      </c>
      <c r="B24" s="22" t="s">
        <v>128</v>
      </c>
      <c r="C24" s="125">
        <v>21.76</v>
      </c>
      <c r="D24" s="125">
        <v>21.29</v>
      </c>
      <c r="E24" s="125">
        <v>21</v>
      </c>
      <c r="F24" s="125">
        <v>21.53</v>
      </c>
      <c r="G24" s="125">
        <v>20.73</v>
      </c>
      <c r="H24" s="125" t="s">
        <v>30</v>
      </c>
    </row>
    <row r="25" spans="1:8" x14ac:dyDescent="0.2">
      <c r="A25" s="21"/>
      <c r="B25" s="22" t="s">
        <v>129</v>
      </c>
      <c r="C25" s="125">
        <v>21.62</v>
      </c>
      <c r="D25" s="125">
        <v>21.75</v>
      </c>
      <c r="E25" s="125">
        <v>21.4</v>
      </c>
      <c r="F25" s="125">
        <v>21.84</v>
      </c>
      <c r="G25" s="125">
        <v>21.12</v>
      </c>
      <c r="H25" s="125">
        <v>21</v>
      </c>
    </row>
    <row r="26" spans="1:8" ht="15" thickBot="1" x14ac:dyDescent="0.25">
      <c r="A26" s="80"/>
      <c r="B26" s="80"/>
      <c r="C26" s="81"/>
      <c r="D26" s="81"/>
      <c r="E26" s="34"/>
      <c r="F26" s="34"/>
      <c r="G26" s="34"/>
      <c r="H26" s="34"/>
    </row>
    <row r="27" spans="1:8" ht="15" thickTop="1" x14ac:dyDescent="0.2">
      <c r="A27" s="209" t="s">
        <v>140</v>
      </c>
      <c r="B27" s="209"/>
      <c r="C27" s="209"/>
      <c r="D27" s="209"/>
      <c r="E27" s="209"/>
      <c r="F27" s="209"/>
      <c r="G27" s="209"/>
      <c r="H27" s="209"/>
    </row>
    <row r="28" spans="1:8" x14ac:dyDescent="0.2">
      <c r="A28" s="210"/>
      <c r="B28" s="210"/>
      <c r="C28" s="210"/>
      <c r="D28" s="210"/>
      <c r="E28" s="210"/>
      <c r="F28" s="210"/>
      <c r="G28" s="210"/>
      <c r="H28" s="210"/>
    </row>
  </sheetData>
  <mergeCells count="5">
    <mergeCell ref="A1:H1"/>
    <mergeCell ref="A2:H2"/>
    <mergeCell ref="A3:B3"/>
    <mergeCell ref="A27:H27"/>
    <mergeCell ref="A28:H28"/>
  </mergeCells>
  <pageMargins left="0.7" right="0.7" top="0.75" bottom="0.75" header="0.3" footer="0.3"/>
  <pageSetup paperSize="9" scale="96"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7"/>
  <sheetViews>
    <sheetView view="pageBreakPreview" topLeftCell="A16" zoomScaleNormal="100" zoomScaleSheetLayoutView="100" workbookViewId="0">
      <selection activeCell="H7" sqref="H7:J15"/>
    </sheetView>
  </sheetViews>
  <sheetFormatPr defaultRowHeight="14.25" x14ac:dyDescent="0.2"/>
  <cols>
    <col min="1" max="1" width="7.125" bestFit="1" customWidth="1"/>
    <col min="2" max="2" width="6.5" bestFit="1" customWidth="1"/>
    <col min="3" max="3" width="6.75" bestFit="1" customWidth="1"/>
    <col min="4" max="4" width="7" bestFit="1" customWidth="1"/>
    <col min="5" max="6" width="6.75" bestFit="1" customWidth="1"/>
    <col min="7" max="7" width="7" bestFit="1" customWidth="1"/>
    <col min="8" max="9" width="5.75" bestFit="1" customWidth="1"/>
    <col min="10" max="10" width="7" bestFit="1" customWidth="1"/>
    <col min="11" max="12" width="6.75" bestFit="1" customWidth="1"/>
    <col min="13" max="13" width="7" bestFit="1" customWidth="1"/>
  </cols>
  <sheetData>
    <row r="1" spans="1:13" ht="18.75" x14ac:dyDescent="0.2">
      <c r="A1" s="189" t="s">
        <v>141</v>
      </c>
      <c r="B1" s="189"/>
      <c r="C1" s="189"/>
      <c r="D1" s="189"/>
      <c r="E1" s="189"/>
      <c r="F1" s="189"/>
      <c r="G1" s="189"/>
      <c r="H1" s="189"/>
      <c r="I1" s="189"/>
      <c r="J1" s="189"/>
      <c r="K1" s="189"/>
      <c r="L1" s="189"/>
      <c r="M1" s="189"/>
    </row>
    <row r="2" spans="1:13" ht="18.75" x14ac:dyDescent="0.2">
      <c r="A2" s="259" t="s">
        <v>142</v>
      </c>
      <c r="B2" s="259"/>
      <c r="C2" s="259"/>
      <c r="D2" s="259"/>
      <c r="E2" s="259"/>
      <c r="F2" s="259"/>
      <c r="G2" s="259"/>
      <c r="H2" s="259"/>
      <c r="I2" s="259"/>
      <c r="J2" s="259"/>
      <c r="K2" s="259"/>
      <c r="L2" s="259"/>
      <c r="M2" s="259"/>
    </row>
    <row r="3" spans="1:13" ht="19.5" thickBot="1" x14ac:dyDescent="0.25">
      <c r="A3" s="260"/>
      <c r="B3" s="260"/>
      <c r="C3" s="260"/>
      <c r="D3" s="260"/>
      <c r="E3" s="260"/>
      <c r="F3" s="260"/>
      <c r="G3" s="260"/>
      <c r="H3" s="260"/>
      <c r="I3" s="260"/>
      <c r="J3" s="260"/>
      <c r="K3" s="260"/>
      <c r="L3" s="260"/>
      <c r="M3" s="260"/>
    </row>
    <row r="4" spans="1:13" ht="15.75" thickTop="1" thickBot="1" x14ac:dyDescent="0.25">
      <c r="A4" s="207" t="s">
        <v>86</v>
      </c>
      <c r="B4" s="247" t="s">
        <v>143</v>
      </c>
      <c r="C4" s="248"/>
      <c r="D4" s="255"/>
      <c r="E4" s="247" t="s">
        <v>144</v>
      </c>
      <c r="F4" s="248"/>
      <c r="G4" s="255"/>
      <c r="H4" s="215" t="s">
        <v>145</v>
      </c>
      <c r="I4" s="261"/>
      <c r="J4" s="216"/>
      <c r="K4" s="247" t="s">
        <v>146</v>
      </c>
      <c r="L4" s="248"/>
      <c r="M4" s="248"/>
    </row>
    <row r="5" spans="1:13" ht="15" thickBot="1" x14ac:dyDescent="0.25">
      <c r="A5" s="254"/>
      <c r="B5" s="82" t="s">
        <v>147</v>
      </c>
      <c r="C5" s="83" t="s">
        <v>148</v>
      </c>
      <c r="D5" s="84" t="s">
        <v>139</v>
      </c>
      <c r="E5" s="83" t="s">
        <v>147</v>
      </c>
      <c r="F5" s="83" t="s">
        <v>148</v>
      </c>
      <c r="G5" s="84" t="s">
        <v>139</v>
      </c>
      <c r="H5" s="83" t="s">
        <v>147</v>
      </c>
      <c r="I5" s="83" t="s">
        <v>148</v>
      </c>
      <c r="J5" s="84" t="s">
        <v>139</v>
      </c>
      <c r="K5" s="83" t="s">
        <v>147</v>
      </c>
      <c r="L5" s="83" t="s">
        <v>148</v>
      </c>
      <c r="M5" s="83" t="s">
        <v>139</v>
      </c>
    </row>
    <row r="6" spans="1:13" ht="15" thickTop="1" x14ac:dyDescent="0.2">
      <c r="A6" s="3"/>
      <c r="B6" s="61"/>
      <c r="C6" s="3"/>
      <c r="D6" s="3"/>
      <c r="E6" s="3"/>
      <c r="F6" s="3"/>
      <c r="G6" s="3"/>
      <c r="H6" s="3"/>
      <c r="I6" s="3"/>
      <c r="J6" s="3"/>
      <c r="K6" s="3"/>
      <c r="L6" s="3"/>
      <c r="M6" s="3"/>
    </row>
    <row r="7" spans="1:13" ht="21" customHeight="1" x14ac:dyDescent="0.2">
      <c r="A7" s="150">
        <v>45323</v>
      </c>
      <c r="B7" s="114">
        <v>279.47732500000001</v>
      </c>
      <c r="C7" s="115">
        <v>280.41764999999998</v>
      </c>
      <c r="D7" s="115">
        <v>282.56722500000001</v>
      </c>
      <c r="E7" s="115">
        <v>301.388394925</v>
      </c>
      <c r="F7" s="115">
        <v>302.48806135209998</v>
      </c>
      <c r="G7" s="115">
        <v>305.08189892079997</v>
      </c>
      <c r="H7" s="115">
        <v>1.9056789901</v>
      </c>
      <c r="I7" s="115">
        <v>1.9144494972999999</v>
      </c>
      <c r="J7" s="115">
        <v>1.9354635377</v>
      </c>
      <c r="K7" s="115">
        <v>353.52492563750002</v>
      </c>
      <c r="L7" s="115">
        <v>354.73183247060001</v>
      </c>
      <c r="M7" s="115">
        <v>357.50716130950002</v>
      </c>
    </row>
    <row r="8" spans="1:13" ht="21" customHeight="1" x14ac:dyDescent="0.2">
      <c r="A8" s="150">
        <v>45324</v>
      </c>
      <c r="B8" s="114">
        <v>279.40915000000001</v>
      </c>
      <c r="C8" s="115">
        <v>280.27938</v>
      </c>
      <c r="D8" s="115">
        <v>282.84772500000003</v>
      </c>
      <c r="E8" s="115">
        <v>304.09495742500002</v>
      </c>
      <c r="F8" s="115">
        <v>305.12838927199999</v>
      </c>
      <c r="G8" s="115">
        <v>308.2036093076</v>
      </c>
      <c r="H8" s="115">
        <v>1.9062539409000001</v>
      </c>
      <c r="I8" s="115">
        <v>1.9142478187</v>
      </c>
      <c r="J8" s="115">
        <v>1.9383879281</v>
      </c>
      <c r="K8" s="115">
        <v>356.45625017999998</v>
      </c>
      <c r="L8" s="115">
        <v>357.58267523900003</v>
      </c>
      <c r="M8" s="115">
        <v>360.91440421930002</v>
      </c>
    </row>
    <row r="9" spans="1:13" ht="21" customHeight="1" x14ac:dyDescent="0.2">
      <c r="A9" s="150">
        <v>45328</v>
      </c>
      <c r="B9" s="114">
        <v>279.42144999999999</v>
      </c>
      <c r="C9" s="115">
        <v>280.29417999999998</v>
      </c>
      <c r="D9" s="115">
        <v>282.65525000000002</v>
      </c>
      <c r="E9" s="115">
        <v>300.48986803999998</v>
      </c>
      <c r="F9" s="115">
        <v>301.5107676609</v>
      </c>
      <c r="G9" s="115">
        <v>304.31780703240003</v>
      </c>
      <c r="H9" s="115">
        <v>1.8814359302000001</v>
      </c>
      <c r="I9" s="115">
        <v>1.8893152388000001</v>
      </c>
      <c r="J9" s="115">
        <v>1.9116856845000001</v>
      </c>
      <c r="K9" s="115">
        <v>350.89749762000002</v>
      </c>
      <c r="L9" s="115">
        <v>352.00800654139999</v>
      </c>
      <c r="M9" s="115">
        <v>355.02234303649999</v>
      </c>
    </row>
    <row r="10" spans="1:13" ht="21" customHeight="1" x14ac:dyDescent="0.2">
      <c r="A10" s="150">
        <v>45329</v>
      </c>
      <c r="B10" s="114">
        <v>279.34165000000002</v>
      </c>
      <c r="C10" s="115">
        <v>280.24933499999997</v>
      </c>
      <c r="D10" s="115">
        <v>282.79163499999999</v>
      </c>
      <c r="E10" s="115">
        <v>300.59957439499999</v>
      </c>
      <c r="F10" s="115">
        <v>301.65898294729999</v>
      </c>
      <c r="G10" s="115">
        <v>304.68903967300002</v>
      </c>
      <c r="H10" s="115">
        <v>1.8866151044999999</v>
      </c>
      <c r="I10" s="115">
        <v>1.8947704212000001</v>
      </c>
      <c r="J10" s="115">
        <v>1.9190489907999999</v>
      </c>
      <c r="K10" s="115">
        <v>352.52918713000003</v>
      </c>
      <c r="L10" s="115">
        <v>353.68867323680001</v>
      </c>
      <c r="M10" s="115">
        <v>356.94836823769998</v>
      </c>
    </row>
    <row r="11" spans="1:13" ht="21" customHeight="1" x14ac:dyDescent="0.2">
      <c r="A11" s="150">
        <v>45331</v>
      </c>
      <c r="B11" s="114">
        <v>279.28035</v>
      </c>
      <c r="C11" s="115">
        <v>280.18763999999999</v>
      </c>
      <c r="D11" s="115">
        <v>282.670725</v>
      </c>
      <c r="E11" s="115">
        <v>300.86873786000001</v>
      </c>
      <c r="F11" s="115">
        <v>301.92879992579998</v>
      </c>
      <c r="G11" s="115">
        <v>304.87422777799998</v>
      </c>
      <c r="H11" s="115">
        <v>1.8695342215999999</v>
      </c>
      <c r="I11" s="115">
        <v>1.8776217752</v>
      </c>
      <c r="J11" s="115">
        <v>1.9007188447000001</v>
      </c>
      <c r="K11" s="115">
        <v>352.32613394499998</v>
      </c>
      <c r="L11" s="115">
        <v>353.48472662400002</v>
      </c>
      <c r="M11" s="115">
        <v>356.66459267110002</v>
      </c>
    </row>
    <row r="12" spans="1:13" ht="21" customHeight="1" x14ac:dyDescent="0.2">
      <c r="A12" s="150">
        <v>45334</v>
      </c>
      <c r="B12" s="114">
        <v>279.32754999999997</v>
      </c>
      <c r="C12" s="115">
        <v>280.36354499999999</v>
      </c>
      <c r="D12" s="115">
        <v>283.19557500000002</v>
      </c>
      <c r="E12" s="115">
        <v>301.64585081500002</v>
      </c>
      <c r="F12" s="115">
        <v>302.84729949130002</v>
      </c>
      <c r="G12" s="115">
        <v>306.17689591129999</v>
      </c>
      <c r="H12" s="115">
        <v>1.8742414044</v>
      </c>
      <c r="I12" s="115">
        <v>1.8832144081</v>
      </c>
      <c r="J12" s="115">
        <v>1.9087176242999999</v>
      </c>
      <c r="K12" s="115">
        <v>353.18178379</v>
      </c>
      <c r="L12" s="115">
        <v>354.50624520230002</v>
      </c>
      <c r="M12" s="115">
        <v>358.133796872</v>
      </c>
    </row>
    <row r="13" spans="1:13" ht="21" customHeight="1" x14ac:dyDescent="0.2">
      <c r="A13" s="150">
        <v>45335</v>
      </c>
      <c r="B13" s="114">
        <v>279.31472500000001</v>
      </c>
      <c r="C13" s="115">
        <v>280.22169000000002</v>
      </c>
      <c r="D13" s="115">
        <v>283.149045</v>
      </c>
      <c r="E13" s="115">
        <v>300.8778302975</v>
      </c>
      <c r="F13" s="115">
        <v>301.9374698666</v>
      </c>
      <c r="G13" s="115">
        <v>305.36123813310002</v>
      </c>
      <c r="H13" s="115">
        <v>1.8668898717</v>
      </c>
      <c r="I13" s="115">
        <v>1.8749550617999999</v>
      </c>
      <c r="J13" s="115">
        <v>1.9009951473</v>
      </c>
      <c r="K13" s="115">
        <v>353.36107565250001</v>
      </c>
      <c r="L13" s="115">
        <v>354.52261121430001</v>
      </c>
      <c r="M13" s="115">
        <v>358.27245072509999</v>
      </c>
    </row>
    <row r="14" spans="1:13" ht="21" customHeight="1" x14ac:dyDescent="0.2">
      <c r="A14" s="150">
        <v>45336</v>
      </c>
      <c r="B14" s="114">
        <v>279.31534249999999</v>
      </c>
      <c r="C14" s="115">
        <v>280.19197924999997</v>
      </c>
      <c r="D14" s="115">
        <v>282.80432150000001</v>
      </c>
      <c r="E14" s="115">
        <v>298.90931892129998</v>
      </c>
      <c r="F14" s="115">
        <v>299.92982303629998</v>
      </c>
      <c r="G14" s="115">
        <v>303.0174775749</v>
      </c>
      <c r="H14" s="115">
        <v>1.8553613025</v>
      </c>
      <c r="I14" s="115">
        <v>1.8640481821999999</v>
      </c>
      <c r="J14" s="115">
        <v>1.8875580025000001</v>
      </c>
      <c r="K14" s="115">
        <v>350.45698081429998</v>
      </c>
      <c r="L14" s="115">
        <v>351.57074586789997</v>
      </c>
      <c r="M14" s="115">
        <v>354.8984959627</v>
      </c>
    </row>
    <row r="15" spans="1:13" ht="21" customHeight="1" x14ac:dyDescent="0.2">
      <c r="A15" s="150">
        <v>45337</v>
      </c>
      <c r="B15" s="114">
        <v>279.37843249999997</v>
      </c>
      <c r="C15" s="115">
        <v>280.236538</v>
      </c>
      <c r="D15" s="115">
        <v>282.81491499999998</v>
      </c>
      <c r="E15" s="115">
        <v>299.85689397380003</v>
      </c>
      <c r="F15" s="115">
        <v>300.86026577759998</v>
      </c>
      <c r="G15" s="115">
        <v>303.89565594919998</v>
      </c>
      <c r="H15" s="115">
        <v>1.8609721663000001</v>
      </c>
      <c r="I15" s="115">
        <v>1.8686964341000001</v>
      </c>
      <c r="J15" s="115">
        <v>1.8926095421</v>
      </c>
      <c r="K15" s="115">
        <v>350.50820378600002</v>
      </c>
      <c r="L15" s="115">
        <v>351.59877240169999</v>
      </c>
      <c r="M15" s="115">
        <v>354.87898349120002</v>
      </c>
    </row>
    <row r="16" spans="1:13" ht="21" customHeight="1" x14ac:dyDescent="0.2">
      <c r="A16" s="150">
        <v>45338</v>
      </c>
      <c r="B16" s="114">
        <v>279.36034000000001</v>
      </c>
      <c r="C16" s="115">
        <v>280.262336</v>
      </c>
      <c r="D16" s="115">
        <v>283.08628549999997</v>
      </c>
      <c r="E16" s="115">
        <v>300.66157266530001</v>
      </c>
      <c r="F16" s="115">
        <v>301.71445598439999</v>
      </c>
      <c r="G16" s="115">
        <v>305.02108478880001</v>
      </c>
      <c r="H16" s="115">
        <v>1.8592416641</v>
      </c>
      <c r="I16" s="115">
        <v>1.8672479209999999</v>
      </c>
      <c r="J16" s="115">
        <v>1.8927713193</v>
      </c>
      <c r="K16" s="115">
        <v>351.40739864699998</v>
      </c>
      <c r="L16" s="115">
        <v>352.55572530889998</v>
      </c>
      <c r="M16" s="115">
        <v>356.15255430529999</v>
      </c>
    </row>
    <row r="17" spans="1:13" ht="21" customHeight="1" x14ac:dyDescent="0.2">
      <c r="A17" s="150">
        <v>45341</v>
      </c>
      <c r="B17" s="114">
        <v>279.35571499999998</v>
      </c>
      <c r="C17" s="115">
        <v>280.2542765</v>
      </c>
      <c r="D17" s="115">
        <v>282.92387250000002</v>
      </c>
      <c r="E17" s="115">
        <v>301.271178056</v>
      </c>
      <c r="F17" s="115">
        <v>302.32289950299997</v>
      </c>
      <c r="G17" s="115">
        <v>305.4695100518</v>
      </c>
      <c r="H17" s="115">
        <v>1.8628061222000001</v>
      </c>
      <c r="I17" s="115">
        <v>1.8708038659999999</v>
      </c>
      <c r="J17" s="115">
        <v>1.8950431121</v>
      </c>
      <c r="K17" s="115">
        <v>352.70057961600003</v>
      </c>
      <c r="L17" s="115">
        <v>353.84876925459997</v>
      </c>
      <c r="M17" s="115">
        <v>357.26339315680002</v>
      </c>
    </row>
    <row r="18" spans="1:13" ht="21" customHeight="1" x14ac:dyDescent="0.2">
      <c r="A18" s="150">
        <v>45342</v>
      </c>
      <c r="B18" s="114">
        <v>279.56537500000002</v>
      </c>
      <c r="C18" s="115">
        <v>280.45931300000001</v>
      </c>
      <c r="D18" s="115">
        <v>283.11718999999999</v>
      </c>
      <c r="E18" s="115">
        <v>301.24569260430002</v>
      </c>
      <c r="F18" s="115">
        <v>302.29166822050001</v>
      </c>
      <c r="G18" s="115">
        <v>305.4237102829</v>
      </c>
      <c r="H18" s="115">
        <v>1.8592450395</v>
      </c>
      <c r="I18" s="115">
        <v>1.8671893758</v>
      </c>
      <c r="J18" s="115">
        <v>1.8912853513000001</v>
      </c>
      <c r="K18" s="115">
        <v>351.94488095150001</v>
      </c>
      <c r="L18" s="115">
        <v>353.0838314124</v>
      </c>
      <c r="M18" s="115">
        <v>356.47483574929998</v>
      </c>
    </row>
    <row r="19" spans="1:13" ht="21" customHeight="1" x14ac:dyDescent="0.2">
      <c r="A19" s="150">
        <v>45343</v>
      </c>
      <c r="B19" s="114">
        <v>279.49895500000002</v>
      </c>
      <c r="C19" s="115">
        <v>280.41246699999999</v>
      </c>
      <c r="D19" s="115">
        <v>283.20747999999998</v>
      </c>
      <c r="E19" s="115">
        <v>302.06850066850001</v>
      </c>
      <c r="F19" s="115">
        <v>303.14242116259999</v>
      </c>
      <c r="G19" s="115">
        <v>306.45300835469999</v>
      </c>
      <c r="H19" s="115">
        <v>1.8611550435999999</v>
      </c>
      <c r="I19" s="115">
        <v>1.8692513294999999</v>
      </c>
      <c r="J19" s="115">
        <v>1.8942820546000001</v>
      </c>
      <c r="K19" s="115">
        <v>352.68579173249998</v>
      </c>
      <c r="L19" s="115">
        <v>353.85263231350001</v>
      </c>
      <c r="M19" s="115">
        <v>357.42908032100001</v>
      </c>
    </row>
    <row r="20" spans="1:13" ht="21" customHeight="1" x14ac:dyDescent="0.2">
      <c r="A20" s="150">
        <v>45344</v>
      </c>
      <c r="B20" s="114">
        <v>279.32806749999997</v>
      </c>
      <c r="C20" s="115">
        <v>280.235749</v>
      </c>
      <c r="D20" s="115">
        <v>283.04924449999999</v>
      </c>
      <c r="E20" s="115">
        <v>303.36425630500003</v>
      </c>
      <c r="F20" s="115">
        <v>304.43746875509999</v>
      </c>
      <c r="G20" s="115">
        <v>307.75916049559999</v>
      </c>
      <c r="H20" s="115">
        <v>1.8615048076</v>
      </c>
      <c r="I20" s="115">
        <v>1.8695819329000001</v>
      </c>
      <c r="J20" s="115">
        <v>1.8947482733000001</v>
      </c>
      <c r="K20" s="115">
        <v>354.38355362380003</v>
      </c>
      <c r="L20" s="115">
        <v>355.54980713309999</v>
      </c>
      <c r="M20" s="115">
        <v>359.16472446159997</v>
      </c>
    </row>
    <row r="21" spans="1:13" ht="21" customHeight="1" x14ac:dyDescent="0.2">
      <c r="A21" s="150">
        <v>45345</v>
      </c>
      <c r="B21" s="114">
        <v>279.36231750000002</v>
      </c>
      <c r="C21" s="115">
        <v>280.2875995</v>
      </c>
      <c r="D21" s="115">
        <v>283.38835749999998</v>
      </c>
      <c r="E21" s="115">
        <v>302.54941738899998</v>
      </c>
      <c r="F21" s="115">
        <v>303.63976085230001</v>
      </c>
      <c r="G21" s="115">
        <v>307.26496017279999</v>
      </c>
      <c r="H21" s="115">
        <v>1.8549339157</v>
      </c>
      <c r="I21" s="115">
        <v>1.8631002715</v>
      </c>
      <c r="J21" s="115">
        <v>1.8900999613</v>
      </c>
      <c r="K21" s="115">
        <v>353.95208380899999</v>
      </c>
      <c r="L21" s="115">
        <v>355.13924380930001</v>
      </c>
      <c r="M21" s="115">
        <v>359.1144025319</v>
      </c>
    </row>
    <row r="22" spans="1:13" ht="21" customHeight="1" x14ac:dyDescent="0.2">
      <c r="A22" s="150">
        <v>45348</v>
      </c>
      <c r="B22" s="114">
        <v>279.2</v>
      </c>
      <c r="C22" s="115">
        <v>280.12109550000002</v>
      </c>
      <c r="D22" s="115">
        <v>282.91509550000001</v>
      </c>
      <c r="E22" s="115">
        <v>302.31778000000003</v>
      </c>
      <c r="F22" s="115">
        <v>303.40504107909999</v>
      </c>
      <c r="G22" s="115">
        <v>306.69778717299999</v>
      </c>
      <c r="H22" s="115">
        <v>1.8554578682</v>
      </c>
      <c r="I22" s="115">
        <v>1.8635995464999999</v>
      </c>
      <c r="J22" s="115">
        <v>1.8885797123000001</v>
      </c>
      <c r="K22" s="115">
        <v>353.87205</v>
      </c>
      <c r="L22" s="115">
        <v>355.05432890949999</v>
      </c>
      <c r="M22" s="115">
        <v>358.64128162190002</v>
      </c>
    </row>
    <row r="23" spans="1:13" ht="21" customHeight="1" x14ac:dyDescent="0.2">
      <c r="A23" s="150">
        <v>45349</v>
      </c>
      <c r="B23" s="114">
        <v>279.27640000000002</v>
      </c>
      <c r="C23" s="115">
        <v>280.19221199999998</v>
      </c>
      <c r="D23" s="115">
        <v>283.01026450000001</v>
      </c>
      <c r="E23" s="115">
        <v>303.18248455999998</v>
      </c>
      <c r="F23" s="115">
        <v>304.26730752780003</v>
      </c>
      <c r="G23" s="115">
        <v>307.58291372550002</v>
      </c>
      <c r="H23" s="115">
        <v>1.8574468099999999</v>
      </c>
      <c r="I23" s="115">
        <v>1.8655837635000001</v>
      </c>
      <c r="J23" s="115">
        <v>1.8907775791000001</v>
      </c>
      <c r="K23" s="115">
        <v>354.41575868000001</v>
      </c>
      <c r="L23" s="115">
        <v>355.59263672970002</v>
      </c>
      <c r="M23" s="115">
        <v>359.21544788599999</v>
      </c>
    </row>
    <row r="24" spans="1:13" ht="21" customHeight="1" x14ac:dyDescent="0.2">
      <c r="A24" s="150">
        <v>45350</v>
      </c>
      <c r="B24" s="114">
        <v>279.11909000000003</v>
      </c>
      <c r="C24" s="115">
        <v>280.037284</v>
      </c>
      <c r="D24" s="115">
        <v>282.87379199999998</v>
      </c>
      <c r="E24" s="115">
        <v>302.11853281399999</v>
      </c>
      <c r="F24" s="115">
        <v>303.19636738679998</v>
      </c>
      <c r="G24" s="115">
        <v>306.59021359510001</v>
      </c>
      <c r="H24" s="115">
        <v>1.8511065109</v>
      </c>
      <c r="I24" s="115">
        <v>1.8592032516000001</v>
      </c>
      <c r="J24" s="115">
        <v>1.8851987656</v>
      </c>
      <c r="K24" s="115">
        <v>353.30897392000003</v>
      </c>
      <c r="L24" s="115">
        <v>354.48449585819998</v>
      </c>
      <c r="M24" s="115">
        <v>358.13392016749998</v>
      </c>
    </row>
    <row r="25" spans="1:13" ht="21" customHeight="1" x14ac:dyDescent="0.2">
      <c r="A25" s="150">
        <v>45351</v>
      </c>
      <c r="B25" s="114">
        <v>279.11168750000002</v>
      </c>
      <c r="C25" s="115">
        <v>280.06512500000002</v>
      </c>
      <c r="D25" s="115">
        <v>282.90743250000003</v>
      </c>
      <c r="E25" s="115">
        <v>302.41753886380002</v>
      </c>
      <c r="F25" s="115">
        <v>303.53374227960001</v>
      </c>
      <c r="G25" s="115">
        <v>306.92273717630002</v>
      </c>
      <c r="H25" s="115">
        <v>1.865158823</v>
      </c>
      <c r="I25" s="115">
        <v>1.8735508444</v>
      </c>
      <c r="J25" s="115">
        <v>1.8997505509999999</v>
      </c>
      <c r="K25" s="115">
        <v>353.24377715750001</v>
      </c>
      <c r="L25" s="115">
        <v>354.46372529339999</v>
      </c>
      <c r="M25" s="115">
        <v>358.11554435580001</v>
      </c>
    </row>
    <row r="26" spans="1:13" ht="15" thickBot="1" x14ac:dyDescent="0.25">
      <c r="A26" s="85"/>
      <c r="B26" s="76"/>
      <c r="C26" s="68"/>
      <c r="D26" s="68"/>
      <c r="E26" s="68"/>
      <c r="F26" s="68"/>
      <c r="G26" s="68"/>
      <c r="H26" s="68"/>
      <c r="I26" s="68"/>
      <c r="J26" s="68"/>
      <c r="K26" s="68"/>
      <c r="L26" s="68"/>
      <c r="M26" s="68"/>
    </row>
    <row r="27" spans="1:13" ht="15" thickTop="1" x14ac:dyDescent="0.2">
      <c r="A27" s="258"/>
      <c r="B27" s="258"/>
      <c r="C27" s="258"/>
      <c r="D27" s="258"/>
      <c r="E27" s="258"/>
      <c r="F27" s="258"/>
      <c r="G27" s="258"/>
      <c r="H27" s="258"/>
      <c r="I27" s="258"/>
      <c r="J27" s="258"/>
      <c r="K27" s="258"/>
      <c r="L27" s="258"/>
      <c r="M27" s="258"/>
    </row>
  </sheetData>
  <mergeCells count="9">
    <mergeCell ref="A27:M27"/>
    <mergeCell ref="A1:M1"/>
    <mergeCell ref="A2:M2"/>
    <mergeCell ref="A3:M3"/>
    <mergeCell ref="A4:A5"/>
    <mergeCell ref="B4:D4"/>
    <mergeCell ref="E4:G4"/>
    <mergeCell ref="H4:J4"/>
    <mergeCell ref="K4:M4"/>
  </mergeCells>
  <pageMargins left="0.7" right="0.7" top="0.75" bottom="0.75" header="0.3" footer="0.3"/>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6.1</vt:lpstr>
      <vt:lpstr>6.2</vt:lpstr>
      <vt:lpstr>6.3</vt:lpstr>
      <vt:lpstr>6.4</vt:lpstr>
      <vt:lpstr>6.5</vt:lpstr>
      <vt:lpstr>6.6</vt:lpstr>
      <vt:lpstr>6.7</vt:lpstr>
      <vt:lpstr>6.8</vt:lpstr>
      <vt:lpstr>6.9</vt:lpstr>
      <vt:lpstr>6.9.1</vt:lpstr>
      <vt:lpstr>6.10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2024-03-04T07:13:10Z</cp:lastPrinted>
  <dcterms:created xsi:type="dcterms:W3CDTF">2024-02-01T11:08:02Z</dcterms:created>
  <dcterms:modified xsi:type="dcterms:W3CDTF">2024-03-26T07:25:49Z</dcterms:modified>
</cp:coreProperties>
</file>