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624\MSB Excel files\"/>
    </mc:Choice>
  </mc:AlternateContent>
  <bookViews>
    <workbookView xWindow="0" yWindow="0" windowWidth="20490" windowHeight="7620" activeTab="1"/>
  </bookViews>
  <sheets>
    <sheet name="6.1" sheetId="1" r:id="rId1"/>
    <sheet name="6.2" sheetId="2" r:id="rId2"/>
    <sheet name="6.3" sheetId="4" r:id="rId3"/>
    <sheet name="6.4" sheetId="5" r:id="rId4"/>
    <sheet name="6.5" sheetId="6" r:id="rId5"/>
    <sheet name="6.6" sheetId="7" r:id="rId6"/>
    <sheet name="6.7" sheetId="8" r:id="rId7"/>
    <sheet name="6.8" sheetId="9" r:id="rId8"/>
    <sheet name="6.9" sheetId="10" r:id="rId9"/>
    <sheet name="6.9.1" sheetId="11" r:id="rId10"/>
    <sheet name="6.10" sheetId="12" r:id="rId1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2" l="1"/>
  <c r="G39" i="12" s="1"/>
  <c r="G34" i="12"/>
  <c r="G27" i="12"/>
  <c r="G30" i="12" s="1"/>
  <c r="G25" i="12"/>
  <c r="G18" i="12"/>
  <c r="G21" i="12" s="1"/>
  <c r="G16" i="12"/>
  <c r="G9" i="12"/>
  <c r="G12" i="12" s="1"/>
  <c r="G7" i="12"/>
  <c r="G19" i="12" l="1"/>
  <c r="G28" i="12"/>
  <c r="G10" i="12"/>
  <c r="G37" i="12"/>
  <c r="K42" i="2" l="1"/>
  <c r="J42" i="2"/>
  <c r="J43" i="2" s="1"/>
  <c r="I23" i="1" l="1"/>
  <c r="I17" i="1"/>
  <c r="I11" i="1"/>
  <c r="G23" i="1" l="1"/>
  <c r="G17" i="1"/>
  <c r="G11" i="1"/>
  <c r="K21" i="4" l="1"/>
  <c r="K22" i="4" s="1"/>
  <c r="J21" i="4"/>
  <c r="J22" i="4" s="1"/>
  <c r="G16" i="6" l="1"/>
  <c r="G15" i="6"/>
  <c r="I21" i="4" l="1"/>
  <c r="I22" i="4" s="1"/>
  <c r="H21" i="4"/>
  <c r="H22" i="4" s="1"/>
  <c r="G21" i="4"/>
  <c r="G22" i="4" s="1"/>
  <c r="F21" i="4"/>
  <c r="F22" i="4" s="1"/>
  <c r="E21" i="4"/>
  <c r="E22" i="4" s="1"/>
  <c r="D21" i="4"/>
  <c r="D22" i="4" s="1"/>
  <c r="C21" i="4"/>
  <c r="C22" i="4" s="1"/>
  <c r="B22" i="4"/>
  <c r="B21" i="4"/>
  <c r="K43" i="2"/>
  <c r="I42" i="2"/>
  <c r="I43" i="2" s="1"/>
  <c r="H42" i="2"/>
  <c r="H43" i="2" s="1"/>
  <c r="G42" i="2"/>
  <c r="G43" i="2" s="1"/>
  <c r="F42" i="2"/>
  <c r="F43" i="2" s="1"/>
  <c r="E42" i="2"/>
  <c r="E43" i="2" s="1"/>
  <c r="D42" i="2"/>
  <c r="D43" i="2" s="1"/>
  <c r="C42" i="2"/>
  <c r="C43" i="2" s="1"/>
  <c r="B42" i="2"/>
  <c r="B43" i="2" s="1"/>
  <c r="K21" i="2"/>
  <c r="K22" i="2" s="1"/>
  <c r="J21" i="2"/>
  <c r="J22" i="2" s="1"/>
  <c r="I21" i="2"/>
  <c r="I22" i="2" s="1"/>
  <c r="H21" i="2"/>
  <c r="H22" i="2" s="1"/>
  <c r="G22" i="2"/>
  <c r="G21" i="2"/>
  <c r="F22" i="2"/>
  <c r="F21" i="2"/>
  <c r="E21" i="2"/>
  <c r="E22" i="2" s="1"/>
  <c r="D21" i="2"/>
  <c r="D22" i="2" s="1"/>
  <c r="C21" i="2"/>
  <c r="C22" i="2" s="1"/>
  <c r="B22" i="2"/>
  <c r="B21" i="2"/>
  <c r="H31" i="6" l="1"/>
  <c r="H30" i="6"/>
  <c r="H29" i="6"/>
  <c r="G31" i="6"/>
  <c r="G30" i="6"/>
  <c r="G29" i="6"/>
</calcChain>
</file>

<file path=xl/sharedStrings.xml><?xml version="1.0" encoding="utf-8"?>
<sst xmlns="http://schemas.openxmlformats.org/spreadsheetml/2006/main" count="679" uniqueCount="179">
  <si>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</si>
  <si>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</si>
  <si>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</si>
  <si>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</si>
  <si>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</si>
  <si>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</si>
  <si>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</si>
  <si>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</si>
  <si>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</si>
  <si>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</si>
  <si>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</si>
  <si>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</si>
  <si>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</si>
  <si>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</si>
  <si>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</si>
  <si>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</si>
  <si>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</si>
  <si>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</si>
  <si>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</si>
  <si>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</si>
  <si>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</si>
  <si>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2019-20</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</si>
  <si>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</si>
  <si>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</si>
  <si>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</si>
  <si>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</si>
  <si>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</si>
  <si>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</si>
  <si>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</si>
  <si>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</si>
  <si>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</si>
  <si>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</si>
  <si>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</si>
  <si>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</si>
  <si>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</si>
  <si>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</si>
  <si>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</si>
  <si>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</si>
  <si>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</si>
  <si>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</si>
  <si>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</si>
  <si>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</si>
  <si>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</si>
  <si>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</si>
  <si>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</si>
  <si>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</si>
  <si>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</si>
  <si>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</si>
  <si>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</si>
  <si>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</si>
  <si>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</si>
  <si>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</si>
  <si>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</si>
  <si>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</si>
  <si>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</si>
  <si>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</si>
  <si>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</si>
  <si>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</si>
  <si>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</si>
  <si>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</si>
  <si>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</si>
  <si>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</si>
  <si>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</si>
  <si>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</si>
  <si>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</si>
  <si>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</si>
  <si>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</si>
  <si>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</si>
  <si>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</si>
  <si>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</si>
  <si>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</si>
  <si>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</si>
  <si>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</si>
  <si>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</si>
  <si>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</si>
  <si>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 Bids Rejected</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</si>
  <si>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</si>
  <si>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</si>
  <si>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</si>
  <si>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</si>
  <si>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</si>
  <si>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</si>
  <si>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</si>
  <si>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</si>
  <si>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</si>
  <si>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</si>
  <si>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</si>
  <si>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</si>
  <si>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</si>
  <si>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</si>
  <si>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</si>
  <si>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</si>
  <si>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</si>
  <si>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</si>
  <si>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</si>
  <si>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</si>
  <si>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</si>
  <si>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</si>
  <si>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</si>
  <si>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</si>
  <si>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</si>
  <si>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</si>
  <si>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(Face Value)</t>
  </si>
  <si>
    <t>Floating Rate Quarterly</t>
  </si>
  <si>
    <t>With Quarterly Refixing</t>
  </si>
  <si>
    <t>With Fortnightly Refixing</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</si>
  <si>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</si>
  <si>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</si>
  <si>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</si>
  <si>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</si>
  <si>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</si>
  <si>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</si>
  <si>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</si>
  <si>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</si>
  <si>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</si>
  <si>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</si>
  <si>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</si>
  <si>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</si>
  <si>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</si>
  <si>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</si>
  <si>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</si>
  <si>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</si>
  <si>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</si>
  <si>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</si>
  <si>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</si>
  <si>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</si>
  <si>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</si>
  <si>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</si>
  <si>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</si>
  <si>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</si>
  <si>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</si>
  <si>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</si>
  <si>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</si>
  <si>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</si>
  <si>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</si>
  <si>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</si>
  <si>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</si>
  <si>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</si>
  <si>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</si>
  <si>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</si>
  <si>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</si>
  <si>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</si>
  <si>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</si>
  <si>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</si>
  <si>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</si>
  <si>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</si>
  <si>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</si>
  <si>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</si>
  <si>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</si>
  <si>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</si>
  <si>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</si>
  <si>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</si>
  <si>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</si>
  <si>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</si>
  <si>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</si>
  <si>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</si>
  <si>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</si>
  <si>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</si>
  <si>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</si>
  <si>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</si>
  <si>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</si>
  <si>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</si>
  <si>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</si>
  <si>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</si>
  <si>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</si>
  <si>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</si>
  <si>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</si>
  <si>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</si>
  <si>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Jan-24</t>
  </si>
  <si>
    <t>*= Bid Rejected        **= No Bids Received                                                                                                                                                                     Source:  Domestic Markets &amp; Monetary Management Department, SBP</t>
  </si>
  <si>
    <t>1. SBP 3-day repo rate was renamed as SBP reverse repo rate w.e.f. August 17, 2009. SBP reverse repo rate (also known as discount rate) is the rate at which banks borrow from SBP on an overnight basis.</t>
  </si>
  <si>
    <t>NOTES:</t>
  </si>
  <si>
    <t>Feb-24</t>
  </si>
  <si>
    <t>Floating Rate Semi-Annual
(Face Value)</t>
  </si>
  <si>
    <t>Mar-24</t>
  </si>
  <si>
    <t>Apr-24</t>
  </si>
  <si>
    <t>May-24</t>
  </si>
  <si>
    <t>Billion Rupees</t>
  </si>
  <si>
    <t>*= Bid Rejected          **= No Bids Recived                                                                              Source:  Domestic Markets &amp; Monetary Management Department, SBP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</si>
</sst>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32"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sz val="10"/>
      <color theme="1"/>
      <name val="Garamond"/>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s>
  <fills count="2">
    <fill>
      <patternFill patternType="none"/>
    </fill>
    <fill>
      <patternFill patternType="gray125"/>
    </fill>
  </fills>
  <borders count="37">
    <border>
      <left/>
      <right/>
      <top/>
      <bottom/>
      <diagonal/>
    </border>
    <border>
      <left/>
      <right/>
      <top/>
      <bottom style="thick">
        <color indexed="64"/>
      </bottom>
      <diagonal/>
    </border>
    <border>
      <left/>
      <right style="medium">
        <color indexed="64"/>
      </right>
      <top/>
      <bottom/>
      <diagonal/>
    </border>
    <border>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s>
  <cellStyleXfs count="13">
    <xf numFmtId="0" fontId="0" fillId="0" borderId="0"/>
    <xf numFmtId="0" fontId="24" fillId="0" borderId="0" applyNumberFormat="0" applyFill="0" applyBorder="0" applyAlignment="0" applyProtection="0"/>
    <xf numFmtId="165" fontId="29"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30" fillId="0" borderId="0" applyFont="0" applyFill="0" applyBorder="0" applyAlignment="0" applyProtection="0"/>
  </cellStyleXfs>
  <cellXfs count="264">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5" xfId="0" applyFont="1" applyBorder="1" applyAlignment="1">
      <alignment vertical="center"/>
    </xf>
    <xf numFmtId="0" fontId="8" fillId="0" borderId="5" xfId="0" applyFont="1" applyBorder="1" applyAlignment="1">
      <alignment horizontal="right" vertical="center"/>
    </xf>
    <xf numFmtId="0" fontId="0" fillId="0" borderId="0" xfId="0" applyAlignment="1"/>
    <xf numFmtId="0" fontId="1" fillId="0" borderId="2" xfId="0" applyFont="1" applyBorder="1" applyAlignment="1">
      <alignment vertical="center"/>
    </xf>
    <xf numFmtId="0" fontId="1" fillId="0" borderId="3" xfId="0" applyFont="1" applyBorder="1" applyAlignment="1">
      <alignment vertical="center"/>
    </xf>
    <xf numFmtId="0" fontId="5" fillId="0" borderId="3" xfId="0" applyFont="1" applyBorder="1" applyAlignment="1">
      <alignment horizontal="center" vertical="center"/>
    </xf>
    <xf numFmtId="0" fontId="1" fillId="0" borderId="6" xfId="0" applyFont="1" applyBorder="1" applyAlignment="1">
      <alignment vertical="center"/>
    </xf>
    <xf numFmtId="16" fontId="6" fillId="0" borderId="6" xfId="0" applyNumberFormat="1" applyFont="1" applyBorder="1" applyAlignment="1">
      <alignment horizontal="right" vertical="center"/>
    </xf>
    <xf numFmtId="0" fontId="6" fillId="0" borderId="1" xfId="0" applyFont="1" applyBorder="1" applyAlignment="1">
      <alignment horizontal="right" vertical="center"/>
    </xf>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6" xfId="0" applyFont="1" applyBorder="1" applyAlignment="1">
      <alignment horizontal="right" vertical="center"/>
    </xf>
    <xf numFmtId="0" fontId="8" fillId="0" borderId="6" xfId="0" applyFont="1" applyBorder="1" applyAlignment="1">
      <alignment horizontal="right" vertical="center" wrapText="1"/>
    </xf>
    <xf numFmtId="0" fontId="8" fillId="0" borderId="0" xfId="0" applyFont="1" applyAlignment="1">
      <alignment vertical="center"/>
    </xf>
    <xf numFmtId="0" fontId="8" fillId="0" borderId="5" xfId="0" applyFont="1" applyBorder="1" applyAlignment="1">
      <alignment vertical="center"/>
    </xf>
    <xf numFmtId="0" fontId="1" fillId="0" borderId="0" xfId="0" applyFont="1" applyAlignment="1">
      <alignment horizontal="right"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wrapText="1"/>
    </xf>
    <xf numFmtId="0" fontId="8" fillId="0" borderId="6" xfId="0" applyFont="1" applyBorder="1" applyAlignment="1">
      <alignment vertical="center" wrapText="1"/>
    </xf>
    <xf numFmtId="0" fontId="4" fillId="0" borderId="5" xfId="0" applyFont="1" applyBorder="1" applyAlignment="1">
      <alignment horizontal="right" vertical="center" wrapText="1"/>
    </xf>
    <xf numFmtId="0" fontId="4" fillId="0" borderId="1" xfId="0" applyFont="1" applyBorder="1" applyAlignment="1">
      <alignment horizontal="right" vertical="center"/>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1" xfId="0" applyFont="1" applyBorder="1" applyAlignment="1">
      <alignment horizontal="right" vertical="center" wrapText="1"/>
    </xf>
    <xf numFmtId="0" fontId="4" fillId="0" borderId="26" xfId="0" applyFont="1" applyBorder="1" applyAlignment="1">
      <alignment horizontal="right" vertical="center" wrapText="1"/>
    </xf>
    <xf numFmtId="0" fontId="1" fillId="0" borderId="0" xfId="0" applyFont="1" applyAlignment="1">
      <alignment wrapText="1"/>
    </xf>
    <xf numFmtId="15" fontId="4" fillId="0" borderId="5" xfId="0" applyNumberFormat="1" applyFont="1" applyBorder="1" applyAlignment="1">
      <alignment horizontal="center" vertical="center" wrapText="1"/>
    </xf>
    <xf numFmtId="3" fontId="4" fillId="0" borderId="5" xfId="0" applyNumberFormat="1" applyFont="1" applyBorder="1" applyAlignment="1">
      <alignment horizontal="right" vertical="center" wrapText="1"/>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8" fillId="0" borderId="6" xfId="0" applyFont="1" applyBorder="1" applyAlignment="1">
      <alignment horizontal="center" vertical="center"/>
    </xf>
    <xf numFmtId="0" fontId="15" fillId="0" borderId="0" xfId="0" applyFont="1" applyAlignment="1">
      <alignment horizontal="center" vertical="center"/>
    </xf>
    <xf numFmtId="15" fontId="5" fillId="0" borderId="0" xfId="0" applyNumberFormat="1" applyFont="1" applyAlignment="1">
      <alignment horizontal="center" vertical="center"/>
    </xf>
    <xf numFmtId="10" fontId="7" fillId="0" borderId="0" xfId="0" applyNumberFormat="1" applyFont="1" applyAlignment="1">
      <alignment horizontal="right" vertical="center"/>
    </xf>
    <xf numFmtId="0" fontId="5"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wrapText="1"/>
    </xf>
    <xf numFmtId="0" fontId="8" fillId="0" borderId="29" xfId="0" applyFont="1" applyBorder="1" applyAlignment="1">
      <alignment horizontal="right" vertical="center"/>
    </xf>
    <xf numFmtId="0" fontId="4" fillId="0" borderId="29" xfId="0" applyFont="1" applyBorder="1" applyAlignment="1">
      <alignment horizontal="right"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22" fillId="0" borderId="0" xfId="0" applyFont="1" applyAlignment="1">
      <alignment vertical="center"/>
    </xf>
    <xf numFmtId="0" fontId="23" fillId="0" borderId="1" xfId="0" applyFont="1" applyBorder="1" applyAlignment="1">
      <alignment vertical="center"/>
    </xf>
    <xf numFmtId="0" fontId="1" fillId="0" borderId="0" xfId="0" applyFont="1" applyAlignment="1">
      <alignment vertical="top"/>
    </xf>
    <xf numFmtId="0" fontId="25" fillId="0" borderId="6" xfId="0" applyFont="1" applyBorder="1" applyAlignment="1">
      <alignment horizontal="right" vertical="center"/>
    </xf>
    <xf numFmtId="0" fontId="25" fillId="0" borderId="1" xfId="0" applyFont="1" applyBorder="1" applyAlignment="1">
      <alignment horizontal="right" vertical="center"/>
    </xf>
    <xf numFmtId="0" fontId="12" fillId="0" borderId="0" xfId="0" applyFont="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27" fillId="0" borderId="10" xfId="0" applyFont="1" applyBorder="1" applyAlignment="1">
      <alignment vertical="center"/>
    </xf>
    <xf numFmtId="0" fontId="1" fillId="0" borderId="5" xfId="0" applyFont="1" applyBorder="1" applyAlignment="1"/>
    <xf numFmtId="0" fontId="28" fillId="0" borderId="5" xfId="0" applyFont="1" applyBorder="1" applyAlignment="1">
      <alignment horizontal="right" vertical="center"/>
    </xf>
    <xf numFmtId="0" fontId="8" fillId="0" borderId="5" xfId="0" applyFont="1" applyBorder="1" applyAlignment="1">
      <alignment horizontal="right" vertical="center"/>
    </xf>
    <xf numFmtId="0" fontId="12" fillId="0" borderId="5" xfId="0" applyFont="1" applyBorder="1" applyAlignment="1">
      <alignment horizontal="right" vertical="center"/>
    </xf>
    <xf numFmtId="164" fontId="10" fillId="0" borderId="1" xfId="0" applyNumberFormat="1" applyFont="1" applyBorder="1" applyAlignment="1">
      <alignment horizontal="right" vertical="center"/>
    </xf>
    <xf numFmtId="166" fontId="7" fillId="0" borderId="0" xfId="0" applyNumberFormat="1" applyFont="1" applyAlignment="1">
      <alignment horizontal="righ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8" fillId="0" borderId="0" xfId="12" applyNumberFormat="1" applyFont="1" applyAlignment="1">
      <alignment horizontal="right" vertical="center"/>
    </xf>
    <xf numFmtId="167" fontId="4" fillId="0" borderId="5" xfId="12" applyNumberFormat="1" applyFont="1" applyBorder="1" applyAlignment="1">
      <alignment horizontal="right" vertical="center"/>
    </xf>
    <xf numFmtId="167" fontId="8" fillId="0" borderId="5" xfId="12" applyNumberFormat="1" applyFont="1" applyBorder="1" applyAlignment="1">
      <alignment horizontal="right" vertical="center"/>
    </xf>
    <xf numFmtId="168" fontId="1" fillId="0" borderId="5" xfId="12" applyNumberFormat="1" applyFont="1" applyBorder="1" applyAlignment="1">
      <alignment vertical="center"/>
    </xf>
    <xf numFmtId="168" fontId="7" fillId="0" borderId="5" xfId="12" applyNumberFormat="1" applyFont="1" applyBorder="1" applyAlignment="1">
      <alignment horizontal="right" vertical="center"/>
    </xf>
    <xf numFmtId="168" fontId="4" fillId="0" borderId="5" xfId="12" applyNumberFormat="1" applyFont="1" applyBorder="1" applyAlignment="1">
      <alignment horizontal="right" vertical="center"/>
    </xf>
    <xf numFmtId="168" fontId="8" fillId="0" borderId="5"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5" xfId="12" applyNumberFormat="1" applyFont="1" applyBorder="1" applyAlignment="1">
      <alignment horizontal="right" vertical="center" wrapText="1"/>
    </xf>
    <xf numFmtId="167" fontId="8" fillId="0" borderId="5" xfId="12" applyNumberFormat="1" applyFont="1" applyBorder="1" applyAlignment="1">
      <alignment horizontal="right" vertical="center" wrapText="1"/>
    </xf>
    <xf numFmtId="169" fontId="12" fillId="0" borderId="0" xfId="12" applyNumberFormat="1" applyFont="1" applyAlignment="1">
      <alignment horizontal="right" vertical="center" wrapText="1"/>
    </xf>
    <xf numFmtId="169" fontId="12" fillId="0" borderId="0" xfId="12" applyNumberFormat="1" applyFont="1" applyAlignment="1">
      <alignment horizontal="right" vertical="center"/>
    </xf>
    <xf numFmtId="0" fontId="8" fillId="0" borderId="0" xfId="0" applyFont="1" applyAlignment="1">
      <alignment vertical="center"/>
    </xf>
    <xf numFmtId="49" fontId="8" fillId="0" borderId="6" xfId="0" quotePrefix="1" applyNumberFormat="1" applyFont="1" applyFill="1" applyBorder="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169" fontId="8" fillId="0" borderId="0" xfId="12" applyNumberFormat="1" applyFont="1" applyAlignment="1">
      <alignment horizontal="right" vertical="center" wrapText="1"/>
    </xf>
    <xf numFmtId="0" fontId="15" fillId="0" borderId="19"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4" fillId="0" borderId="14" xfId="12" applyNumberFormat="1" applyFont="1" applyBorder="1" applyAlignment="1">
      <alignment horizontal="right" vertical="center"/>
    </xf>
    <xf numFmtId="167" fontId="8" fillId="0" borderId="0" xfId="12" applyNumberFormat="1" applyFont="1" applyAlignment="1">
      <alignment horizontal="right" vertical="center"/>
    </xf>
    <xf numFmtId="167" fontId="8" fillId="0" borderId="5" xfId="12" applyNumberFormat="1" applyFont="1" applyBorder="1" applyAlignment="1">
      <alignment horizontal="right" vertical="center"/>
    </xf>
    <xf numFmtId="0" fontId="8" fillId="0" borderId="0" xfId="0" applyFont="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5" xfId="0" applyFont="1" applyBorder="1" applyAlignment="1">
      <alignment vertical="center"/>
    </xf>
    <xf numFmtId="0" fontId="10" fillId="0" borderId="9"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4" xfId="12" applyNumberFormat="1" applyFont="1" applyBorder="1" applyAlignment="1">
      <alignment vertical="center"/>
    </xf>
    <xf numFmtId="167" fontId="8" fillId="0" borderId="0" xfId="12" applyNumberFormat="1" applyFont="1" applyAlignment="1">
      <alignment vertical="center"/>
    </xf>
    <xf numFmtId="167" fontId="8" fillId="0" borderId="5" xfId="12" applyNumberFormat="1" applyFont="1" applyBorder="1" applyAlignment="1">
      <alignment vertical="center"/>
    </xf>
    <xf numFmtId="167" fontId="8" fillId="0" borderId="9" xfId="12" applyNumberFormat="1" applyFont="1" applyBorder="1" applyAlignment="1">
      <alignment vertical="center"/>
    </xf>
    <xf numFmtId="167" fontId="4" fillId="0" borderId="14" xfId="12" applyNumberFormat="1" applyFont="1" applyBorder="1" applyAlignment="1">
      <alignment vertical="center"/>
    </xf>
    <xf numFmtId="167" fontId="4" fillId="0" borderId="0" xfId="12" applyNumberFormat="1" applyFont="1" applyAlignment="1">
      <alignment vertical="center"/>
    </xf>
    <xf numFmtId="167" fontId="4" fillId="0" borderId="5" xfId="12" applyNumberFormat="1" applyFont="1" applyBorder="1" applyAlignment="1">
      <alignment vertical="center"/>
    </xf>
    <xf numFmtId="0" fontId="8" fillId="0" borderId="16" xfId="0" applyFont="1" applyBorder="1" applyAlignment="1">
      <alignment vertical="center"/>
    </xf>
    <xf numFmtId="0" fontId="6" fillId="0" borderId="16" xfId="0" applyFont="1" applyBorder="1" applyAlignment="1">
      <alignment horizontal="right" vertical="center"/>
    </xf>
    <xf numFmtId="0" fontId="5" fillId="0" borderId="4" xfId="0" applyFont="1" applyFill="1" applyBorder="1" applyAlignment="1">
      <alignment horizontal="center" vertical="center"/>
    </xf>
    <xf numFmtId="0" fontId="6" fillId="0" borderId="6" xfId="0" applyFont="1" applyFill="1" applyBorder="1" applyAlignment="1">
      <alignment horizontal="right" vertical="center"/>
    </xf>
    <xf numFmtId="0" fontId="12" fillId="0" borderId="5" xfId="0" applyFont="1" applyFill="1" applyBorder="1" applyAlignment="1">
      <alignment horizontal="right" vertical="center"/>
    </xf>
    <xf numFmtId="0" fontId="6" fillId="0" borderId="17" xfId="0" applyFont="1" applyBorder="1" applyAlignment="1">
      <alignment horizontal="right" vertical="center"/>
    </xf>
    <xf numFmtId="0" fontId="10" fillId="0" borderId="0" xfId="0" applyFont="1" applyFill="1" applyAlignment="1">
      <alignment vertical="center"/>
    </xf>
    <xf numFmtId="167" fontId="8" fillId="0" borderId="9"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9"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7" fillId="0" borderId="0" xfId="12" applyNumberFormat="1" applyFont="1" applyAlignment="1">
      <alignment horizontal="right" vertical="center"/>
    </xf>
    <xf numFmtId="167" fontId="12" fillId="0" borderId="0" xfId="12" applyNumberFormat="1" applyFont="1" applyAlignment="1">
      <alignment horizontal="right" vertical="center"/>
    </xf>
    <xf numFmtId="166" fontId="7" fillId="0" borderId="0" xfId="12" applyNumberFormat="1" applyFont="1" applyAlignment="1">
      <alignment horizontal="right" vertical="center"/>
    </xf>
    <xf numFmtId="166" fontId="1" fillId="0" borderId="0" xfId="12" applyNumberFormat="1" applyFont="1" applyAlignment="1">
      <alignment horizontal="right" vertical="center"/>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12" fillId="0" borderId="0" xfId="0" applyFont="1" applyAlignment="1">
      <alignment horizontal="right" vertical="center"/>
    </xf>
    <xf numFmtId="43" fontId="8" fillId="0" borderId="5" xfId="12" applyNumberFormat="1" applyFont="1" applyBorder="1" applyAlignment="1">
      <alignment horizontal="right" vertical="center" wrapText="1"/>
    </xf>
    <xf numFmtId="0" fontId="5" fillId="0" borderId="7" xfId="0" applyFont="1" applyBorder="1" applyAlignment="1">
      <alignmen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9" xfId="0" applyFont="1" applyBorder="1" applyAlignment="1">
      <alignment horizontal="right" vertical="center"/>
    </xf>
    <xf numFmtId="0" fontId="1"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12"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8" fillId="0" borderId="0" xfId="0" applyFont="1" applyAlignment="1">
      <alignment horizontal="right"/>
    </xf>
    <xf numFmtId="0" fontId="9" fillId="0" borderId="1" xfId="0" applyFont="1" applyBorder="1" applyAlignment="1">
      <alignment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0" xfId="0" applyFont="1" applyAlignment="1">
      <alignment horizontal="right" vertical="center"/>
    </xf>
    <xf numFmtId="0" fontId="11" fillId="0" borderId="14" xfId="0" applyFont="1" applyFill="1" applyBorder="1" applyAlignment="1">
      <alignment horizontal="center" vertical="center"/>
    </xf>
    <xf numFmtId="0" fontId="1" fillId="0" borderId="0" xfId="0" applyFont="1"/>
    <xf numFmtId="0" fontId="13" fillId="0" borderId="0" xfId="0" applyFont="1" applyAlignment="1">
      <alignment horizontal="center" vertical="center"/>
    </xf>
    <xf numFmtId="0" fontId="8" fillId="0" borderId="1" xfId="0" applyFont="1" applyBorder="1" applyAlignment="1">
      <alignment horizontal="right"/>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14"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2" fillId="0" borderId="0" xfId="0" applyFont="1" applyAlignment="1">
      <alignment horizontal="left" vertical="center"/>
    </xf>
    <xf numFmtId="0" fontId="12" fillId="0" borderId="9"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Alignment="1">
      <alignment vertical="center"/>
    </xf>
    <xf numFmtId="0" fontId="2" fillId="0" borderId="0" xfId="0" applyFont="1" applyAlignment="1">
      <alignment horizontal="center" vertical="center"/>
    </xf>
    <xf numFmtId="0" fontId="12" fillId="0" borderId="9" xfId="0" applyFont="1" applyBorder="1" applyAlignment="1">
      <alignment vertical="center"/>
    </xf>
    <xf numFmtId="0" fontId="0" fillId="0" borderId="9" xfId="0" applyBorder="1" applyAlignment="1">
      <alignment horizontal="center"/>
    </xf>
    <xf numFmtId="0" fontId="0" fillId="0" borderId="33"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12" fillId="0" borderId="9" xfId="0" applyFont="1" applyBorder="1" applyAlignment="1">
      <alignment horizontal="left" vertical="center"/>
    </xf>
    <xf numFmtId="0" fontId="14" fillId="0" borderId="31" xfId="0" applyFont="1" applyBorder="1" applyAlignment="1">
      <alignment horizontal="center" vertical="center"/>
    </xf>
    <xf numFmtId="0" fontId="14" fillId="0" borderId="1" xfId="0" applyFont="1" applyBorder="1" applyAlignment="1">
      <alignment horizontal="center" vertical="center"/>
    </xf>
    <xf numFmtId="0" fontId="12" fillId="0" borderId="5" xfId="0" applyFont="1" applyBorder="1" applyAlignment="1">
      <alignment horizontal="right" vertical="center"/>
    </xf>
    <xf numFmtId="0" fontId="20" fillId="0" borderId="34" xfId="0" applyFont="1" applyBorder="1" applyAlignment="1">
      <alignment horizontal="center" vertical="center"/>
    </xf>
    <xf numFmtId="0" fontId="20" fillId="0" borderId="9" xfId="0" applyFont="1" applyBorder="1" applyAlignment="1">
      <alignment horizontal="center" vertical="center"/>
    </xf>
    <xf numFmtId="0" fontId="20" fillId="0" borderId="33"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4" fillId="0" borderId="6" xfId="0" applyFont="1" applyBorder="1" applyAlignment="1">
      <alignment horizontal="center" vertical="center"/>
    </xf>
    <xf numFmtId="0" fontId="20" fillId="0" borderId="9" xfId="0" applyFont="1" applyBorder="1" applyAlignment="1">
      <alignment horizontal="center"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4" xfId="0" applyFont="1" applyBorder="1" applyAlignment="1">
      <alignment vertical="center"/>
    </xf>
    <xf numFmtId="0" fontId="12" fillId="0" borderId="14" xfId="0" applyFont="1" applyBorder="1" applyAlignment="1">
      <alignment horizontal="right" vertical="center" wrapText="1"/>
    </xf>
    <xf numFmtId="0" fontId="31" fillId="0" borderId="0" xfId="1" applyFont="1" applyAlignment="1">
      <alignment vertical="center"/>
    </xf>
    <xf numFmtId="0" fontId="12" fillId="0" borderId="1" xfId="0" applyFont="1" applyBorder="1" applyAlignment="1">
      <alignment horizontal="right"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wrapText="1"/>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1" fillId="0" borderId="14" xfId="0" applyFont="1" applyBorder="1" applyAlignment="1">
      <alignment vertical="top"/>
    </xf>
    <xf numFmtId="0" fontId="26" fillId="0" borderId="0" xfId="0" applyFont="1" applyAlignment="1">
      <alignment horizontal="center" vertical="center"/>
    </xf>
    <xf numFmtId="0" fontId="26" fillId="0" borderId="1" xfId="0" applyFont="1" applyBorder="1" applyAlignment="1">
      <alignment horizontal="center" vertical="center"/>
    </xf>
    <xf numFmtId="0" fontId="10" fillId="0" borderId="8" xfId="0" applyFont="1" applyBorder="1" applyAlignment="1">
      <alignment horizontal="center" vertical="center"/>
    </xf>
    <xf numFmtId="0" fontId="1" fillId="0" borderId="9" xfId="0" applyFont="1" applyBorder="1" applyAlignment="1">
      <alignment vertical="center"/>
    </xf>
    <xf numFmtId="0" fontId="12" fillId="0" borderId="9" xfId="0" applyFont="1" applyBorder="1" applyAlignment="1">
      <alignment horizontal="right" vertical="center"/>
    </xf>
    <xf numFmtId="0" fontId="8" fillId="0" borderId="1" xfId="0" applyFont="1" applyBorder="1" applyAlignment="1">
      <alignment horizontal="right" wrapText="1"/>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activeCell="F9" sqref="F9"/>
    </sheetView>
  </sheetViews>
  <sheetFormatPr defaultColWidth="9.125" defaultRowHeight="14.25" x14ac:dyDescent="0.2"/>
  <cols>
    <col min="1" max="1" width="19.875" style="7" bestFit="1" customWidth="1"/>
    <col min="2" max="10" width="9" style="7" bestFit="1" customWidth="1"/>
    <col min="11" max="16384" width="9.125" style="7"/>
  </cols>
  <sheetData>
    <row r="1" spans="1:10" ht="18.75" x14ac:dyDescent="0.2">
      <c r="A1" s="177" t="s">
        <v>0</v>
      </c>
      <c r="B1" s="177"/>
      <c r="C1" s="177"/>
      <c r="D1" s="177"/>
      <c r="E1" s="177"/>
      <c r="F1" s="177"/>
      <c r="G1" s="177"/>
      <c r="H1" s="177"/>
      <c r="I1" s="177"/>
      <c r="J1" s="177"/>
    </row>
    <row r="2" spans="1:10" ht="15" thickBot="1" x14ac:dyDescent="0.25">
      <c r="A2" s="178" t="s">
        <v>1</v>
      </c>
      <c r="B2" s="178"/>
      <c r="C2" s="178"/>
      <c r="D2" s="178"/>
      <c r="E2" s="178"/>
      <c r="F2" s="178"/>
      <c r="G2" s="178"/>
      <c r="H2" s="178"/>
      <c r="I2" s="178"/>
      <c r="J2" s="178"/>
    </row>
    <row r="3" spans="1:10" ht="15.75" thickTop="1" thickBot="1" x14ac:dyDescent="0.25">
      <c r="A3" s="8"/>
      <c r="B3" s="9"/>
      <c r="C3" s="10"/>
      <c r="D3" s="147">
        <v>2023</v>
      </c>
      <c r="E3" s="176">
        <v>2023</v>
      </c>
      <c r="F3" s="181">
        <v>2024</v>
      </c>
      <c r="G3" s="182"/>
      <c r="H3" s="182"/>
      <c r="I3" s="182"/>
      <c r="J3" s="182"/>
    </row>
    <row r="4" spans="1:10" ht="15" thickBot="1" x14ac:dyDescent="0.25">
      <c r="A4" s="11"/>
      <c r="B4" s="12">
        <v>45465</v>
      </c>
      <c r="C4" s="12">
        <v>45466</v>
      </c>
      <c r="D4" s="148" t="s">
        <v>40</v>
      </c>
      <c r="E4" s="13" t="s">
        <v>2</v>
      </c>
      <c r="F4" s="146" t="s">
        <v>128</v>
      </c>
      <c r="G4" s="150" t="s">
        <v>129</v>
      </c>
      <c r="H4" s="150" t="s">
        <v>130</v>
      </c>
      <c r="I4" s="150" t="s">
        <v>131</v>
      </c>
      <c r="J4" s="148" t="s">
        <v>40</v>
      </c>
    </row>
    <row r="5" spans="1:10" ht="15" thickTop="1" x14ac:dyDescent="0.2">
      <c r="A5" s="2"/>
      <c r="B5" s="14"/>
      <c r="C5" s="14"/>
      <c r="D5" s="14"/>
      <c r="E5" s="14"/>
      <c r="F5" s="14"/>
    </row>
    <row r="6" spans="1:10" x14ac:dyDescent="0.2">
      <c r="A6" s="3" t="s">
        <v>8</v>
      </c>
      <c r="B6" s="15"/>
      <c r="C6" s="15"/>
      <c r="D6" s="15"/>
      <c r="E6" s="15"/>
      <c r="F6" s="15"/>
    </row>
    <row r="7" spans="1:10" x14ac:dyDescent="0.2">
      <c r="A7" s="16" t="s">
        <v>9</v>
      </c>
      <c r="B7" s="90">
        <v>2961723</v>
      </c>
      <c r="C7" s="129">
        <v>6332706</v>
      </c>
      <c r="D7" s="129">
        <v>1028191.9369999999</v>
      </c>
      <c r="E7" s="129">
        <v>403657</v>
      </c>
      <c r="F7" s="129">
        <v>80030.895223070009</v>
      </c>
      <c r="G7" s="129">
        <v>347693.84899999999</v>
      </c>
      <c r="H7" s="129">
        <v>754135.22403799475</v>
      </c>
      <c r="I7" s="129">
        <v>258338.54590500001</v>
      </c>
      <c r="J7" s="129">
        <v>405246.37300000002</v>
      </c>
    </row>
    <row r="8" spans="1:10" x14ac:dyDescent="0.2">
      <c r="A8" s="16" t="s">
        <v>10</v>
      </c>
      <c r="B8" s="90">
        <v>102333</v>
      </c>
      <c r="C8" s="129">
        <v>329836</v>
      </c>
      <c r="D8" s="129">
        <v>51282.86800000025</v>
      </c>
      <c r="E8" s="129">
        <v>19824</v>
      </c>
      <c r="F8" s="129">
        <v>3799.21477693</v>
      </c>
      <c r="G8" s="129">
        <v>17004.875999999982</v>
      </c>
      <c r="H8" s="129">
        <v>37108.885962004999</v>
      </c>
      <c r="I8" s="129">
        <v>12848.799094999966</v>
      </c>
      <c r="J8" s="129">
        <v>19890.666999999958</v>
      </c>
    </row>
    <row r="9" spans="1:10" x14ac:dyDescent="0.2">
      <c r="A9" s="16" t="s">
        <v>11</v>
      </c>
      <c r="B9" s="90">
        <v>1182502</v>
      </c>
      <c r="C9" s="129">
        <v>4478121</v>
      </c>
      <c r="D9" s="129">
        <v>659638.46199999994</v>
      </c>
      <c r="E9" s="129">
        <v>2686276</v>
      </c>
      <c r="F9" s="129">
        <v>348256.37540938001</v>
      </c>
      <c r="G9" s="129">
        <v>799881.81</v>
      </c>
      <c r="H9" s="129">
        <v>403656.90668856492</v>
      </c>
      <c r="I9" s="129">
        <v>80030.89499999999</v>
      </c>
      <c r="J9" s="129">
        <v>546140.51099999994</v>
      </c>
    </row>
    <row r="10" spans="1:10" x14ac:dyDescent="0.2">
      <c r="A10" s="16" t="s">
        <v>12</v>
      </c>
      <c r="B10" s="90">
        <v>31637</v>
      </c>
      <c r="C10" s="129">
        <v>210109</v>
      </c>
      <c r="D10" s="129">
        <v>27912.608000000124</v>
      </c>
      <c r="E10" s="129">
        <v>140310</v>
      </c>
      <c r="F10" s="129">
        <v>17578.154590619994</v>
      </c>
      <c r="G10" s="129">
        <v>38965.640000000014</v>
      </c>
      <c r="H10" s="129">
        <v>19824.083311435006</v>
      </c>
      <c r="I10" s="129">
        <v>3799.2150000000111</v>
      </c>
      <c r="J10" s="129">
        <v>26713.334000000032</v>
      </c>
    </row>
    <row r="11" spans="1:10" x14ac:dyDescent="0.2">
      <c r="A11" s="16" t="s">
        <v>13</v>
      </c>
      <c r="B11" s="90">
        <v>3857089</v>
      </c>
      <c r="C11" s="129">
        <v>7847152</v>
      </c>
      <c r="D11" s="129">
        <v>5992568.116889148</v>
      </c>
      <c r="E11" s="129">
        <v>1551795</v>
      </c>
      <c r="F11" s="129">
        <v>1283569.612916179</v>
      </c>
      <c r="G11" s="129">
        <f>F11+G7-G9</f>
        <v>831381.65191617887</v>
      </c>
      <c r="H11" s="129">
        <v>1181859.9692656086</v>
      </c>
      <c r="I11" s="129">
        <f>H11+I7-I9</f>
        <v>1360167.6201706086</v>
      </c>
      <c r="J11" s="129">
        <v>1219273.4821706088</v>
      </c>
    </row>
    <row r="12" spans="1:10" x14ac:dyDescent="0.2">
      <c r="A12" s="3" t="s">
        <v>14</v>
      </c>
      <c r="B12" s="90"/>
      <c r="C12" s="129"/>
      <c r="D12" s="129"/>
      <c r="E12" s="129"/>
      <c r="F12" s="129"/>
      <c r="G12" s="129"/>
      <c r="H12" s="129"/>
      <c r="I12" s="129"/>
      <c r="J12" s="129"/>
    </row>
    <row r="13" spans="1:10" x14ac:dyDescent="0.2">
      <c r="A13" s="16" t="s">
        <v>9</v>
      </c>
      <c r="B13" s="90">
        <v>116302</v>
      </c>
      <c r="C13" s="129">
        <v>29491</v>
      </c>
      <c r="D13" s="129">
        <v>13140.084999999999</v>
      </c>
      <c r="E13" s="90">
        <v>73857</v>
      </c>
      <c r="F13" s="90">
        <v>20017.698342</v>
      </c>
      <c r="G13" s="90">
        <v>15219.602999999999</v>
      </c>
      <c r="H13" s="90">
        <v>17248.515003799999</v>
      </c>
      <c r="I13" s="90">
        <v>144112.77473599999</v>
      </c>
      <c r="J13" s="90">
        <v>413003.01699999999</v>
      </c>
    </row>
    <row r="14" spans="1:10" x14ac:dyDescent="0.2">
      <c r="A14" s="16" t="s">
        <v>10</v>
      </c>
      <c r="B14" s="90">
        <v>8669</v>
      </c>
      <c r="C14" s="129">
        <v>3272</v>
      </c>
      <c r="D14" s="129">
        <v>1437.8400000000001</v>
      </c>
      <c r="E14" s="129">
        <v>7867</v>
      </c>
      <c r="F14" s="129">
        <v>2064.4466579999998</v>
      </c>
      <c r="G14" s="129">
        <v>1552.1769999999997</v>
      </c>
      <c r="H14" s="129">
        <v>1753.8949962000004</v>
      </c>
      <c r="I14" s="129">
        <v>15309.15526400003</v>
      </c>
      <c r="J14" s="129">
        <v>43644.228000000003</v>
      </c>
    </row>
    <row r="15" spans="1:10" x14ac:dyDescent="0.2">
      <c r="A15" s="16" t="s">
        <v>11</v>
      </c>
      <c r="B15" s="90">
        <v>900072</v>
      </c>
      <c r="C15" s="129">
        <v>53116</v>
      </c>
      <c r="D15" s="129">
        <v>19050.825000000001</v>
      </c>
      <c r="E15" s="129">
        <v>25747</v>
      </c>
      <c r="F15" s="129">
        <v>26149.646598800002</v>
      </c>
      <c r="G15" s="129">
        <v>8842.4639999999999</v>
      </c>
      <c r="H15" s="129">
        <v>40156.532961089993</v>
      </c>
      <c r="I15" s="129">
        <v>62141.879000000001</v>
      </c>
      <c r="J15" s="129">
        <v>236442.83199999999</v>
      </c>
    </row>
    <row r="16" spans="1:10" x14ac:dyDescent="0.2">
      <c r="A16" s="16" t="s">
        <v>12</v>
      </c>
      <c r="B16" s="90">
        <v>50791</v>
      </c>
      <c r="C16" s="129">
        <v>4453</v>
      </c>
      <c r="D16" s="129">
        <v>1494.1899999999987</v>
      </c>
      <c r="E16" s="129">
        <v>2863</v>
      </c>
      <c r="F16" s="129">
        <v>2998.1884011999996</v>
      </c>
      <c r="G16" s="129">
        <v>1001.9760000000006</v>
      </c>
      <c r="H16" s="129">
        <v>4907.3470389100003</v>
      </c>
      <c r="I16" s="129">
        <v>6974.971000000005</v>
      </c>
      <c r="J16" s="129">
        <v>25396.308000000019</v>
      </c>
    </row>
    <row r="17" spans="1:10" x14ac:dyDescent="0.2">
      <c r="A17" s="16" t="s">
        <v>13</v>
      </c>
      <c r="B17" s="90">
        <v>1626962</v>
      </c>
      <c r="C17" s="129">
        <v>115017</v>
      </c>
      <c r="D17" s="129">
        <v>138642.303206924</v>
      </c>
      <c r="E17" s="129">
        <v>447590</v>
      </c>
      <c r="F17" s="129">
        <v>441458.44786550401</v>
      </c>
      <c r="G17" s="129">
        <f>F17+G13-G15</f>
        <v>447835.58686550404</v>
      </c>
      <c r="H17" s="129">
        <v>424927.56890821405</v>
      </c>
      <c r="I17" s="129">
        <f>H17+I13-I15</f>
        <v>506898.46464421408</v>
      </c>
      <c r="J17" s="129">
        <v>683458.64964421419</v>
      </c>
    </row>
    <row r="18" spans="1:10" x14ac:dyDescent="0.2">
      <c r="A18" s="3" t="s">
        <v>15</v>
      </c>
      <c r="B18" s="90"/>
      <c r="C18" s="129"/>
      <c r="D18" s="129"/>
      <c r="E18" s="129"/>
      <c r="F18" s="129"/>
      <c r="G18" s="129"/>
      <c r="H18" s="129"/>
      <c r="I18" s="129"/>
      <c r="J18" s="129"/>
    </row>
    <row r="19" spans="1:10" x14ac:dyDescent="0.2">
      <c r="A19" s="16" t="s">
        <v>9</v>
      </c>
      <c r="B19" s="90">
        <v>155401</v>
      </c>
      <c r="C19" s="129">
        <v>216303</v>
      </c>
      <c r="D19" s="129">
        <v>45982.005000000005</v>
      </c>
      <c r="E19" s="129">
        <v>3003480</v>
      </c>
      <c r="F19" s="129">
        <v>300333.72972595994</v>
      </c>
      <c r="G19" s="129">
        <v>36405.131000000001</v>
      </c>
      <c r="H19" s="129">
        <v>349979.3670845349</v>
      </c>
      <c r="I19" s="129">
        <v>550581.62207600009</v>
      </c>
      <c r="J19" s="129">
        <v>424927.76899999997</v>
      </c>
    </row>
    <row r="20" spans="1:10" x14ac:dyDescent="0.2">
      <c r="A20" s="16" t="s">
        <v>10</v>
      </c>
      <c r="B20" s="90">
        <v>23376</v>
      </c>
      <c r="C20" s="129">
        <v>47624</v>
      </c>
      <c r="D20" s="129">
        <v>10080.254999999997</v>
      </c>
      <c r="E20" s="129">
        <v>640261</v>
      </c>
      <c r="F20" s="129">
        <v>61647.685274040006</v>
      </c>
      <c r="G20" s="129">
        <v>7286.6139999999978</v>
      </c>
      <c r="H20" s="129">
        <v>71133.772915465001</v>
      </c>
      <c r="I20" s="129">
        <v>114454.15292399994</v>
      </c>
      <c r="J20" s="129">
        <v>86233.555999999982</v>
      </c>
    </row>
    <row r="21" spans="1:10" x14ac:dyDescent="0.2">
      <c r="A21" s="16" t="s">
        <v>11</v>
      </c>
      <c r="B21" s="90">
        <v>1444</v>
      </c>
      <c r="C21" s="129">
        <v>155401</v>
      </c>
      <c r="D21" s="129">
        <v>190519.389192</v>
      </c>
      <c r="E21" s="129">
        <v>24243</v>
      </c>
      <c r="F21" s="129" t="s">
        <v>30</v>
      </c>
      <c r="G21" s="129">
        <v>9999.1329999999998</v>
      </c>
      <c r="H21" s="129">
        <v>128750.35460860003</v>
      </c>
      <c r="I21" s="129">
        <v>123293.87699999999</v>
      </c>
      <c r="J21" s="129">
        <v>50928.363000000005</v>
      </c>
    </row>
    <row r="22" spans="1:10" x14ac:dyDescent="0.2">
      <c r="A22" s="16" t="s">
        <v>12</v>
      </c>
      <c r="B22" s="90">
        <v>110</v>
      </c>
      <c r="C22" s="129">
        <v>23376</v>
      </c>
      <c r="D22" s="129">
        <v>28025.940808000014</v>
      </c>
      <c r="E22" s="129">
        <v>4062</v>
      </c>
      <c r="F22" s="129" t="s">
        <v>30</v>
      </c>
      <c r="G22" s="129">
        <v>1953.3770000000004</v>
      </c>
      <c r="H22" s="129">
        <v>27273.955391399988</v>
      </c>
      <c r="I22" s="129">
        <v>26895.457999999999</v>
      </c>
      <c r="J22" s="129">
        <v>11165.451999999997</v>
      </c>
    </row>
    <row r="23" spans="1:10" x14ac:dyDescent="0.2">
      <c r="A23" s="16" t="s">
        <v>13</v>
      </c>
      <c r="B23" s="90">
        <v>1324154</v>
      </c>
      <c r="C23" s="129">
        <v>1363483</v>
      </c>
      <c r="D23" s="129">
        <v>1302580.7395093143</v>
      </c>
      <c r="E23" s="129">
        <v>6370440</v>
      </c>
      <c r="F23" s="129">
        <v>6670773.7828013143</v>
      </c>
      <c r="G23" s="129">
        <f>F23+G19-G21</f>
        <v>6697179.7808013139</v>
      </c>
      <c r="H23" s="129">
        <v>6918408.7932772487</v>
      </c>
      <c r="I23" s="129">
        <f>H23+I19-I21</f>
        <v>7345696.5383532485</v>
      </c>
      <c r="J23" s="129">
        <v>7719695.9443532489</v>
      </c>
    </row>
    <row r="24" spans="1:10" ht="15" thickBot="1" x14ac:dyDescent="0.25">
      <c r="A24" s="5"/>
      <c r="B24" s="94"/>
      <c r="C24" s="94"/>
      <c r="D24" s="95"/>
      <c r="E24" s="95"/>
      <c r="F24" s="94"/>
      <c r="G24" s="96"/>
      <c r="H24" s="96"/>
      <c r="I24" s="96"/>
      <c r="J24" s="97"/>
    </row>
    <row r="25" spans="1:10" x14ac:dyDescent="0.2">
      <c r="A25" s="179" t="s">
        <v>16</v>
      </c>
      <c r="B25" s="179"/>
      <c r="C25" s="179"/>
      <c r="D25" s="179"/>
      <c r="E25" s="179"/>
      <c r="F25" s="179"/>
      <c r="G25" s="179"/>
      <c r="H25" s="179"/>
      <c r="I25" s="179"/>
      <c r="J25" s="179"/>
    </row>
    <row r="26" spans="1:10" x14ac:dyDescent="0.2">
      <c r="A26" s="180"/>
      <c r="B26" s="180"/>
      <c r="C26" s="180"/>
      <c r="D26" s="180"/>
      <c r="E26" s="180"/>
      <c r="F26" s="180"/>
      <c r="G26" s="180"/>
      <c r="H26" s="180"/>
      <c r="I26" s="180"/>
      <c r="J26" s="180"/>
    </row>
  </sheetData>
  <mergeCells count="5">
    <mergeCell ref="A1:J1"/>
    <mergeCell ref="A2:J2"/>
    <mergeCell ref="A25:J25"/>
    <mergeCell ref="A26:J26"/>
    <mergeCell ref="F3:J3"/>
  </mergeCells>
  <pageMargins left="0.7" right="0.7" top="0.75" bottom="0.75" header="0.3" footer="0.3"/>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view="pageBreakPreview" zoomScale="85" zoomScaleNormal="100" zoomScaleSheetLayoutView="85" workbookViewId="0">
      <selection activeCell="O10" sqref="O10"/>
    </sheetView>
  </sheetViews>
  <sheetFormatPr defaultRowHeight="14.25" x14ac:dyDescent="0.2"/>
  <cols>
    <col min="1" max="1" width="15.25" customWidth="1"/>
    <col min="2" max="11" width="9.25" customWidth="1"/>
  </cols>
  <sheetData>
    <row r="1" spans="1:11" ht="18.75" x14ac:dyDescent="0.2">
      <c r="A1" s="177" t="s">
        <v>17</v>
      </c>
      <c r="B1" s="177"/>
      <c r="C1" s="177"/>
      <c r="D1" s="177"/>
      <c r="E1" s="177"/>
      <c r="F1" s="177"/>
      <c r="G1" s="177"/>
      <c r="H1" s="177"/>
      <c r="I1" s="177"/>
      <c r="J1" s="177"/>
      <c r="K1" s="177"/>
    </row>
    <row r="2" spans="1:11" ht="18.75" x14ac:dyDescent="0.2">
      <c r="A2" s="177" t="s">
        <v>18</v>
      </c>
      <c r="B2" s="177"/>
      <c r="C2" s="177"/>
      <c r="D2" s="177"/>
      <c r="E2" s="177"/>
      <c r="F2" s="177"/>
      <c r="G2" s="177"/>
      <c r="H2" s="177"/>
      <c r="I2" s="177"/>
      <c r="J2" s="177"/>
      <c r="K2" s="177"/>
    </row>
    <row r="3" spans="1:11" x14ac:dyDescent="0.2">
      <c r="A3" s="189"/>
      <c r="B3" s="189"/>
      <c r="C3" s="189"/>
      <c r="D3" s="189"/>
      <c r="E3" s="189"/>
      <c r="F3" s="189"/>
      <c r="G3" s="189"/>
      <c r="H3" s="189"/>
      <c r="I3" s="189"/>
      <c r="J3" s="189"/>
      <c r="K3" s="189"/>
    </row>
    <row r="4" spans="1:11" ht="16.5" thickBot="1" x14ac:dyDescent="0.25">
      <c r="A4" s="190" t="s">
        <v>19</v>
      </c>
      <c r="B4" s="190"/>
      <c r="C4" s="190"/>
      <c r="D4" s="190"/>
      <c r="E4" s="190"/>
      <c r="F4" s="263" t="s">
        <v>177</v>
      </c>
      <c r="G4" s="263"/>
      <c r="H4" s="263"/>
      <c r="I4" s="263"/>
      <c r="J4" s="263"/>
      <c r="K4" s="263"/>
    </row>
    <row r="5" spans="1:11" ht="15" thickTop="1" x14ac:dyDescent="0.2">
      <c r="A5" s="183" t="s">
        <v>20</v>
      </c>
      <c r="B5" s="186" t="s">
        <v>21</v>
      </c>
      <c r="C5" s="187"/>
      <c r="D5" s="186" t="s">
        <v>22</v>
      </c>
      <c r="E5" s="187"/>
      <c r="F5" s="186" t="s">
        <v>23</v>
      </c>
      <c r="G5" s="188"/>
      <c r="H5" s="186" t="s">
        <v>24</v>
      </c>
      <c r="I5" s="188"/>
      <c r="J5" s="186" t="s">
        <v>25</v>
      </c>
      <c r="K5" s="187"/>
    </row>
    <row r="6" spans="1:11" ht="15" thickBot="1" x14ac:dyDescent="0.25">
      <c r="A6" s="184"/>
      <c r="B6" s="191" t="s">
        <v>26</v>
      </c>
      <c r="C6" s="192"/>
      <c r="D6" s="191" t="s">
        <v>26</v>
      </c>
      <c r="E6" s="192"/>
      <c r="F6" s="191" t="s">
        <v>26</v>
      </c>
      <c r="G6" s="192"/>
      <c r="H6" s="191" t="s">
        <v>26</v>
      </c>
      <c r="I6" s="192"/>
      <c r="J6" s="191" t="s">
        <v>26</v>
      </c>
      <c r="K6" s="193"/>
    </row>
    <row r="7" spans="1:11" ht="15" thickBot="1" x14ac:dyDescent="0.25">
      <c r="A7" s="185"/>
      <c r="B7" s="145" t="s">
        <v>27</v>
      </c>
      <c r="C7" s="23" t="s">
        <v>28</v>
      </c>
      <c r="D7" s="22" t="s">
        <v>27</v>
      </c>
      <c r="E7" s="132" t="s">
        <v>28</v>
      </c>
      <c r="F7" s="22" t="s">
        <v>27</v>
      </c>
      <c r="G7" s="23" t="s">
        <v>28</v>
      </c>
      <c r="H7" s="18" t="s">
        <v>27</v>
      </c>
      <c r="I7" s="24" t="s">
        <v>28</v>
      </c>
      <c r="J7" s="18" t="s">
        <v>27</v>
      </c>
      <c r="K7" s="18" t="s">
        <v>28</v>
      </c>
    </row>
    <row r="8" spans="1:11" ht="15" thickTop="1" x14ac:dyDescent="0.2">
      <c r="A8" s="25" t="s">
        <v>29</v>
      </c>
      <c r="B8" s="128">
        <v>310.8</v>
      </c>
      <c r="C8" s="90">
        <v>308.8</v>
      </c>
      <c r="D8" s="91">
        <v>0</v>
      </c>
      <c r="E8" s="138">
        <v>0</v>
      </c>
      <c r="F8" s="91">
        <v>0</v>
      </c>
      <c r="G8" s="91">
        <v>0</v>
      </c>
      <c r="H8" s="98">
        <v>1783</v>
      </c>
      <c r="I8" s="98">
        <v>1773</v>
      </c>
      <c r="J8" s="99">
        <v>1225.5</v>
      </c>
      <c r="K8" s="99">
        <v>1225.5</v>
      </c>
    </row>
    <row r="9" spans="1:11" x14ac:dyDescent="0.2">
      <c r="A9" s="25" t="s">
        <v>31</v>
      </c>
      <c r="B9" s="129">
        <v>0</v>
      </c>
      <c r="C9" s="91">
        <v>0</v>
      </c>
      <c r="D9" s="91">
        <v>68</v>
      </c>
      <c r="E9" s="139">
        <v>47.5</v>
      </c>
      <c r="F9" s="91">
        <v>0</v>
      </c>
      <c r="G9" s="91">
        <v>0</v>
      </c>
      <c r="H9" s="99">
        <v>0</v>
      </c>
      <c r="I9" s="99">
        <v>0</v>
      </c>
      <c r="J9" s="99">
        <v>757.6</v>
      </c>
      <c r="K9" s="99">
        <v>757.6</v>
      </c>
    </row>
    <row r="10" spans="1:11" x14ac:dyDescent="0.2">
      <c r="A10" s="25" t="s">
        <v>32</v>
      </c>
      <c r="B10" s="129">
        <v>0</v>
      </c>
      <c r="C10" s="91">
        <v>0</v>
      </c>
      <c r="D10" s="91">
        <v>88</v>
      </c>
      <c r="E10" s="139">
        <v>88</v>
      </c>
      <c r="F10" s="91">
        <v>203</v>
      </c>
      <c r="G10" s="91">
        <v>203</v>
      </c>
      <c r="H10" s="99">
        <v>869.2</v>
      </c>
      <c r="I10" s="99">
        <v>824.2</v>
      </c>
      <c r="J10" s="99">
        <v>2511</v>
      </c>
      <c r="K10" s="99">
        <v>2393</v>
      </c>
    </row>
    <row r="11" spans="1:11" x14ac:dyDescent="0.2">
      <c r="A11" s="25" t="s">
        <v>33</v>
      </c>
      <c r="B11" s="129">
        <v>935.1</v>
      </c>
      <c r="C11" s="91">
        <v>824.1</v>
      </c>
      <c r="D11" s="91">
        <v>57.4</v>
      </c>
      <c r="E11" s="139">
        <v>57.4</v>
      </c>
      <c r="F11" s="91">
        <v>99.3</v>
      </c>
      <c r="G11" s="91">
        <v>95.3</v>
      </c>
      <c r="H11" s="99">
        <v>0</v>
      </c>
      <c r="I11" s="99">
        <v>0</v>
      </c>
      <c r="J11" s="99">
        <v>0</v>
      </c>
      <c r="K11" s="99">
        <v>0</v>
      </c>
    </row>
    <row r="12" spans="1:11" x14ac:dyDescent="0.2">
      <c r="A12" s="25" t="s">
        <v>34</v>
      </c>
      <c r="B12" s="129">
        <v>0</v>
      </c>
      <c r="C12" s="91">
        <v>0</v>
      </c>
      <c r="D12" s="91">
        <v>15.3</v>
      </c>
      <c r="E12" s="139">
        <v>15.3</v>
      </c>
      <c r="F12" s="91">
        <v>0</v>
      </c>
      <c r="G12" s="91">
        <v>0</v>
      </c>
      <c r="H12" s="99">
        <v>399.6</v>
      </c>
      <c r="I12" s="99">
        <v>384.6</v>
      </c>
      <c r="J12" s="99">
        <v>0</v>
      </c>
      <c r="K12" s="99">
        <v>0</v>
      </c>
    </row>
    <row r="13" spans="1:11" x14ac:dyDescent="0.2">
      <c r="A13" s="25" t="s">
        <v>35</v>
      </c>
      <c r="B13" s="129">
        <v>0</v>
      </c>
      <c r="C13" s="91">
        <v>0</v>
      </c>
      <c r="D13" s="91">
        <v>0</v>
      </c>
      <c r="E13" s="139">
        <v>0</v>
      </c>
      <c r="F13" s="91">
        <v>0</v>
      </c>
      <c r="G13" s="91">
        <v>0</v>
      </c>
      <c r="H13" s="99">
        <v>506.5</v>
      </c>
      <c r="I13" s="99">
        <v>506.5</v>
      </c>
      <c r="J13" s="99">
        <v>0</v>
      </c>
      <c r="K13" s="99">
        <v>0</v>
      </c>
    </row>
    <row r="14" spans="1:11" x14ac:dyDescent="0.2">
      <c r="A14" s="25" t="s">
        <v>36</v>
      </c>
      <c r="B14" s="129">
        <v>11.2</v>
      </c>
      <c r="C14" s="91">
        <v>11.2</v>
      </c>
      <c r="D14" s="91">
        <v>0</v>
      </c>
      <c r="E14" s="139">
        <v>0</v>
      </c>
      <c r="F14" s="91">
        <v>0</v>
      </c>
      <c r="G14" s="91">
        <v>0</v>
      </c>
      <c r="H14" s="99">
        <v>1126.5</v>
      </c>
      <c r="I14" s="99">
        <v>1124.5</v>
      </c>
      <c r="J14" s="99">
        <v>0</v>
      </c>
      <c r="K14" s="99">
        <v>0</v>
      </c>
    </row>
    <row r="15" spans="1:11" x14ac:dyDescent="0.2">
      <c r="A15" s="25" t="s">
        <v>37</v>
      </c>
      <c r="B15" s="129">
        <v>0</v>
      </c>
      <c r="C15" s="91">
        <v>0</v>
      </c>
      <c r="D15" s="91">
        <v>244.1</v>
      </c>
      <c r="E15" s="139">
        <v>147</v>
      </c>
      <c r="F15" s="91">
        <v>0</v>
      </c>
      <c r="G15" s="91">
        <v>0</v>
      </c>
      <c r="H15" s="99">
        <v>0</v>
      </c>
      <c r="I15" s="99">
        <v>0</v>
      </c>
      <c r="J15" s="99">
        <v>780.8</v>
      </c>
      <c r="K15" s="99">
        <v>753.3</v>
      </c>
    </row>
    <row r="16" spans="1:11" x14ac:dyDescent="0.2">
      <c r="A16" s="25" t="s">
        <v>38</v>
      </c>
      <c r="B16" s="129">
        <v>38.5</v>
      </c>
      <c r="C16" s="91">
        <v>35</v>
      </c>
      <c r="D16" s="91">
        <v>0</v>
      </c>
      <c r="E16" s="139">
        <v>0</v>
      </c>
      <c r="F16" s="91">
        <v>0</v>
      </c>
      <c r="G16" s="91">
        <v>0</v>
      </c>
      <c r="H16" s="99">
        <v>893.9</v>
      </c>
      <c r="I16" s="99">
        <v>887.9</v>
      </c>
      <c r="J16" s="99">
        <v>0</v>
      </c>
      <c r="K16" s="99">
        <v>0</v>
      </c>
    </row>
    <row r="17" spans="1:11" x14ac:dyDescent="0.2">
      <c r="A17" s="25" t="s">
        <v>39</v>
      </c>
      <c r="B17" s="129">
        <v>598.1</v>
      </c>
      <c r="C17" s="91">
        <v>392.3</v>
      </c>
      <c r="D17" s="91">
        <v>258.5</v>
      </c>
      <c r="E17" s="139">
        <v>258.5</v>
      </c>
      <c r="F17" s="91">
        <v>0</v>
      </c>
      <c r="G17" s="91">
        <v>0</v>
      </c>
      <c r="H17" s="99">
        <v>254</v>
      </c>
      <c r="I17" s="99">
        <v>251</v>
      </c>
      <c r="J17" s="99">
        <v>0</v>
      </c>
      <c r="K17" s="99">
        <v>0</v>
      </c>
    </row>
    <row r="18" spans="1:11" x14ac:dyDescent="0.2">
      <c r="A18" s="25" t="s">
        <v>40</v>
      </c>
      <c r="B18" s="129">
        <v>0</v>
      </c>
      <c r="C18" s="91">
        <v>0</v>
      </c>
      <c r="D18" s="91">
        <v>251.1</v>
      </c>
      <c r="E18" s="139">
        <v>251.1</v>
      </c>
      <c r="F18" s="91">
        <v>0</v>
      </c>
      <c r="G18" s="91">
        <v>0</v>
      </c>
      <c r="H18" s="99">
        <v>428.8</v>
      </c>
      <c r="I18" s="99">
        <v>421.8</v>
      </c>
      <c r="J18" s="99"/>
      <c r="K18" s="99"/>
    </row>
    <row r="19" spans="1:11" ht="15" thickBot="1" x14ac:dyDescent="0.25">
      <c r="A19" s="26" t="s">
        <v>41</v>
      </c>
      <c r="B19" s="130">
        <v>0</v>
      </c>
      <c r="C19" s="93">
        <v>0</v>
      </c>
      <c r="D19" s="91">
        <v>516.29999999999995</v>
      </c>
      <c r="E19" s="140">
        <v>487.6</v>
      </c>
      <c r="F19" s="91">
        <v>624.5</v>
      </c>
      <c r="G19" s="93">
        <v>592.5</v>
      </c>
      <c r="H19" s="101">
        <v>618.20000000000005</v>
      </c>
      <c r="I19" s="101">
        <v>560.79999999999995</v>
      </c>
      <c r="J19" s="175"/>
      <c r="K19" s="101"/>
    </row>
    <row r="20" spans="1:11" x14ac:dyDescent="0.2">
      <c r="A20" s="151" t="s">
        <v>42</v>
      </c>
      <c r="B20" s="152"/>
      <c r="C20" s="153"/>
      <c r="D20" s="152"/>
      <c r="E20" s="154"/>
      <c r="F20" s="152"/>
      <c r="G20" s="153"/>
      <c r="H20" s="155"/>
      <c r="I20" s="155"/>
      <c r="J20" s="155"/>
      <c r="K20" s="155"/>
    </row>
    <row r="21" spans="1:11" x14ac:dyDescent="0.2">
      <c r="A21" s="156" t="s">
        <v>43</v>
      </c>
      <c r="B21" s="159">
        <f t="shared" ref="B21:K21" si="0">AVERAGE(B8:B19)</f>
        <v>157.80833333333337</v>
      </c>
      <c r="C21" s="159">
        <f t="shared" si="0"/>
        <v>130.95000000000002</v>
      </c>
      <c r="D21" s="159">
        <f t="shared" si="0"/>
        <v>124.89166666666665</v>
      </c>
      <c r="E21" s="159">
        <f t="shared" si="0"/>
        <v>112.7</v>
      </c>
      <c r="F21" s="159">
        <f t="shared" si="0"/>
        <v>77.233333333333334</v>
      </c>
      <c r="G21" s="159">
        <f t="shared" si="0"/>
        <v>74.233333333333334</v>
      </c>
      <c r="H21" s="159">
        <f t="shared" si="0"/>
        <v>573.30833333333328</v>
      </c>
      <c r="I21" s="159">
        <f t="shared" si="0"/>
        <v>561.19166666666661</v>
      </c>
      <c r="J21" s="159">
        <f t="shared" si="0"/>
        <v>527.49</v>
      </c>
      <c r="K21" s="159">
        <f t="shared" si="0"/>
        <v>512.94000000000005</v>
      </c>
    </row>
    <row r="22" spans="1:11" ht="15" thickBot="1" x14ac:dyDescent="0.25">
      <c r="A22" s="157" t="s">
        <v>44</v>
      </c>
      <c r="B22" s="160">
        <f t="shared" ref="B22:K22" si="1">+B21/30</f>
        <v>5.2602777777777785</v>
      </c>
      <c r="C22" s="160">
        <f t="shared" si="1"/>
        <v>4.3650000000000002</v>
      </c>
      <c r="D22" s="160">
        <f t="shared" si="1"/>
        <v>4.1630555555555553</v>
      </c>
      <c r="E22" s="160">
        <f t="shared" si="1"/>
        <v>3.7566666666666668</v>
      </c>
      <c r="F22" s="160">
        <f t="shared" si="1"/>
        <v>2.5744444444444445</v>
      </c>
      <c r="G22" s="160">
        <f t="shared" si="1"/>
        <v>2.4744444444444444</v>
      </c>
      <c r="H22" s="160">
        <f t="shared" si="1"/>
        <v>19.110277777777775</v>
      </c>
      <c r="I22" s="160">
        <f t="shared" si="1"/>
        <v>18.706388888888888</v>
      </c>
      <c r="J22" s="160">
        <f t="shared" si="1"/>
        <v>17.583000000000002</v>
      </c>
      <c r="K22" s="160">
        <f t="shared" si="1"/>
        <v>17.098000000000003</v>
      </c>
    </row>
    <row r="23" spans="1:11" ht="15.75" thickTop="1" x14ac:dyDescent="0.2">
      <c r="A23" s="195"/>
      <c r="B23" s="195"/>
      <c r="C23" s="195"/>
      <c r="D23" s="195"/>
      <c r="E23" s="195"/>
      <c r="F23" s="195"/>
      <c r="G23" s="195"/>
      <c r="H23" s="195"/>
      <c r="I23" s="195"/>
      <c r="J23" s="195"/>
      <c r="K23" s="195"/>
    </row>
    <row r="24" spans="1:11" x14ac:dyDescent="0.2">
      <c r="A24" s="196"/>
      <c r="B24" s="196"/>
      <c r="C24" s="196"/>
      <c r="D24" s="196"/>
      <c r="E24" s="196"/>
      <c r="F24" s="196"/>
      <c r="G24" s="196"/>
      <c r="H24" s="196"/>
      <c r="I24" s="196"/>
      <c r="J24" s="196"/>
      <c r="K24" s="196"/>
    </row>
    <row r="25" spans="1:11" ht="16.5" thickBot="1" x14ac:dyDescent="0.25">
      <c r="A25" s="190" t="s">
        <v>45</v>
      </c>
      <c r="B25" s="190"/>
      <c r="C25" s="190"/>
      <c r="D25" s="190"/>
      <c r="E25" s="190"/>
      <c r="F25" s="190"/>
      <c r="G25" s="190"/>
      <c r="H25" s="190"/>
      <c r="I25" s="190"/>
      <c r="J25" s="190"/>
      <c r="K25" s="190"/>
    </row>
    <row r="26" spans="1:11" ht="15" thickTop="1" x14ac:dyDescent="0.2">
      <c r="A26" s="183" t="s">
        <v>20</v>
      </c>
      <c r="B26" s="187" t="s">
        <v>21</v>
      </c>
      <c r="C26" s="188"/>
      <c r="D26" s="186" t="s">
        <v>22</v>
      </c>
      <c r="E26" s="187"/>
      <c r="F26" s="186" t="s">
        <v>23</v>
      </c>
      <c r="G26" s="188"/>
      <c r="H26" s="186" t="s">
        <v>24</v>
      </c>
      <c r="I26" s="188"/>
      <c r="J26" s="186" t="s">
        <v>25</v>
      </c>
      <c r="K26" s="187"/>
    </row>
    <row r="27" spans="1:11" ht="15" thickBot="1" x14ac:dyDescent="0.25">
      <c r="A27" s="184"/>
      <c r="B27" s="193" t="s">
        <v>46</v>
      </c>
      <c r="C27" s="192"/>
      <c r="D27" s="191" t="s">
        <v>46</v>
      </c>
      <c r="E27" s="193"/>
      <c r="F27" s="191" t="s">
        <v>46</v>
      </c>
      <c r="G27" s="192"/>
      <c r="H27" s="191" t="s">
        <v>46</v>
      </c>
      <c r="I27" s="192"/>
      <c r="J27" s="191" t="s">
        <v>46</v>
      </c>
      <c r="K27" s="193"/>
    </row>
    <row r="28" spans="1:11" ht="15" thickBot="1" x14ac:dyDescent="0.25">
      <c r="A28" s="185"/>
      <c r="B28" s="28" t="s">
        <v>27</v>
      </c>
      <c r="C28" s="29" t="s">
        <v>47</v>
      </c>
      <c r="D28" s="28" t="s">
        <v>27</v>
      </c>
      <c r="E28" s="132" t="s">
        <v>47</v>
      </c>
      <c r="F28" s="28" t="s">
        <v>27</v>
      </c>
      <c r="G28" s="29" t="s">
        <v>47</v>
      </c>
      <c r="H28" s="30" t="s">
        <v>27</v>
      </c>
      <c r="I28" s="31" t="s">
        <v>47</v>
      </c>
      <c r="J28" s="30" t="s">
        <v>27</v>
      </c>
      <c r="K28" s="30" t="s">
        <v>47</v>
      </c>
    </row>
    <row r="29" spans="1:11" ht="15" thickTop="1" x14ac:dyDescent="0.2">
      <c r="A29" s="133" t="s">
        <v>29</v>
      </c>
      <c r="B29" s="90">
        <v>4687.7</v>
      </c>
      <c r="C29" s="90">
        <v>4374.3999999999996</v>
      </c>
      <c r="D29" s="90">
        <v>4337.1000000000004</v>
      </c>
      <c r="E29" s="142">
        <v>4062.4</v>
      </c>
      <c r="F29" s="90">
        <v>12226</v>
      </c>
      <c r="G29" s="90">
        <v>11285.8</v>
      </c>
      <c r="H29" s="98">
        <v>4476.8999999999996</v>
      </c>
      <c r="I29" s="98">
        <v>2353.4</v>
      </c>
      <c r="J29" s="98">
        <v>3013.9</v>
      </c>
      <c r="K29" s="98">
        <v>2566.9</v>
      </c>
    </row>
    <row r="30" spans="1:11" x14ac:dyDescent="0.2">
      <c r="A30" s="131" t="s">
        <v>31</v>
      </c>
      <c r="B30" s="90">
        <v>8269.7000000000007</v>
      </c>
      <c r="C30" s="90">
        <v>7999.3</v>
      </c>
      <c r="D30" s="90">
        <v>5966.4</v>
      </c>
      <c r="E30" s="143">
        <v>5802.4</v>
      </c>
      <c r="F30" s="90">
        <v>9787.7000000000007</v>
      </c>
      <c r="G30" s="90">
        <v>9199.4</v>
      </c>
      <c r="H30" s="98">
        <v>4106.8</v>
      </c>
      <c r="I30" s="98">
        <v>3452.3</v>
      </c>
      <c r="J30" s="99">
        <v>6859.7</v>
      </c>
      <c r="K30" s="99">
        <v>6433.4</v>
      </c>
    </row>
    <row r="31" spans="1:11" x14ac:dyDescent="0.2">
      <c r="A31" s="131" t="s">
        <v>32</v>
      </c>
      <c r="B31" s="90">
        <v>7450.5</v>
      </c>
      <c r="C31" s="90">
        <v>7317.3</v>
      </c>
      <c r="D31" s="90">
        <v>4009.5</v>
      </c>
      <c r="E31" s="143">
        <v>3938.6</v>
      </c>
      <c r="F31" s="90">
        <v>8396.9</v>
      </c>
      <c r="G31" s="90">
        <v>8190.1</v>
      </c>
      <c r="H31" s="98">
        <v>3875.5</v>
      </c>
      <c r="I31" s="98">
        <v>3376.1</v>
      </c>
      <c r="J31" s="99">
        <v>3016.9</v>
      </c>
      <c r="K31" s="99">
        <v>3016.9</v>
      </c>
    </row>
    <row r="32" spans="1:11" x14ac:dyDescent="0.2">
      <c r="A32" s="131" t="s">
        <v>33</v>
      </c>
      <c r="B32" s="90">
        <v>5288.7</v>
      </c>
      <c r="C32" s="90">
        <v>5241.3</v>
      </c>
      <c r="D32" s="90">
        <v>3513.1</v>
      </c>
      <c r="E32" s="143">
        <v>3312.3</v>
      </c>
      <c r="F32" s="90">
        <v>10429.1</v>
      </c>
      <c r="G32" s="90">
        <v>10076.799999999999</v>
      </c>
      <c r="H32" s="98">
        <v>6884.3</v>
      </c>
      <c r="I32" s="98">
        <v>5894.8</v>
      </c>
      <c r="J32" s="98">
        <v>4125</v>
      </c>
      <c r="K32" s="99">
        <v>3502.5</v>
      </c>
    </row>
    <row r="33" spans="1:11" x14ac:dyDescent="0.2">
      <c r="A33" s="131" t="s">
        <v>34</v>
      </c>
      <c r="B33" s="90">
        <v>3423.6</v>
      </c>
      <c r="C33" s="90">
        <v>3123.3</v>
      </c>
      <c r="D33" s="90">
        <v>3947.7</v>
      </c>
      <c r="E33" s="143">
        <v>3895.7</v>
      </c>
      <c r="F33" s="90">
        <v>10810.8</v>
      </c>
      <c r="G33" s="90">
        <v>9744.9</v>
      </c>
      <c r="H33" s="98">
        <v>2504.4</v>
      </c>
      <c r="I33" s="98">
        <v>2313.4</v>
      </c>
      <c r="J33" s="99">
        <v>12170.5</v>
      </c>
      <c r="K33" s="99">
        <v>11995.4</v>
      </c>
    </row>
    <row r="34" spans="1:11" x14ac:dyDescent="0.2">
      <c r="A34" s="131" t="s">
        <v>35</v>
      </c>
      <c r="B34" s="90">
        <v>4196.8</v>
      </c>
      <c r="C34" s="90">
        <v>3954.6</v>
      </c>
      <c r="D34" s="90">
        <v>3784.9</v>
      </c>
      <c r="E34" s="143">
        <v>3620.8</v>
      </c>
      <c r="F34" s="90">
        <v>7999.3</v>
      </c>
      <c r="G34" s="90">
        <v>7125.4</v>
      </c>
      <c r="H34" s="98">
        <v>5367</v>
      </c>
      <c r="I34" s="98">
        <v>4971.8</v>
      </c>
      <c r="J34" s="99">
        <v>19140.3</v>
      </c>
      <c r="K34" s="99">
        <v>17873.3</v>
      </c>
    </row>
    <row r="35" spans="1:11" x14ac:dyDescent="0.2">
      <c r="A35" s="131" t="s">
        <v>36</v>
      </c>
      <c r="B35" s="90">
        <v>4528.5</v>
      </c>
      <c r="C35" s="90">
        <v>4345.5</v>
      </c>
      <c r="D35" s="90">
        <v>5367.4</v>
      </c>
      <c r="E35" s="143">
        <v>5126.3</v>
      </c>
      <c r="F35" s="90">
        <v>3805</v>
      </c>
      <c r="G35" s="90">
        <v>3159.8</v>
      </c>
      <c r="H35" s="98">
        <v>5074.2</v>
      </c>
      <c r="I35" s="98">
        <v>3803</v>
      </c>
      <c r="J35" s="98">
        <v>17580</v>
      </c>
      <c r="K35" s="99">
        <v>16746.599999999999</v>
      </c>
    </row>
    <row r="36" spans="1:11" x14ac:dyDescent="0.2">
      <c r="A36" s="131" t="s">
        <v>37</v>
      </c>
      <c r="B36" s="90">
        <v>3769</v>
      </c>
      <c r="C36" s="90">
        <v>3508.9</v>
      </c>
      <c r="D36" s="90">
        <v>4849.6000000000004</v>
      </c>
      <c r="E36" s="143">
        <v>4849.6000000000004</v>
      </c>
      <c r="F36" s="90">
        <v>6699.2</v>
      </c>
      <c r="G36" s="90">
        <v>6699.2</v>
      </c>
      <c r="H36" s="98">
        <v>2663.6</v>
      </c>
      <c r="I36" s="98">
        <v>2343.1999999999998</v>
      </c>
      <c r="J36" s="98">
        <v>11286.15</v>
      </c>
      <c r="K36" s="99">
        <v>11042.45</v>
      </c>
    </row>
    <row r="37" spans="1:11" x14ac:dyDescent="0.2">
      <c r="A37" s="131" t="s">
        <v>38</v>
      </c>
      <c r="B37" s="90">
        <v>5049.1000000000004</v>
      </c>
      <c r="C37" s="90">
        <v>5023.6000000000004</v>
      </c>
      <c r="D37" s="90">
        <v>5772.2</v>
      </c>
      <c r="E37" s="143">
        <v>5553.9</v>
      </c>
      <c r="F37" s="90">
        <v>14252.9</v>
      </c>
      <c r="G37" s="90">
        <v>14152.8</v>
      </c>
      <c r="H37" s="98">
        <v>8606.6</v>
      </c>
      <c r="I37" s="98">
        <v>7909.6</v>
      </c>
      <c r="J37" s="98">
        <v>33281.550000000003</v>
      </c>
      <c r="K37" s="99">
        <v>33251.050000000003</v>
      </c>
    </row>
    <row r="38" spans="1:11" x14ac:dyDescent="0.2">
      <c r="A38" s="131" t="s">
        <v>39</v>
      </c>
      <c r="B38" s="90">
        <v>5087.5</v>
      </c>
      <c r="C38" s="90">
        <v>5042</v>
      </c>
      <c r="D38" s="90">
        <v>9622.9</v>
      </c>
      <c r="E38" s="143">
        <v>9245.7999999999993</v>
      </c>
      <c r="F38" s="90">
        <v>16310.1</v>
      </c>
      <c r="G38" s="90">
        <v>16150</v>
      </c>
      <c r="H38" s="98">
        <v>4584.6000000000004</v>
      </c>
      <c r="I38" s="98">
        <v>4266.3999999999996</v>
      </c>
      <c r="J38" s="98">
        <v>19206</v>
      </c>
      <c r="K38" s="99">
        <v>18798.599999999999</v>
      </c>
    </row>
    <row r="39" spans="1:11" x14ac:dyDescent="0.2">
      <c r="A39" s="131" t="s">
        <v>40</v>
      </c>
      <c r="B39" s="90">
        <v>5568.1</v>
      </c>
      <c r="C39" s="90">
        <v>5458.1</v>
      </c>
      <c r="D39" s="90">
        <v>10651.9</v>
      </c>
      <c r="E39" s="143">
        <v>10523.9</v>
      </c>
      <c r="F39" s="90">
        <v>14225.9</v>
      </c>
      <c r="G39" s="90">
        <v>14149.9</v>
      </c>
      <c r="H39" s="98">
        <v>4061.4</v>
      </c>
      <c r="I39" s="98">
        <v>4039.4</v>
      </c>
      <c r="J39" s="98">
        <v>24040.5</v>
      </c>
      <c r="K39" s="99">
        <v>23464.6</v>
      </c>
    </row>
    <row r="40" spans="1:11" ht="15" thickBot="1" x14ac:dyDescent="0.25">
      <c r="A40" s="134" t="s">
        <v>41</v>
      </c>
      <c r="B40" s="92">
        <v>5508.8</v>
      </c>
      <c r="C40" s="92">
        <v>5264.1</v>
      </c>
      <c r="D40" s="92">
        <v>8937.2999999999993</v>
      </c>
      <c r="E40" s="144">
        <v>8561.7999999999993</v>
      </c>
      <c r="F40" s="92">
        <v>3283</v>
      </c>
      <c r="G40" s="92">
        <v>3188.2</v>
      </c>
      <c r="H40" s="100">
        <v>12548.6</v>
      </c>
      <c r="I40" s="100">
        <v>12459.3</v>
      </c>
      <c r="J40" s="100"/>
      <c r="K40" s="100"/>
    </row>
    <row r="41" spans="1:11" x14ac:dyDescent="0.2">
      <c r="A41" s="135" t="s">
        <v>42</v>
      </c>
      <c r="B41" s="90"/>
      <c r="C41" s="91"/>
      <c r="D41" s="91"/>
      <c r="E41" s="141"/>
      <c r="F41" s="91"/>
      <c r="G41" s="91"/>
      <c r="H41" s="99"/>
      <c r="I41" s="99"/>
      <c r="J41" s="99"/>
      <c r="K41" s="99"/>
    </row>
    <row r="42" spans="1:11" x14ac:dyDescent="0.2">
      <c r="A42" s="131" t="s">
        <v>43</v>
      </c>
      <c r="B42" s="116">
        <f t="shared" ref="B42:I42" si="2">AVERAGE(B29:B40)</f>
        <v>5235.666666666667</v>
      </c>
      <c r="C42" s="116">
        <f t="shared" si="2"/>
        <v>5054.3666666666659</v>
      </c>
      <c r="D42" s="116">
        <f t="shared" si="2"/>
        <v>5896.666666666667</v>
      </c>
      <c r="E42" s="116">
        <f t="shared" si="2"/>
        <v>5707.791666666667</v>
      </c>
      <c r="F42" s="116">
        <f t="shared" si="2"/>
        <v>9852.1583333333328</v>
      </c>
      <c r="G42" s="116">
        <f t="shared" si="2"/>
        <v>9426.8583333333318</v>
      </c>
      <c r="H42" s="116">
        <f t="shared" si="2"/>
        <v>5396.1583333333338</v>
      </c>
      <c r="I42" s="116">
        <f t="shared" si="2"/>
        <v>4765.2250000000013</v>
      </c>
      <c r="J42" s="116">
        <f>AVERAGE(J29:J40)</f>
        <v>13974.59090909091</v>
      </c>
      <c r="K42" s="116">
        <f>AVERAGE(K29:K40)</f>
        <v>13517.427272727275</v>
      </c>
    </row>
    <row r="43" spans="1:11" ht="15" thickBot="1" x14ac:dyDescent="0.25">
      <c r="A43" s="136" t="s">
        <v>44</v>
      </c>
      <c r="B43" s="161">
        <f t="shared" ref="B43:K43" si="3">B42/30</f>
        <v>174.52222222222224</v>
      </c>
      <c r="C43" s="161">
        <f t="shared" si="3"/>
        <v>168.47888888888886</v>
      </c>
      <c r="D43" s="161">
        <f t="shared" si="3"/>
        <v>196.55555555555557</v>
      </c>
      <c r="E43" s="161">
        <f t="shared" si="3"/>
        <v>190.25972222222222</v>
      </c>
      <c r="F43" s="161">
        <f t="shared" si="3"/>
        <v>328.40527777777777</v>
      </c>
      <c r="G43" s="161">
        <f t="shared" si="3"/>
        <v>314.22861111111104</v>
      </c>
      <c r="H43" s="161">
        <f t="shared" si="3"/>
        <v>179.87194444444447</v>
      </c>
      <c r="I43" s="161">
        <f t="shared" si="3"/>
        <v>158.84083333333336</v>
      </c>
      <c r="J43" s="161">
        <f>J42/30</f>
        <v>465.81969696969702</v>
      </c>
      <c r="K43" s="161">
        <f t="shared" si="3"/>
        <v>450.58090909090913</v>
      </c>
    </row>
    <row r="44" spans="1:11" ht="15" thickTop="1" x14ac:dyDescent="0.2">
      <c r="A44" s="194" t="s">
        <v>48</v>
      </c>
      <c r="B44" s="194"/>
      <c r="C44" s="194"/>
      <c r="D44" s="194"/>
      <c r="E44" s="194"/>
      <c r="F44" s="194"/>
      <c r="G44" s="194"/>
      <c r="H44" s="194"/>
      <c r="I44" s="194"/>
      <c r="J44" s="194"/>
      <c r="K44" s="194"/>
    </row>
    <row r="45" spans="1:11" x14ac:dyDescent="0.2">
      <c r="J45" s="158"/>
      <c r="K45" s="158"/>
    </row>
  </sheetData>
  <mergeCells count="31">
    <mergeCell ref="A44:K44"/>
    <mergeCell ref="A23:K23"/>
    <mergeCell ref="A24:K24"/>
    <mergeCell ref="A25:K25"/>
    <mergeCell ref="J26:K26"/>
    <mergeCell ref="B27:C27"/>
    <mergeCell ref="D27:E27"/>
    <mergeCell ref="F27:G27"/>
    <mergeCell ref="H27:I27"/>
    <mergeCell ref="J27:K27"/>
    <mergeCell ref="A26:A28"/>
    <mergeCell ref="B26:C26"/>
    <mergeCell ref="D26:E26"/>
    <mergeCell ref="F26:G26"/>
    <mergeCell ref="H26:I26"/>
    <mergeCell ref="J5:K5"/>
    <mergeCell ref="B6:C6"/>
    <mergeCell ref="D6:E6"/>
    <mergeCell ref="F6:G6"/>
    <mergeCell ref="H6:I6"/>
    <mergeCell ref="J6:K6"/>
    <mergeCell ref="A1:K1"/>
    <mergeCell ref="A2:K2"/>
    <mergeCell ref="A3:K3"/>
    <mergeCell ref="A4:E4"/>
    <mergeCell ref="F4:K4"/>
    <mergeCell ref="A5:A7"/>
    <mergeCell ref="B5:C5"/>
    <mergeCell ref="D5:E5"/>
    <mergeCell ref="F5:G5"/>
    <mergeCell ref="H5:I5"/>
  </mergeCells>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zoomScaleNormal="100" zoomScaleSheetLayoutView="100" workbookViewId="0">
      <selection activeCell="P12" sqref="P12"/>
    </sheetView>
  </sheetViews>
  <sheetFormatPr defaultColWidth="9.125" defaultRowHeight="14.25" x14ac:dyDescent="0.2"/>
  <cols>
    <col min="1" max="1" width="8.625" style="7" bestFit="1" customWidth="1"/>
    <col min="2" max="11" width="12.625" style="7" customWidth="1"/>
    <col min="12" max="16384" width="9.125" style="7"/>
  </cols>
  <sheetData>
    <row r="1" spans="1:11" ht="18.75" x14ac:dyDescent="0.2">
      <c r="A1" s="177" t="s">
        <v>49</v>
      </c>
      <c r="B1" s="177"/>
      <c r="C1" s="177"/>
      <c r="D1" s="177"/>
      <c r="E1" s="177"/>
      <c r="F1" s="177"/>
      <c r="G1" s="177"/>
      <c r="H1" s="177"/>
      <c r="I1" s="177"/>
      <c r="J1" s="177"/>
      <c r="K1" s="177"/>
    </row>
    <row r="2" spans="1:11" x14ac:dyDescent="0.2">
      <c r="A2" s="197"/>
      <c r="B2" s="197"/>
      <c r="C2" s="197"/>
      <c r="D2" s="197"/>
      <c r="E2" s="197"/>
      <c r="F2" s="197"/>
      <c r="G2" s="197"/>
      <c r="H2" s="197"/>
      <c r="I2" s="197"/>
      <c r="J2" s="197"/>
      <c r="K2" s="197"/>
    </row>
    <row r="3" spans="1:11" ht="16.5" thickBot="1" x14ac:dyDescent="0.25">
      <c r="A3" s="190" t="s">
        <v>50</v>
      </c>
      <c r="B3" s="190"/>
      <c r="C3" s="190"/>
      <c r="D3" s="190"/>
      <c r="E3" s="190"/>
      <c r="F3" s="190"/>
      <c r="G3" s="190"/>
      <c r="H3" s="198" t="s">
        <v>1</v>
      </c>
      <c r="I3" s="198"/>
      <c r="J3" s="198"/>
      <c r="K3" s="198"/>
    </row>
    <row r="4" spans="1:11" ht="15.75" thickTop="1" thickBot="1" x14ac:dyDescent="0.25">
      <c r="A4" s="199" t="s">
        <v>20</v>
      </c>
      <c r="B4" s="201" t="s">
        <v>21</v>
      </c>
      <c r="C4" s="202"/>
      <c r="D4" s="203" t="s">
        <v>22</v>
      </c>
      <c r="E4" s="204"/>
      <c r="F4" s="203" t="s">
        <v>23</v>
      </c>
      <c r="G4" s="204"/>
      <c r="H4" s="203" t="s">
        <v>24</v>
      </c>
      <c r="I4" s="204"/>
      <c r="J4" s="203" t="s">
        <v>25</v>
      </c>
      <c r="K4" s="205"/>
    </row>
    <row r="5" spans="1:11" ht="30" customHeight="1" thickBot="1" x14ac:dyDescent="0.25">
      <c r="A5" s="200"/>
      <c r="B5" s="122" t="s">
        <v>51</v>
      </c>
      <c r="C5" s="122" t="s">
        <v>52</v>
      </c>
      <c r="D5" s="122" t="s">
        <v>51</v>
      </c>
      <c r="E5" s="122" t="s">
        <v>52</v>
      </c>
      <c r="F5" s="122" t="s">
        <v>51</v>
      </c>
      <c r="G5" s="122" t="s">
        <v>52</v>
      </c>
      <c r="H5" s="122" t="s">
        <v>51</v>
      </c>
      <c r="I5" s="122" t="s">
        <v>52</v>
      </c>
      <c r="J5" s="122" t="s">
        <v>51</v>
      </c>
      <c r="K5" s="122" t="s">
        <v>52</v>
      </c>
    </row>
    <row r="6" spans="1:11" x14ac:dyDescent="0.2">
      <c r="A6" s="2"/>
      <c r="B6" s="2"/>
      <c r="C6" s="17"/>
      <c r="D6" s="17"/>
      <c r="E6" s="17"/>
      <c r="F6" s="17"/>
      <c r="G6" s="17"/>
      <c r="H6" s="17"/>
      <c r="I6" s="17"/>
      <c r="J6" s="17"/>
      <c r="K6" s="17"/>
    </row>
    <row r="7" spans="1:11" ht="18.75" customHeight="1" x14ac:dyDescent="0.2">
      <c r="A7" s="35" t="s">
        <v>29</v>
      </c>
      <c r="B7" s="129">
        <v>99550</v>
      </c>
      <c r="C7" s="129">
        <v>355750</v>
      </c>
      <c r="D7" s="129">
        <v>32900</v>
      </c>
      <c r="E7" s="129">
        <v>0</v>
      </c>
      <c r="F7" s="129">
        <v>249600</v>
      </c>
      <c r="G7" s="129">
        <v>0</v>
      </c>
      <c r="H7" s="162">
        <v>420750</v>
      </c>
      <c r="I7" s="162">
        <v>3838450</v>
      </c>
      <c r="J7" s="129">
        <v>324100</v>
      </c>
      <c r="K7" s="129">
        <v>5290100</v>
      </c>
    </row>
    <row r="8" spans="1:11" ht="18.75" customHeight="1" x14ac:dyDescent="0.2">
      <c r="A8" s="35" t="s">
        <v>31</v>
      </c>
      <c r="B8" s="129">
        <v>186000</v>
      </c>
      <c r="C8" s="129">
        <v>0</v>
      </c>
      <c r="D8" s="129">
        <v>154700</v>
      </c>
      <c r="E8" s="129">
        <v>77500</v>
      </c>
      <c r="F8" s="129">
        <v>96500</v>
      </c>
      <c r="G8" s="129">
        <v>10000</v>
      </c>
      <c r="H8" s="129">
        <v>496350</v>
      </c>
      <c r="I8" s="129">
        <v>63300</v>
      </c>
      <c r="J8" s="129">
        <v>1906950</v>
      </c>
      <c r="K8" s="129">
        <v>5828500</v>
      </c>
    </row>
    <row r="9" spans="1:11" ht="18.75" customHeight="1" x14ac:dyDescent="0.2">
      <c r="A9" s="35" t="s">
        <v>32</v>
      </c>
      <c r="B9" s="129">
        <v>167150</v>
      </c>
      <c r="C9" s="129">
        <v>93400</v>
      </c>
      <c r="D9" s="129">
        <v>25300</v>
      </c>
      <c r="E9" s="129">
        <v>169250</v>
      </c>
      <c r="F9" s="129">
        <v>214465</v>
      </c>
      <c r="G9" s="129">
        <v>117500</v>
      </c>
      <c r="H9" s="129">
        <v>338700</v>
      </c>
      <c r="I9" s="129">
        <v>635750</v>
      </c>
      <c r="J9" s="129">
        <v>876150</v>
      </c>
      <c r="K9" s="129">
        <v>13180100</v>
      </c>
    </row>
    <row r="10" spans="1:11" ht="18.75" customHeight="1" x14ac:dyDescent="0.2">
      <c r="A10" s="35" t="s">
        <v>33</v>
      </c>
      <c r="B10" s="129">
        <v>76400</v>
      </c>
      <c r="C10" s="129">
        <v>214450</v>
      </c>
      <c r="D10" s="129">
        <v>20500</v>
      </c>
      <c r="E10" s="129">
        <v>34500</v>
      </c>
      <c r="F10" s="129">
        <v>0</v>
      </c>
      <c r="G10" s="129">
        <v>23900</v>
      </c>
      <c r="H10" s="129">
        <v>378350</v>
      </c>
      <c r="I10" s="129">
        <v>40500</v>
      </c>
      <c r="J10" s="129">
        <v>1795190</v>
      </c>
      <c r="K10" s="129">
        <v>4950050</v>
      </c>
    </row>
    <row r="11" spans="1:11" ht="18.75" customHeight="1" x14ac:dyDescent="0.2">
      <c r="A11" s="35" t="s">
        <v>34</v>
      </c>
      <c r="B11" s="129">
        <v>25400</v>
      </c>
      <c r="C11" s="129">
        <v>29700</v>
      </c>
      <c r="D11" s="129">
        <v>11000</v>
      </c>
      <c r="E11" s="129">
        <v>58900</v>
      </c>
      <c r="F11" s="129">
        <v>315450</v>
      </c>
      <c r="G11" s="129">
        <v>13000</v>
      </c>
      <c r="H11" s="129">
        <v>147550</v>
      </c>
      <c r="I11" s="129">
        <v>73750</v>
      </c>
      <c r="J11" s="129">
        <v>938400</v>
      </c>
      <c r="K11" s="129">
        <v>3640100</v>
      </c>
    </row>
    <row r="12" spans="1:11" ht="18.75" customHeight="1" x14ac:dyDescent="0.2">
      <c r="A12" s="35" t="s">
        <v>35</v>
      </c>
      <c r="B12" s="129">
        <v>44400</v>
      </c>
      <c r="C12" s="129">
        <v>30600</v>
      </c>
      <c r="D12" s="129">
        <v>73500</v>
      </c>
      <c r="E12" s="129">
        <v>78500</v>
      </c>
      <c r="F12" s="129">
        <v>474013</v>
      </c>
      <c r="G12" s="129">
        <v>419700</v>
      </c>
      <c r="H12" s="129" t="s">
        <v>53</v>
      </c>
      <c r="I12" s="129">
        <v>1752250</v>
      </c>
      <c r="J12" s="129">
        <v>1882700</v>
      </c>
      <c r="K12" s="129">
        <v>5983000</v>
      </c>
    </row>
    <row r="13" spans="1:11" ht="18.75" customHeight="1" x14ac:dyDescent="0.2">
      <c r="A13" s="35" t="s">
        <v>36</v>
      </c>
      <c r="B13" s="129">
        <v>77750</v>
      </c>
      <c r="C13" s="129">
        <v>51100</v>
      </c>
      <c r="D13" s="129">
        <v>30325</v>
      </c>
      <c r="E13" s="129">
        <v>30500</v>
      </c>
      <c r="F13" s="129">
        <v>106150</v>
      </c>
      <c r="G13" s="129">
        <v>260300</v>
      </c>
      <c r="H13" s="129">
        <v>615650</v>
      </c>
      <c r="I13" s="129">
        <v>2338800</v>
      </c>
      <c r="J13" s="129">
        <v>2527850</v>
      </c>
      <c r="K13" s="129">
        <v>11078540</v>
      </c>
    </row>
    <row r="14" spans="1:11" ht="18.75" customHeight="1" x14ac:dyDescent="0.2">
      <c r="A14" s="35" t="s">
        <v>37</v>
      </c>
      <c r="B14" s="129">
        <v>47300</v>
      </c>
      <c r="C14" s="129">
        <v>0</v>
      </c>
      <c r="D14" s="129">
        <v>75800</v>
      </c>
      <c r="E14" s="129">
        <v>72000</v>
      </c>
      <c r="F14" s="129">
        <v>56150</v>
      </c>
      <c r="G14" s="129">
        <v>32500</v>
      </c>
      <c r="H14" s="129">
        <v>412650</v>
      </c>
      <c r="I14" s="129">
        <v>722600</v>
      </c>
      <c r="J14" s="129">
        <v>526150</v>
      </c>
      <c r="K14" s="129">
        <v>6495550</v>
      </c>
    </row>
    <row r="15" spans="1:11" ht="18.75" customHeight="1" x14ac:dyDescent="0.2">
      <c r="A15" s="35" t="s">
        <v>38</v>
      </c>
      <c r="B15" s="129">
        <v>50900</v>
      </c>
      <c r="C15" s="129">
        <v>30000</v>
      </c>
      <c r="D15" s="129">
        <v>32100</v>
      </c>
      <c r="E15" s="129">
        <v>142800</v>
      </c>
      <c r="F15" s="129">
        <v>469350</v>
      </c>
      <c r="G15" s="129">
        <v>647550</v>
      </c>
      <c r="H15" s="129">
        <v>212225</v>
      </c>
      <c r="I15" s="129">
        <v>2233500</v>
      </c>
      <c r="J15" s="129">
        <v>783200</v>
      </c>
      <c r="K15" s="129">
        <v>4421750</v>
      </c>
    </row>
    <row r="16" spans="1:11" ht="18.75" customHeight="1" x14ac:dyDescent="0.2">
      <c r="A16" s="35" t="s">
        <v>39</v>
      </c>
      <c r="B16" s="129">
        <v>56700</v>
      </c>
      <c r="C16" s="129">
        <v>70500</v>
      </c>
      <c r="D16" s="129">
        <v>135600</v>
      </c>
      <c r="E16" s="129">
        <v>78000</v>
      </c>
      <c r="F16" s="129">
        <v>316850</v>
      </c>
      <c r="G16" s="129">
        <v>974800</v>
      </c>
      <c r="H16" s="129">
        <v>1028800</v>
      </c>
      <c r="I16" s="129">
        <v>488750</v>
      </c>
      <c r="J16" s="129">
        <v>1501700</v>
      </c>
      <c r="K16" s="129">
        <v>3122200</v>
      </c>
    </row>
    <row r="17" spans="1:11" ht="18.75" customHeight="1" x14ac:dyDescent="0.2">
      <c r="A17" s="35" t="s">
        <v>40</v>
      </c>
      <c r="B17" s="129">
        <v>114850</v>
      </c>
      <c r="C17" s="129">
        <v>107300</v>
      </c>
      <c r="D17" s="129">
        <v>50400</v>
      </c>
      <c r="E17" s="129">
        <v>55100</v>
      </c>
      <c r="F17" s="129">
        <v>180600</v>
      </c>
      <c r="G17" s="129">
        <v>663950</v>
      </c>
      <c r="H17" s="129">
        <v>833250</v>
      </c>
      <c r="I17" s="129">
        <v>3266300</v>
      </c>
      <c r="J17" s="129">
        <v>904350</v>
      </c>
      <c r="K17" s="129">
        <v>3416200</v>
      </c>
    </row>
    <row r="18" spans="1:11" ht="18.75" customHeight="1" x14ac:dyDescent="0.2">
      <c r="A18" s="35" t="s">
        <v>41</v>
      </c>
      <c r="B18" s="129">
        <v>89900</v>
      </c>
      <c r="C18" s="129">
        <v>205500</v>
      </c>
      <c r="D18" s="129">
        <v>204500</v>
      </c>
      <c r="E18" s="129">
        <v>301300</v>
      </c>
      <c r="F18" s="129">
        <v>527050</v>
      </c>
      <c r="G18" s="129" t="s">
        <v>54</v>
      </c>
      <c r="H18" s="129">
        <v>1209100</v>
      </c>
      <c r="I18" s="129">
        <v>2856500</v>
      </c>
      <c r="J18" s="129"/>
      <c r="K18" s="129"/>
    </row>
    <row r="19" spans="1:11" ht="18.75" customHeight="1" thickBot="1" x14ac:dyDescent="0.25">
      <c r="A19" s="5"/>
      <c r="B19" s="6"/>
      <c r="C19" s="6"/>
      <c r="D19" s="6"/>
      <c r="E19" s="6"/>
      <c r="F19" s="6"/>
      <c r="G19" s="6"/>
      <c r="H19" s="6"/>
      <c r="I19" s="6"/>
      <c r="J19" s="6"/>
      <c r="K19" s="6"/>
    </row>
    <row r="20" spans="1:11" ht="18.75" customHeight="1" x14ac:dyDescent="0.2">
      <c r="A20" s="36" t="s">
        <v>42</v>
      </c>
      <c r="B20" s="17"/>
      <c r="C20" s="17"/>
      <c r="D20" s="17"/>
      <c r="E20" s="17"/>
      <c r="F20" s="17"/>
      <c r="G20" s="17"/>
      <c r="H20" s="17"/>
      <c r="I20" s="17"/>
      <c r="J20" s="17"/>
      <c r="K20" s="17"/>
    </row>
    <row r="21" spans="1:11" ht="18.75" customHeight="1" x14ac:dyDescent="0.2">
      <c r="A21" s="35" t="s">
        <v>43</v>
      </c>
      <c r="B21" s="115">
        <f t="shared" ref="B21:I21" si="0">+AVERAGE(B7:B18)</f>
        <v>86358.333333333328</v>
      </c>
      <c r="C21" s="115">
        <f t="shared" si="0"/>
        <v>99025</v>
      </c>
      <c r="D21" s="115">
        <f t="shared" si="0"/>
        <v>70552.083333333328</v>
      </c>
      <c r="E21" s="115">
        <f t="shared" si="0"/>
        <v>91529.166666666672</v>
      </c>
      <c r="F21" s="115">
        <f t="shared" si="0"/>
        <v>250514.83333333334</v>
      </c>
      <c r="G21" s="115">
        <f t="shared" si="0"/>
        <v>287563.63636363635</v>
      </c>
      <c r="H21" s="115">
        <f t="shared" si="0"/>
        <v>553943.18181818177</v>
      </c>
      <c r="I21" s="115">
        <f t="shared" si="0"/>
        <v>1525870.8333333333</v>
      </c>
      <c r="J21" s="115">
        <f>+AVERAGE(J7:J18)</f>
        <v>1269703.6363636365</v>
      </c>
      <c r="K21" s="115">
        <f>+AVERAGE(K7:K18)</f>
        <v>6127826.3636363633</v>
      </c>
    </row>
    <row r="22" spans="1:11" ht="18.75" customHeight="1" thickBot="1" x14ac:dyDescent="0.25">
      <c r="A22" s="37" t="s">
        <v>44</v>
      </c>
      <c r="B22" s="163">
        <f t="shared" ref="B22:I22" si="1">+B21/30</f>
        <v>2878.6111111111109</v>
      </c>
      <c r="C22" s="163">
        <f t="shared" si="1"/>
        <v>3300.8333333333335</v>
      </c>
      <c r="D22" s="163">
        <f t="shared" si="1"/>
        <v>2351.7361111111109</v>
      </c>
      <c r="E22" s="163">
        <f t="shared" si="1"/>
        <v>3050.9722222222222</v>
      </c>
      <c r="F22" s="163">
        <f t="shared" si="1"/>
        <v>8350.4944444444445</v>
      </c>
      <c r="G22" s="163">
        <f t="shared" si="1"/>
        <v>9585.454545454546</v>
      </c>
      <c r="H22" s="163">
        <f t="shared" si="1"/>
        <v>18464.772727272724</v>
      </c>
      <c r="I22" s="163">
        <f t="shared" si="1"/>
        <v>50862.361111111109</v>
      </c>
      <c r="J22" s="163">
        <f>+J21/30</f>
        <v>42323.454545454551</v>
      </c>
      <c r="K22" s="163">
        <f>+K21/30</f>
        <v>204260.87878787878</v>
      </c>
    </row>
    <row r="23" spans="1:11" ht="18.75" customHeight="1" thickTop="1" x14ac:dyDescent="0.2">
      <c r="A23" s="2"/>
      <c r="B23" s="2"/>
      <c r="C23" s="41"/>
      <c r="D23" s="2"/>
      <c r="E23" s="41"/>
      <c r="F23" s="2"/>
      <c r="G23" s="2"/>
      <c r="H23" s="2"/>
      <c r="I23" s="2"/>
      <c r="J23" s="2"/>
      <c r="K23" s="2"/>
    </row>
    <row r="24" spans="1:11" ht="18.75" customHeight="1" x14ac:dyDescent="0.2">
      <c r="A24" s="177" t="s">
        <v>55</v>
      </c>
      <c r="B24" s="177"/>
      <c r="C24" s="177"/>
      <c r="D24" s="177"/>
      <c r="E24" s="177"/>
      <c r="F24" s="177"/>
      <c r="G24" s="177"/>
      <c r="H24" s="177"/>
      <c r="I24" s="177"/>
      <c r="J24" s="177"/>
      <c r="K24" s="177"/>
    </row>
    <row r="25" spans="1:11" ht="18.75" customHeight="1" thickBot="1" x14ac:dyDescent="0.25">
      <c r="A25" s="42"/>
      <c r="B25" s="208"/>
      <c r="C25" s="208"/>
      <c r="D25" s="208"/>
      <c r="E25" s="208"/>
      <c r="F25" s="208"/>
      <c r="G25" s="208"/>
      <c r="H25" s="208"/>
      <c r="I25" s="208"/>
      <c r="J25" s="209" t="s">
        <v>56</v>
      </c>
      <c r="K25" s="209"/>
    </row>
    <row r="26" spans="1:11" ht="18.75" customHeight="1" thickTop="1" thickBot="1" x14ac:dyDescent="0.25">
      <c r="A26" s="199" t="s">
        <v>20</v>
      </c>
      <c r="B26" s="201" t="s">
        <v>21</v>
      </c>
      <c r="C26" s="202"/>
      <c r="D26" s="203" t="s">
        <v>22</v>
      </c>
      <c r="E26" s="204"/>
      <c r="F26" s="203" t="s">
        <v>23</v>
      </c>
      <c r="G26" s="204"/>
      <c r="H26" s="203" t="s">
        <v>24</v>
      </c>
      <c r="I26" s="204"/>
      <c r="J26" s="203" t="s">
        <v>25</v>
      </c>
      <c r="K26" s="205"/>
    </row>
    <row r="27" spans="1:11" ht="18.75" customHeight="1" thickBot="1" x14ac:dyDescent="0.25">
      <c r="A27" s="200"/>
      <c r="B27" s="122" t="s">
        <v>57</v>
      </c>
      <c r="C27" s="122" t="s">
        <v>58</v>
      </c>
      <c r="D27" s="122" t="s">
        <v>57</v>
      </c>
      <c r="E27" s="122" t="s">
        <v>58</v>
      </c>
      <c r="F27" s="122" t="s">
        <v>57</v>
      </c>
      <c r="G27" s="122" t="s">
        <v>58</v>
      </c>
      <c r="H27" s="122" t="s">
        <v>57</v>
      </c>
      <c r="I27" s="122" t="s">
        <v>58</v>
      </c>
      <c r="J27" s="122" t="s">
        <v>57</v>
      </c>
      <c r="K27" s="122" t="s">
        <v>58</v>
      </c>
    </row>
    <row r="28" spans="1:11" ht="18.75" customHeight="1" x14ac:dyDescent="0.2">
      <c r="A28" s="2"/>
      <c r="B28" s="2"/>
      <c r="C28" s="39"/>
      <c r="D28" s="39"/>
      <c r="E28" s="39"/>
      <c r="F28" s="39"/>
      <c r="G28" s="39"/>
      <c r="H28" s="39"/>
      <c r="I28" s="39"/>
      <c r="J28" s="39"/>
      <c r="K28" s="39"/>
    </row>
    <row r="29" spans="1:11" ht="18.75" customHeight="1" x14ac:dyDescent="0.2">
      <c r="A29" s="35" t="s">
        <v>29</v>
      </c>
      <c r="B29" s="89">
        <v>13.75</v>
      </c>
      <c r="C29" s="89">
        <v>11.75</v>
      </c>
      <c r="D29" s="89">
        <v>8</v>
      </c>
      <c r="E29" s="89">
        <v>6</v>
      </c>
      <c r="F29" s="89">
        <v>8</v>
      </c>
      <c r="G29" s="89">
        <v>6</v>
      </c>
      <c r="H29" s="88">
        <v>16</v>
      </c>
      <c r="I29" s="88">
        <v>14</v>
      </c>
      <c r="J29" s="89">
        <v>23</v>
      </c>
      <c r="K29" s="89">
        <v>21</v>
      </c>
    </row>
    <row r="30" spans="1:11" ht="18.75" customHeight="1" x14ac:dyDescent="0.2">
      <c r="A30" s="35" t="s">
        <v>31</v>
      </c>
      <c r="B30" s="89">
        <v>13.75</v>
      </c>
      <c r="C30" s="89">
        <v>11.75</v>
      </c>
      <c r="D30" s="89">
        <v>8</v>
      </c>
      <c r="E30" s="89">
        <v>6</v>
      </c>
      <c r="F30" s="89">
        <v>8</v>
      </c>
      <c r="G30" s="89">
        <v>6</v>
      </c>
      <c r="H30" s="88">
        <v>16</v>
      </c>
      <c r="I30" s="88">
        <v>14</v>
      </c>
      <c r="J30" s="89">
        <v>23</v>
      </c>
      <c r="K30" s="89">
        <v>21</v>
      </c>
    </row>
    <row r="31" spans="1:11" ht="18.75" customHeight="1" x14ac:dyDescent="0.2">
      <c r="A31" s="35" t="s">
        <v>32</v>
      </c>
      <c r="B31" s="89">
        <v>13.75</v>
      </c>
      <c r="C31" s="89">
        <v>11.75</v>
      </c>
      <c r="D31" s="89">
        <v>8</v>
      </c>
      <c r="E31" s="89">
        <v>6</v>
      </c>
      <c r="F31" s="89">
        <v>8.25</v>
      </c>
      <c r="G31" s="89">
        <v>6.25</v>
      </c>
      <c r="H31" s="88">
        <v>16</v>
      </c>
      <c r="I31" s="88">
        <v>14</v>
      </c>
      <c r="J31" s="89">
        <v>23</v>
      </c>
      <c r="K31" s="89">
        <v>21</v>
      </c>
    </row>
    <row r="32" spans="1:11" ht="18.75" customHeight="1" x14ac:dyDescent="0.2">
      <c r="A32" s="35" t="s">
        <v>33</v>
      </c>
      <c r="B32" s="89">
        <v>13.75</v>
      </c>
      <c r="C32" s="89">
        <v>11.75</v>
      </c>
      <c r="D32" s="89">
        <v>8</v>
      </c>
      <c r="E32" s="89">
        <v>6</v>
      </c>
      <c r="F32" s="89">
        <v>8.25</v>
      </c>
      <c r="G32" s="89">
        <v>6.25</v>
      </c>
      <c r="H32" s="88">
        <v>16</v>
      </c>
      <c r="I32" s="88">
        <v>14</v>
      </c>
      <c r="J32" s="89">
        <v>23</v>
      </c>
      <c r="K32" s="89">
        <v>21</v>
      </c>
    </row>
    <row r="33" spans="1:11" ht="18.75" customHeight="1" x14ac:dyDescent="0.2">
      <c r="A33" s="35" t="s">
        <v>34</v>
      </c>
      <c r="B33" s="89">
        <v>13.75</v>
      </c>
      <c r="C33" s="89">
        <v>11.75</v>
      </c>
      <c r="D33" s="89">
        <v>8</v>
      </c>
      <c r="E33" s="89">
        <v>6</v>
      </c>
      <c r="F33" s="89">
        <v>9.75</v>
      </c>
      <c r="G33" s="89">
        <v>7.75</v>
      </c>
      <c r="H33" s="88">
        <v>16</v>
      </c>
      <c r="I33" s="88">
        <v>14</v>
      </c>
      <c r="J33" s="89">
        <v>23</v>
      </c>
      <c r="K33" s="89">
        <v>21</v>
      </c>
    </row>
    <row r="34" spans="1:11" ht="18.75" customHeight="1" x14ac:dyDescent="0.2">
      <c r="A34" s="35" t="s">
        <v>35</v>
      </c>
      <c r="B34" s="89">
        <v>13.75</v>
      </c>
      <c r="C34" s="89">
        <v>11.75</v>
      </c>
      <c r="D34" s="89">
        <v>8</v>
      </c>
      <c r="E34" s="89">
        <v>6</v>
      </c>
      <c r="F34" s="89">
        <v>10.75</v>
      </c>
      <c r="G34" s="89">
        <v>8.75</v>
      </c>
      <c r="H34" s="88">
        <v>17</v>
      </c>
      <c r="I34" s="88">
        <v>15</v>
      </c>
      <c r="J34" s="89">
        <v>23</v>
      </c>
      <c r="K34" s="89">
        <v>21</v>
      </c>
    </row>
    <row r="35" spans="1:11" ht="18.75" customHeight="1" x14ac:dyDescent="0.2">
      <c r="A35" s="35" t="s">
        <v>36</v>
      </c>
      <c r="B35" s="89">
        <v>13.75</v>
      </c>
      <c r="C35" s="89">
        <v>11.75</v>
      </c>
      <c r="D35" s="89">
        <v>8</v>
      </c>
      <c r="E35" s="89">
        <v>6</v>
      </c>
      <c r="F35" s="89">
        <v>10.75</v>
      </c>
      <c r="G35" s="89">
        <v>8.75</v>
      </c>
      <c r="H35" s="88">
        <v>18</v>
      </c>
      <c r="I35" s="88">
        <v>16</v>
      </c>
      <c r="J35" s="88">
        <v>23</v>
      </c>
      <c r="K35" s="88">
        <v>21</v>
      </c>
    </row>
    <row r="36" spans="1:11" ht="18.75" customHeight="1" x14ac:dyDescent="0.2">
      <c r="A36" s="35" t="s">
        <v>37</v>
      </c>
      <c r="B36" s="89">
        <v>13.75</v>
      </c>
      <c r="C36" s="89">
        <v>11.75</v>
      </c>
      <c r="D36" s="89">
        <v>8</v>
      </c>
      <c r="E36" s="89">
        <v>6</v>
      </c>
      <c r="F36" s="89">
        <v>10.75</v>
      </c>
      <c r="G36" s="89">
        <v>8.75</v>
      </c>
      <c r="H36" s="88">
        <v>18</v>
      </c>
      <c r="I36" s="88">
        <v>16</v>
      </c>
      <c r="J36" s="88">
        <v>23</v>
      </c>
      <c r="K36" s="88">
        <v>21</v>
      </c>
    </row>
    <row r="37" spans="1:11" ht="18.75" customHeight="1" x14ac:dyDescent="0.2">
      <c r="A37" s="35" t="s">
        <v>38</v>
      </c>
      <c r="B37" s="89">
        <v>12</v>
      </c>
      <c r="C37" s="89">
        <v>10</v>
      </c>
      <c r="D37" s="89">
        <v>8</v>
      </c>
      <c r="E37" s="89">
        <v>6</v>
      </c>
      <c r="F37" s="89">
        <v>10.75</v>
      </c>
      <c r="G37" s="89">
        <v>8.75</v>
      </c>
      <c r="H37" s="88">
        <v>21</v>
      </c>
      <c r="I37" s="88">
        <v>19</v>
      </c>
      <c r="J37" s="88">
        <v>23</v>
      </c>
      <c r="K37" s="88">
        <v>21</v>
      </c>
    </row>
    <row r="38" spans="1:11" ht="18.75" customHeight="1" x14ac:dyDescent="0.2">
      <c r="A38" s="35" t="s">
        <v>39</v>
      </c>
      <c r="B38" s="89">
        <v>10</v>
      </c>
      <c r="C38" s="89">
        <v>8</v>
      </c>
      <c r="D38" s="89">
        <v>8</v>
      </c>
      <c r="E38" s="89">
        <v>6</v>
      </c>
      <c r="F38" s="89">
        <v>13.25</v>
      </c>
      <c r="G38" s="89">
        <v>11.25</v>
      </c>
      <c r="H38" s="89">
        <v>22</v>
      </c>
      <c r="I38" s="89">
        <v>20</v>
      </c>
      <c r="J38" s="88">
        <v>23</v>
      </c>
      <c r="K38" s="88">
        <v>21</v>
      </c>
    </row>
    <row r="39" spans="1:11" ht="18.75" customHeight="1" x14ac:dyDescent="0.2">
      <c r="A39" s="35" t="s">
        <v>40</v>
      </c>
      <c r="B39" s="89">
        <v>9</v>
      </c>
      <c r="C39" s="89">
        <v>7</v>
      </c>
      <c r="D39" s="89">
        <v>8</v>
      </c>
      <c r="E39" s="89">
        <v>6</v>
      </c>
      <c r="F39" s="89">
        <v>14.75</v>
      </c>
      <c r="G39" s="89">
        <v>12.75</v>
      </c>
      <c r="H39" s="89">
        <v>22</v>
      </c>
      <c r="I39" s="89">
        <v>20</v>
      </c>
      <c r="J39" s="88">
        <v>23</v>
      </c>
      <c r="K39" s="88">
        <v>21</v>
      </c>
    </row>
    <row r="40" spans="1:11" ht="18.75" customHeight="1" x14ac:dyDescent="0.2">
      <c r="A40" s="35" t="s">
        <v>41</v>
      </c>
      <c r="B40" s="89">
        <v>8</v>
      </c>
      <c r="C40" s="89">
        <v>6</v>
      </c>
      <c r="D40" s="89">
        <v>8</v>
      </c>
      <c r="E40" s="89">
        <v>6</v>
      </c>
      <c r="F40" s="89">
        <v>16</v>
      </c>
      <c r="G40" s="89">
        <v>14</v>
      </c>
      <c r="H40" s="89">
        <v>23</v>
      </c>
      <c r="I40" s="89">
        <v>21</v>
      </c>
      <c r="J40" s="89"/>
      <c r="K40" s="89"/>
    </row>
    <row r="41" spans="1:11" ht="18.75" customHeight="1" thickBot="1" x14ac:dyDescent="0.25">
      <c r="A41" s="40"/>
      <c r="B41" s="40"/>
      <c r="C41" s="22"/>
      <c r="D41" s="40"/>
      <c r="E41" s="22"/>
      <c r="F41" s="40"/>
      <c r="G41" s="40"/>
      <c r="H41" s="40"/>
      <c r="I41" s="40"/>
      <c r="J41" s="40"/>
      <c r="K41" s="40"/>
    </row>
    <row r="42" spans="1:11" ht="18.75" customHeight="1" thickTop="1" x14ac:dyDescent="0.2">
      <c r="A42" s="206" t="s">
        <v>48</v>
      </c>
      <c r="B42" s="206"/>
      <c r="C42" s="206"/>
      <c r="D42" s="206"/>
      <c r="E42" s="206"/>
      <c r="F42" s="206"/>
      <c r="G42" s="206"/>
      <c r="H42" s="206"/>
      <c r="I42" s="206"/>
      <c r="J42" s="206"/>
      <c r="K42" s="206"/>
    </row>
    <row r="43" spans="1:11" ht="18.75" customHeight="1" x14ac:dyDescent="0.2">
      <c r="A43" s="207" t="s">
        <v>171</v>
      </c>
      <c r="B43" s="207"/>
      <c r="C43" s="207"/>
      <c r="D43" s="207"/>
      <c r="E43" s="207"/>
      <c r="F43" s="207"/>
      <c r="G43" s="207"/>
      <c r="H43" s="207"/>
      <c r="I43" s="207"/>
      <c r="J43" s="207"/>
      <c r="K43" s="207"/>
    </row>
    <row r="44" spans="1:11" ht="18.75" customHeight="1" x14ac:dyDescent="0.2">
      <c r="A44" s="210" t="s">
        <v>170</v>
      </c>
      <c r="B44" s="210"/>
      <c r="C44" s="210"/>
      <c r="D44" s="210"/>
      <c r="E44" s="210"/>
      <c r="F44" s="210"/>
      <c r="G44" s="210"/>
      <c r="H44" s="210"/>
      <c r="I44" s="210"/>
      <c r="J44" s="210"/>
      <c r="K44" s="210"/>
    </row>
    <row r="45" spans="1:11" ht="18.75" customHeight="1" x14ac:dyDescent="0.2">
      <c r="A45" s="207" t="s">
        <v>59</v>
      </c>
      <c r="B45" s="207"/>
      <c r="C45" s="207"/>
      <c r="D45" s="207"/>
      <c r="E45" s="207"/>
      <c r="F45" s="207"/>
      <c r="G45" s="207"/>
      <c r="H45" s="207"/>
      <c r="I45" s="207"/>
      <c r="J45" s="207"/>
      <c r="K45" s="207"/>
    </row>
    <row r="46" spans="1:11" ht="18.75" customHeight="1" x14ac:dyDescent="0.2">
      <c r="A46" s="207" t="s">
        <v>60</v>
      </c>
      <c r="B46" s="207"/>
      <c r="C46" s="207"/>
      <c r="D46" s="207"/>
      <c r="E46" s="207"/>
      <c r="F46" s="207"/>
      <c r="G46" s="207"/>
      <c r="H46" s="207"/>
      <c r="I46" s="207"/>
      <c r="J46" s="207"/>
      <c r="K46" s="207"/>
    </row>
  </sheetData>
  <mergeCells count="24">
    <mergeCell ref="A42:K42"/>
    <mergeCell ref="A43:K43"/>
    <mergeCell ref="A45:K45"/>
    <mergeCell ref="A46:K46"/>
    <mergeCell ref="A24:K24"/>
    <mergeCell ref="B25:I25"/>
    <mergeCell ref="J25:K25"/>
    <mergeCell ref="A26:A27"/>
    <mergeCell ref="B26:C26"/>
    <mergeCell ref="D26:E26"/>
    <mergeCell ref="F26:G26"/>
    <mergeCell ref="H26:I26"/>
    <mergeCell ref="J26:K26"/>
    <mergeCell ref="A44:K44"/>
    <mergeCell ref="A1:K1"/>
    <mergeCell ref="A2:K2"/>
    <mergeCell ref="A3:G3"/>
    <mergeCell ref="H3:K3"/>
    <mergeCell ref="A4:A5"/>
    <mergeCell ref="B4:C4"/>
    <mergeCell ref="D4:E4"/>
    <mergeCell ref="F4:G4"/>
    <mergeCell ref="H4:I4"/>
    <mergeCell ref="J4:K4"/>
  </mergeCells>
  <pageMargins left="0.7" right="0.7" top="0.75" bottom="0.75" header="0.3" footer="0.3"/>
  <pageSetup paperSize="9" scale="5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topLeftCell="A25" zoomScaleNormal="100" zoomScaleSheetLayoutView="100" workbookViewId="0">
      <selection activeCell="M43" sqref="M43"/>
    </sheetView>
  </sheetViews>
  <sheetFormatPr defaultRowHeight="14.25" x14ac:dyDescent="0.2"/>
  <cols>
    <col min="1" max="1" width="9.125" bestFit="1" customWidth="1"/>
    <col min="2" max="3" width="9.5" bestFit="1" customWidth="1"/>
    <col min="4" max="4" width="6.5" bestFit="1" customWidth="1"/>
    <col min="5" max="5" width="6.75" bestFit="1" customWidth="1"/>
    <col min="6" max="7" width="8.375" bestFit="1" customWidth="1"/>
    <col min="8" max="8" width="6.5" bestFit="1" customWidth="1"/>
    <col min="9" max="9" width="6.75" bestFit="1" customWidth="1"/>
    <col min="10" max="11" width="9.5" bestFit="1" customWidth="1"/>
    <col min="12" max="13" width="6.5" bestFit="1" customWidth="1"/>
  </cols>
  <sheetData>
    <row r="1" spans="1:13" ht="18.75" x14ac:dyDescent="0.2">
      <c r="A1" s="177" t="s">
        <v>61</v>
      </c>
      <c r="B1" s="177"/>
      <c r="C1" s="177"/>
      <c r="D1" s="177"/>
      <c r="E1" s="177"/>
      <c r="F1" s="177"/>
      <c r="G1" s="177"/>
      <c r="H1" s="177"/>
      <c r="I1" s="177"/>
      <c r="J1" s="177"/>
      <c r="K1" s="177"/>
      <c r="L1" s="177"/>
      <c r="M1" s="177"/>
    </row>
    <row r="2" spans="1:13" ht="18.75" x14ac:dyDescent="0.2">
      <c r="A2" s="213" t="s">
        <v>62</v>
      </c>
      <c r="B2" s="213"/>
      <c r="C2" s="213"/>
      <c r="D2" s="213"/>
      <c r="E2" s="213"/>
      <c r="F2" s="213"/>
      <c r="G2" s="213"/>
      <c r="H2" s="213"/>
      <c r="I2" s="213"/>
      <c r="J2" s="213"/>
      <c r="K2" s="213"/>
      <c r="L2" s="213"/>
      <c r="M2" s="213"/>
    </row>
    <row r="3" spans="1:13" ht="15" thickBot="1" x14ac:dyDescent="0.25">
      <c r="A3" s="214" t="s">
        <v>1</v>
      </c>
      <c r="B3" s="214"/>
      <c r="C3" s="214"/>
      <c r="D3" s="214"/>
      <c r="E3" s="214"/>
      <c r="F3" s="214"/>
      <c r="G3" s="214"/>
      <c r="H3" s="214"/>
      <c r="I3" s="214"/>
      <c r="J3" s="214"/>
      <c r="K3" s="214"/>
      <c r="L3" s="214"/>
      <c r="M3" s="214"/>
    </row>
    <row r="4" spans="1:13" ht="15.75" thickTop="1" thickBot="1" x14ac:dyDescent="0.25">
      <c r="A4" s="43" t="s">
        <v>63</v>
      </c>
      <c r="B4" s="215" t="s">
        <v>8</v>
      </c>
      <c r="C4" s="216"/>
      <c r="D4" s="216"/>
      <c r="E4" s="217"/>
      <c r="F4" s="218" t="s">
        <v>14</v>
      </c>
      <c r="G4" s="219"/>
      <c r="H4" s="219"/>
      <c r="I4" s="220"/>
      <c r="J4" s="221" t="s">
        <v>64</v>
      </c>
      <c r="K4" s="219"/>
      <c r="L4" s="219"/>
      <c r="M4" s="219"/>
    </row>
    <row r="5" spans="1:13" ht="45.75" thickBot="1" x14ac:dyDescent="0.25">
      <c r="A5" s="44" t="s">
        <v>65</v>
      </c>
      <c r="B5" s="45" t="s">
        <v>66</v>
      </c>
      <c r="C5" s="45" t="s">
        <v>67</v>
      </c>
      <c r="D5" s="45" t="s">
        <v>68</v>
      </c>
      <c r="E5" s="46" t="s">
        <v>69</v>
      </c>
      <c r="F5" s="45" t="s">
        <v>66</v>
      </c>
      <c r="G5" s="45" t="s">
        <v>67</v>
      </c>
      <c r="H5" s="45" t="s">
        <v>68</v>
      </c>
      <c r="I5" s="46" t="s">
        <v>69</v>
      </c>
      <c r="J5" s="45" t="s">
        <v>66</v>
      </c>
      <c r="K5" s="45" t="s">
        <v>70</v>
      </c>
      <c r="L5" s="45" t="s">
        <v>71</v>
      </c>
      <c r="M5" s="45" t="s">
        <v>72</v>
      </c>
    </row>
    <row r="6" spans="1:13" ht="15" thickTop="1" x14ac:dyDescent="0.2">
      <c r="A6" s="47"/>
      <c r="B6" s="47"/>
      <c r="C6" s="47"/>
      <c r="D6" s="47"/>
      <c r="E6" s="47"/>
      <c r="F6" s="47"/>
      <c r="G6" s="47"/>
      <c r="H6" s="47"/>
      <c r="I6" s="47"/>
      <c r="J6" s="47"/>
      <c r="K6" s="47"/>
      <c r="L6" s="47"/>
      <c r="M6" s="47"/>
    </row>
    <row r="7" spans="1:13" x14ac:dyDescent="0.2">
      <c r="A7" s="123">
        <v>2023</v>
      </c>
      <c r="B7" s="4"/>
      <c r="C7" s="4"/>
      <c r="D7" s="4"/>
      <c r="E7" s="4"/>
      <c r="F7" s="4"/>
      <c r="G7" s="4"/>
      <c r="H7" s="4"/>
      <c r="I7" s="4"/>
      <c r="J7" s="4"/>
      <c r="K7" s="4"/>
      <c r="L7" s="4"/>
      <c r="M7" s="4"/>
    </row>
    <row r="8" spans="1:13" x14ac:dyDescent="0.2">
      <c r="A8" s="124">
        <v>45120</v>
      </c>
      <c r="B8" s="114">
        <v>1568438</v>
      </c>
      <c r="C8" s="114">
        <v>403890</v>
      </c>
      <c r="D8" s="119">
        <v>22.799900000000001</v>
      </c>
      <c r="E8" s="119">
        <v>22.747299999999999</v>
      </c>
      <c r="F8" s="114">
        <v>169253</v>
      </c>
      <c r="G8" s="114">
        <v>18853</v>
      </c>
      <c r="H8" s="119">
        <v>22.96</v>
      </c>
      <c r="I8" s="119">
        <v>22.924499999999998</v>
      </c>
      <c r="J8" s="114">
        <v>351168</v>
      </c>
      <c r="K8" s="114">
        <v>240516</v>
      </c>
      <c r="L8" s="119">
        <v>22.989699999999999</v>
      </c>
      <c r="M8" s="119">
        <v>22.87</v>
      </c>
    </row>
    <row r="9" spans="1:13" x14ac:dyDescent="0.2">
      <c r="A9" s="124">
        <v>45132</v>
      </c>
      <c r="B9" s="114">
        <v>821945</v>
      </c>
      <c r="C9" s="114">
        <v>571647</v>
      </c>
      <c r="D9" s="119">
        <v>22.9788</v>
      </c>
      <c r="E9" s="119">
        <v>22.897400000000001</v>
      </c>
      <c r="F9" s="114">
        <v>165494</v>
      </c>
      <c r="G9" s="114">
        <v>10294</v>
      </c>
      <c r="H9" s="119">
        <v>22.920100000000001</v>
      </c>
      <c r="I9" s="119">
        <v>22.870100000000001</v>
      </c>
      <c r="J9" s="114">
        <v>197991</v>
      </c>
      <c r="K9" s="114">
        <v>39391</v>
      </c>
      <c r="L9" s="119">
        <v>22.999099999999999</v>
      </c>
      <c r="M9" s="119">
        <v>22.964700000000001</v>
      </c>
    </row>
    <row r="10" spans="1:13" x14ac:dyDescent="0.2">
      <c r="A10" s="125"/>
      <c r="B10" s="114"/>
      <c r="C10" s="114"/>
      <c r="D10" s="119"/>
      <c r="E10" s="119"/>
      <c r="F10" s="114"/>
      <c r="G10" s="114"/>
      <c r="H10" s="119"/>
      <c r="I10" s="119"/>
      <c r="J10" s="114"/>
      <c r="K10" s="114"/>
      <c r="L10" s="119"/>
      <c r="M10" s="119"/>
    </row>
    <row r="11" spans="1:13" x14ac:dyDescent="0.2">
      <c r="A11" s="124">
        <v>45148</v>
      </c>
      <c r="B11" s="114">
        <v>1604947</v>
      </c>
      <c r="C11" s="114">
        <v>1230632</v>
      </c>
      <c r="D11" s="119">
        <v>22.9</v>
      </c>
      <c r="E11" s="119">
        <v>22.840299999999999</v>
      </c>
      <c r="F11" s="114">
        <v>105397</v>
      </c>
      <c r="G11" s="114">
        <v>9844</v>
      </c>
      <c r="H11" s="119">
        <v>22.75</v>
      </c>
      <c r="I11" s="119">
        <v>22.725000000000001</v>
      </c>
      <c r="J11" s="114">
        <v>104986</v>
      </c>
      <c r="K11" s="114">
        <v>8986</v>
      </c>
      <c r="L11" s="119">
        <v>22.98</v>
      </c>
      <c r="M11" s="119">
        <v>22.9405</v>
      </c>
    </row>
    <row r="12" spans="1:13" x14ac:dyDescent="0.2">
      <c r="A12" s="124">
        <v>45162</v>
      </c>
      <c r="B12" s="114">
        <v>2570837</v>
      </c>
      <c r="C12" s="114">
        <v>2062787</v>
      </c>
      <c r="D12" s="119">
        <v>22.880299999999998</v>
      </c>
      <c r="E12" s="119">
        <v>22.8734</v>
      </c>
      <c r="F12" s="114">
        <v>376900</v>
      </c>
      <c r="G12" s="114" t="s">
        <v>73</v>
      </c>
      <c r="H12" s="121" t="s">
        <v>73</v>
      </c>
      <c r="I12" s="121" t="s">
        <v>73</v>
      </c>
      <c r="J12" s="114">
        <v>382257</v>
      </c>
      <c r="K12" s="114">
        <v>11097</v>
      </c>
      <c r="L12" s="119">
        <v>22.94</v>
      </c>
      <c r="M12" s="119">
        <v>22.939599999999999</v>
      </c>
    </row>
    <row r="13" spans="1:13" x14ac:dyDescent="0.2">
      <c r="A13" s="125"/>
      <c r="B13" s="114"/>
      <c r="C13" s="114"/>
      <c r="D13" s="119"/>
      <c r="E13" s="119"/>
      <c r="F13" s="114"/>
      <c r="G13" s="114"/>
      <c r="H13" s="119"/>
      <c r="I13" s="119"/>
      <c r="J13" s="114"/>
      <c r="K13" s="114"/>
      <c r="L13" s="119"/>
      <c r="M13" s="119"/>
    </row>
    <row r="14" spans="1:13" x14ac:dyDescent="0.2">
      <c r="A14" s="124">
        <v>45176</v>
      </c>
      <c r="B14" s="114">
        <v>1375890</v>
      </c>
      <c r="C14" s="114">
        <v>1255890</v>
      </c>
      <c r="D14" s="119">
        <v>24.4999</v>
      </c>
      <c r="E14" s="119">
        <v>23.393799999999999</v>
      </c>
      <c r="F14" s="114">
        <v>319793</v>
      </c>
      <c r="G14" s="114">
        <v>38793</v>
      </c>
      <c r="H14" s="119">
        <v>24.786999999999999</v>
      </c>
      <c r="I14" s="119">
        <v>24.786799999999999</v>
      </c>
      <c r="J14" s="114">
        <v>318174</v>
      </c>
      <c r="K14" s="114">
        <v>37174</v>
      </c>
      <c r="L14" s="119">
        <v>25.0687</v>
      </c>
      <c r="M14" s="119">
        <v>25.056899999999999</v>
      </c>
    </row>
    <row r="15" spans="1:13" x14ac:dyDescent="0.2">
      <c r="A15" s="124">
        <v>45190</v>
      </c>
      <c r="B15" s="114">
        <v>4067606</v>
      </c>
      <c r="C15" s="114">
        <v>2355088</v>
      </c>
      <c r="D15" s="119">
        <v>22.7898</v>
      </c>
      <c r="E15" s="119">
        <v>22.756399999999999</v>
      </c>
      <c r="F15" s="114">
        <v>370200</v>
      </c>
      <c r="G15" s="114">
        <v>6271</v>
      </c>
      <c r="H15" s="119">
        <v>22.8</v>
      </c>
      <c r="I15" s="119">
        <v>22.8</v>
      </c>
      <c r="J15" s="114">
        <v>364554</v>
      </c>
      <c r="K15" s="114">
        <v>8075</v>
      </c>
      <c r="L15" s="119">
        <v>22.9</v>
      </c>
      <c r="M15" s="119">
        <v>22.8521</v>
      </c>
    </row>
    <row r="16" spans="1:13" x14ac:dyDescent="0.2">
      <c r="A16" s="125"/>
      <c r="B16" s="114"/>
      <c r="C16" s="114"/>
      <c r="D16" s="119"/>
      <c r="E16" s="119"/>
      <c r="F16" s="114"/>
      <c r="G16" s="114"/>
      <c r="H16" s="119"/>
      <c r="I16" s="119"/>
      <c r="J16" s="114"/>
      <c r="K16" s="114"/>
      <c r="L16" s="119"/>
      <c r="M16" s="119"/>
    </row>
    <row r="17" spans="1:13" x14ac:dyDescent="0.2">
      <c r="A17" s="124">
        <v>45204</v>
      </c>
      <c r="B17" s="114">
        <v>2339429</v>
      </c>
      <c r="C17" s="114">
        <v>471498</v>
      </c>
      <c r="D17" s="119">
        <v>22.5002</v>
      </c>
      <c r="E17" s="119">
        <v>22.395600000000002</v>
      </c>
      <c r="F17" s="114">
        <v>128359</v>
      </c>
      <c r="G17" s="114">
        <v>18359</v>
      </c>
      <c r="H17" s="119">
        <v>22.85</v>
      </c>
      <c r="I17" s="119">
        <v>22.85</v>
      </c>
      <c r="J17" s="114">
        <v>449288</v>
      </c>
      <c r="K17" s="114">
        <v>67531</v>
      </c>
      <c r="L17" s="119">
        <v>22.84</v>
      </c>
      <c r="M17" s="119">
        <v>22.7531</v>
      </c>
    </row>
    <row r="18" spans="1:13" x14ac:dyDescent="0.2">
      <c r="A18" s="124">
        <v>45218</v>
      </c>
      <c r="B18" s="114">
        <v>1756263</v>
      </c>
      <c r="C18" s="114">
        <v>110398</v>
      </c>
      <c r="D18" s="119">
        <v>22.2</v>
      </c>
      <c r="E18" s="119">
        <v>22.1403</v>
      </c>
      <c r="F18" s="114">
        <v>463858</v>
      </c>
      <c r="G18" s="114">
        <v>50758</v>
      </c>
      <c r="H18" s="119">
        <v>22.399899999999999</v>
      </c>
      <c r="I18" s="119">
        <v>22.387599999999999</v>
      </c>
      <c r="J18" s="114">
        <v>2204645</v>
      </c>
      <c r="K18" s="114">
        <v>931298</v>
      </c>
      <c r="L18" s="119">
        <v>22.4</v>
      </c>
      <c r="M18" s="119">
        <v>22.070699999999999</v>
      </c>
    </row>
    <row r="19" spans="1:13" x14ac:dyDescent="0.2">
      <c r="A19" s="125"/>
      <c r="B19" s="114"/>
      <c r="C19" s="114"/>
      <c r="D19" s="119"/>
      <c r="E19" s="119"/>
      <c r="F19" s="114"/>
      <c r="G19" s="114"/>
      <c r="H19" s="119"/>
      <c r="I19" s="119"/>
      <c r="J19" s="114"/>
      <c r="K19" s="114"/>
      <c r="L19" s="119"/>
      <c r="M19" s="119"/>
    </row>
    <row r="20" spans="1:13" x14ac:dyDescent="0.2">
      <c r="A20" s="124">
        <v>45232</v>
      </c>
      <c r="B20" s="114">
        <v>1213840</v>
      </c>
      <c r="C20" s="114">
        <v>255437</v>
      </c>
      <c r="D20" s="119">
        <v>21.9495</v>
      </c>
      <c r="E20" s="119">
        <v>21.8428</v>
      </c>
      <c r="F20" s="114">
        <v>670821</v>
      </c>
      <c r="G20" s="114">
        <v>85626</v>
      </c>
      <c r="H20" s="119">
        <v>21.989799999999999</v>
      </c>
      <c r="I20" s="119">
        <v>21.841699999999999</v>
      </c>
      <c r="J20" s="114">
        <v>2524432</v>
      </c>
      <c r="K20" s="114">
        <v>807224</v>
      </c>
      <c r="L20" s="119">
        <v>21.9999</v>
      </c>
      <c r="M20" s="119">
        <v>21.910399999999999</v>
      </c>
    </row>
    <row r="21" spans="1:13" x14ac:dyDescent="0.2">
      <c r="A21" s="124">
        <v>45246</v>
      </c>
      <c r="B21" s="114">
        <v>1109762</v>
      </c>
      <c r="C21" s="114">
        <v>472672</v>
      </c>
      <c r="D21" s="119">
        <v>21.499700000000001</v>
      </c>
      <c r="E21" s="119">
        <v>21.287800000000001</v>
      </c>
      <c r="F21" s="114">
        <v>405026</v>
      </c>
      <c r="G21" s="114">
        <v>92039</v>
      </c>
      <c r="H21" s="119">
        <v>21.4999</v>
      </c>
      <c r="I21" s="119">
        <v>21.458300000000001</v>
      </c>
      <c r="J21" s="114">
        <v>2671363</v>
      </c>
      <c r="K21" s="114">
        <v>596068</v>
      </c>
      <c r="L21" s="119">
        <v>21.5001</v>
      </c>
      <c r="M21" s="119">
        <v>21.433399999999999</v>
      </c>
    </row>
    <row r="22" spans="1:13" x14ac:dyDescent="0.2">
      <c r="A22" s="124">
        <v>45260</v>
      </c>
      <c r="B22" s="114">
        <v>562926</v>
      </c>
      <c r="C22" s="114">
        <v>366175</v>
      </c>
      <c r="D22" s="119">
        <v>21.4499</v>
      </c>
      <c r="E22" s="119">
        <v>21.339500000000001</v>
      </c>
      <c r="F22" s="114">
        <v>256636</v>
      </c>
      <c r="G22" s="114">
        <v>84174</v>
      </c>
      <c r="H22" s="119">
        <v>21.4299</v>
      </c>
      <c r="I22" s="119">
        <v>21.3263</v>
      </c>
      <c r="J22" s="114">
        <v>1358959</v>
      </c>
      <c r="K22" s="114">
        <v>715309</v>
      </c>
      <c r="L22" s="119">
        <v>21.43</v>
      </c>
      <c r="M22" s="119">
        <v>21.256900000000002</v>
      </c>
    </row>
    <row r="23" spans="1:13" x14ac:dyDescent="0.2">
      <c r="A23" s="125"/>
      <c r="B23" s="114"/>
      <c r="C23" s="114"/>
      <c r="D23" s="119"/>
      <c r="E23" s="119"/>
      <c r="F23" s="114"/>
      <c r="G23" s="114"/>
      <c r="H23" s="119"/>
      <c r="I23" s="119"/>
      <c r="J23" s="114"/>
      <c r="K23" s="114"/>
      <c r="L23" s="119"/>
      <c r="M23" s="119"/>
    </row>
    <row r="24" spans="1:13" x14ac:dyDescent="0.2">
      <c r="A24" s="124">
        <v>45274</v>
      </c>
      <c r="B24" s="114">
        <v>997826</v>
      </c>
      <c r="C24" s="114">
        <v>213014</v>
      </c>
      <c r="D24" s="119">
        <v>21.4499</v>
      </c>
      <c r="E24" s="119">
        <v>21.359000000000002</v>
      </c>
      <c r="F24" s="114">
        <v>426230</v>
      </c>
      <c r="G24" s="114">
        <v>25649</v>
      </c>
      <c r="H24" s="119">
        <v>21.420100000000001</v>
      </c>
      <c r="I24" s="119">
        <v>21.355399999999999</v>
      </c>
      <c r="J24" s="114">
        <v>3362416</v>
      </c>
      <c r="K24" s="114">
        <v>1912350</v>
      </c>
      <c r="L24" s="119">
        <v>21.43</v>
      </c>
      <c r="M24" s="119">
        <v>21.411000000000001</v>
      </c>
    </row>
    <row r="25" spans="1:13" x14ac:dyDescent="0.2">
      <c r="A25" s="126">
        <v>45288</v>
      </c>
      <c r="B25" s="164">
        <v>732067</v>
      </c>
      <c r="C25" s="164">
        <v>210467</v>
      </c>
      <c r="D25" s="120">
        <v>21.448</v>
      </c>
      <c r="E25" s="120">
        <v>21.320799999999998</v>
      </c>
      <c r="F25" s="164">
        <v>150595</v>
      </c>
      <c r="G25" s="164">
        <v>56074</v>
      </c>
      <c r="H25" s="120">
        <v>21.399899999999999</v>
      </c>
      <c r="I25" s="120">
        <v>21.363399999999999</v>
      </c>
      <c r="J25" s="164">
        <v>1996115</v>
      </c>
      <c r="K25" s="164">
        <v>1731390</v>
      </c>
      <c r="L25" s="120">
        <v>21.43</v>
      </c>
      <c r="M25" s="120">
        <v>21.3371</v>
      </c>
    </row>
    <row r="26" spans="1:13" x14ac:dyDescent="0.2">
      <c r="A26" s="126"/>
      <c r="B26" s="164"/>
      <c r="C26" s="164"/>
      <c r="D26" s="120"/>
      <c r="E26" s="120"/>
      <c r="F26" s="164"/>
      <c r="G26" s="164"/>
      <c r="H26" s="120"/>
      <c r="I26" s="120"/>
      <c r="J26" s="164"/>
      <c r="K26" s="164"/>
      <c r="L26" s="120"/>
      <c r="M26" s="120"/>
    </row>
    <row r="27" spans="1:13" x14ac:dyDescent="0.2">
      <c r="A27" s="123">
        <v>2024</v>
      </c>
      <c r="B27" s="114"/>
      <c r="C27" s="114"/>
      <c r="D27" s="119"/>
      <c r="E27" s="119"/>
      <c r="F27" s="114"/>
      <c r="G27" s="114"/>
      <c r="H27" s="119"/>
      <c r="I27" s="119"/>
      <c r="J27" s="114"/>
      <c r="K27" s="114"/>
      <c r="L27" s="119"/>
      <c r="M27" s="119"/>
    </row>
    <row r="28" spans="1:13" x14ac:dyDescent="0.2">
      <c r="A28" s="124">
        <v>45302</v>
      </c>
      <c r="B28" s="114">
        <v>588577.66499999992</v>
      </c>
      <c r="C28" s="114">
        <v>26082.965</v>
      </c>
      <c r="D28" s="119">
        <v>20.999630589210209</v>
      </c>
      <c r="E28" s="119">
        <v>20.967182755561126</v>
      </c>
      <c r="F28" s="114">
        <v>88017.65</v>
      </c>
      <c r="G28" s="114">
        <v>11259.95</v>
      </c>
      <c r="H28" s="119">
        <v>20.960121771276484</v>
      </c>
      <c r="I28" s="119">
        <v>20.960121771276484</v>
      </c>
      <c r="J28" s="114">
        <v>2144501.6799999997</v>
      </c>
      <c r="K28" s="114">
        <v>245892.56999999998</v>
      </c>
      <c r="L28" s="119">
        <v>20.844935933207676</v>
      </c>
      <c r="M28" s="119">
        <v>20.792530003549299</v>
      </c>
    </row>
    <row r="29" spans="1:13" x14ac:dyDescent="0.2">
      <c r="A29" s="126">
        <v>45316</v>
      </c>
      <c r="B29" s="114">
        <v>496263.94500000001</v>
      </c>
      <c r="C29" s="114">
        <v>57747.144999999997</v>
      </c>
      <c r="D29" s="119">
        <v>20.499720054564939</v>
      </c>
      <c r="E29" s="119">
        <v>20.474451660022634</v>
      </c>
      <c r="F29" s="114">
        <v>71087.695000000007</v>
      </c>
      <c r="G29" s="114">
        <v>10822.195</v>
      </c>
      <c r="H29" s="119">
        <v>20.400046073720787</v>
      </c>
      <c r="I29" s="119">
        <v>20.395100115976859</v>
      </c>
      <c r="J29" s="114">
        <v>636563.32499999995</v>
      </c>
      <c r="K29" s="114">
        <v>116088.845</v>
      </c>
      <c r="L29" s="119">
        <v>20.229821252865896</v>
      </c>
      <c r="M29" s="119">
        <v>20.141073335567896</v>
      </c>
    </row>
    <row r="30" spans="1:13" x14ac:dyDescent="0.2">
      <c r="A30" s="127"/>
      <c r="B30" s="114"/>
      <c r="C30" s="114"/>
      <c r="D30" s="119"/>
      <c r="E30" s="119"/>
      <c r="F30" s="114"/>
      <c r="G30" s="114"/>
      <c r="H30" s="119"/>
      <c r="I30" s="119"/>
      <c r="J30" s="114"/>
      <c r="K30" s="114"/>
      <c r="L30" s="119"/>
      <c r="M30" s="119"/>
    </row>
    <row r="31" spans="1:13" x14ac:dyDescent="0.2">
      <c r="A31" s="124">
        <v>45329</v>
      </c>
      <c r="B31" s="114">
        <v>500520.23</v>
      </c>
      <c r="C31" s="114">
        <v>35387.630000000005</v>
      </c>
      <c r="D31" s="119">
        <v>20.439910569486962</v>
      </c>
      <c r="E31" s="119">
        <v>20.439910569486962</v>
      </c>
      <c r="F31" s="114">
        <v>89254.36</v>
      </c>
      <c r="G31" s="114">
        <v>8965.66</v>
      </c>
      <c r="H31" s="119">
        <v>20.395143637482672</v>
      </c>
      <c r="I31" s="119">
        <v>20.395143637482672</v>
      </c>
      <c r="J31" s="114">
        <v>604369.40999999992</v>
      </c>
      <c r="K31" s="114">
        <v>19491.41</v>
      </c>
      <c r="L31" s="119">
        <v>20.080021326211789</v>
      </c>
      <c r="M31" s="119">
        <v>19.994979765174513</v>
      </c>
    </row>
    <row r="32" spans="1:13" x14ac:dyDescent="0.2">
      <c r="A32" s="124">
        <v>45344</v>
      </c>
      <c r="B32" s="114">
        <v>668311.19500000007</v>
      </c>
      <c r="C32" s="114">
        <v>329311.09499999997</v>
      </c>
      <c r="D32" s="119">
        <v>21.699820750360622</v>
      </c>
      <c r="E32" s="119">
        <v>21.313018233593102</v>
      </c>
      <c r="F32" s="114">
        <v>73856.12999999999</v>
      </c>
      <c r="G32" s="114">
        <v>7806.12</v>
      </c>
      <c r="H32" s="119">
        <v>20.395177687967866</v>
      </c>
      <c r="I32" s="119">
        <v>20.390986642315937</v>
      </c>
      <c r="J32" s="114">
        <v>584400.34499999997</v>
      </c>
      <c r="K32" s="114">
        <v>24200.334999999999</v>
      </c>
      <c r="L32" s="119">
        <v>20.328956620210338</v>
      </c>
      <c r="M32" s="119">
        <v>20.086799328109343</v>
      </c>
    </row>
    <row r="33" spans="1:13" x14ac:dyDescent="0.2">
      <c r="A33" s="127"/>
      <c r="B33" s="114"/>
      <c r="C33" s="114"/>
      <c r="D33" s="119"/>
      <c r="E33" s="119"/>
      <c r="F33" s="114"/>
      <c r="G33" s="114"/>
      <c r="H33" s="119"/>
      <c r="I33" s="119"/>
      <c r="J33" s="114"/>
      <c r="K33" s="114"/>
      <c r="L33" s="119"/>
      <c r="M33" s="119"/>
    </row>
    <row r="34" spans="1:13" x14ac:dyDescent="0.2">
      <c r="A34" s="124">
        <v>45358</v>
      </c>
      <c r="B34" s="114">
        <v>691526.2699999999</v>
      </c>
      <c r="C34" s="114">
        <v>208155.12</v>
      </c>
      <c r="D34" s="119">
        <v>21.400159246123078</v>
      </c>
      <c r="E34" s="119">
        <v>21.257866289598716</v>
      </c>
      <c r="F34" s="114">
        <v>80289.48</v>
      </c>
      <c r="G34" s="114">
        <v>9589.48</v>
      </c>
      <c r="H34" s="119">
        <v>20.394934274311865</v>
      </c>
      <c r="I34" s="119">
        <v>20.39493054491469</v>
      </c>
      <c r="J34" s="114">
        <v>638051.34</v>
      </c>
      <c r="K34" s="114">
        <v>309231.22000000003</v>
      </c>
      <c r="L34" s="119">
        <v>20.299807816747208</v>
      </c>
      <c r="M34" s="119">
        <v>20.259258131299806</v>
      </c>
    </row>
    <row r="35" spans="1:13" x14ac:dyDescent="0.2">
      <c r="A35" s="124">
        <v>45372</v>
      </c>
      <c r="B35" s="114">
        <v>781769.08999999973</v>
      </c>
      <c r="C35" s="114">
        <v>583088.98999999976</v>
      </c>
      <c r="D35" s="119">
        <v>21.660066623342917</v>
      </c>
      <c r="E35" s="119">
        <v>21.425964035611521</v>
      </c>
      <c r="F35" s="114">
        <v>86912.93</v>
      </c>
      <c r="G35" s="114">
        <v>9412.93</v>
      </c>
      <c r="H35" s="119">
        <v>20.394447448608862</v>
      </c>
      <c r="I35" s="119">
        <v>20.390288548031243</v>
      </c>
      <c r="J35" s="114">
        <v>178881.92000000001</v>
      </c>
      <c r="K35" s="114">
        <v>111881.92</v>
      </c>
      <c r="L35" s="119">
        <v>20.899822471651888</v>
      </c>
      <c r="M35" s="119">
        <v>20.719142747638806</v>
      </c>
    </row>
    <row r="36" spans="1:13" x14ac:dyDescent="0.2">
      <c r="A36" s="127"/>
      <c r="B36" s="114"/>
      <c r="C36" s="114"/>
      <c r="D36" s="119"/>
      <c r="E36" s="119"/>
      <c r="F36" s="114"/>
      <c r="G36" s="114"/>
      <c r="H36" s="119"/>
      <c r="I36" s="119"/>
      <c r="J36" s="114"/>
      <c r="K36" s="114"/>
      <c r="L36" s="119"/>
      <c r="M36" s="119"/>
    </row>
    <row r="37" spans="1:13" x14ac:dyDescent="0.2">
      <c r="A37" s="124">
        <v>45386</v>
      </c>
      <c r="B37" s="114">
        <v>452533.98499999999</v>
      </c>
      <c r="C37" s="114">
        <v>188483.98500000002</v>
      </c>
      <c r="D37" s="119">
        <v>21.660066623342917</v>
      </c>
      <c r="E37" s="119">
        <v>21.600833000627869</v>
      </c>
      <c r="F37" s="114">
        <v>198116.64</v>
      </c>
      <c r="G37" s="114">
        <v>146366.64000000001</v>
      </c>
      <c r="H37" s="119">
        <v>21.399913813109304</v>
      </c>
      <c r="I37" s="119">
        <v>21.303453617591028</v>
      </c>
      <c r="J37" s="114">
        <v>387691.38500000001</v>
      </c>
      <c r="K37" s="114">
        <v>222781.38500000001</v>
      </c>
      <c r="L37" s="119">
        <v>20.899822471651888</v>
      </c>
      <c r="M37" s="119">
        <v>20.839225948907249</v>
      </c>
    </row>
    <row r="38" spans="1:13" x14ac:dyDescent="0.2">
      <c r="A38" s="124">
        <v>45400</v>
      </c>
      <c r="B38" s="114">
        <v>644630.36</v>
      </c>
      <c r="C38" s="114">
        <v>82703.360000000001</v>
      </c>
      <c r="D38" s="119">
        <v>21.660066623342917</v>
      </c>
      <c r="E38" s="119">
        <v>21.636348741363204</v>
      </c>
      <c r="F38" s="114">
        <v>130955.29</v>
      </c>
      <c r="G38" s="114">
        <v>13055.29</v>
      </c>
      <c r="H38" s="119">
        <v>21.387387248029803</v>
      </c>
      <c r="I38" s="119">
        <v>21.316795690807965</v>
      </c>
      <c r="J38" s="114">
        <v>642854.3899999999</v>
      </c>
      <c r="K38" s="114">
        <v>442254.39</v>
      </c>
      <c r="L38" s="119">
        <v>20.898943895449161</v>
      </c>
      <c r="M38" s="119">
        <v>20.847897052044249</v>
      </c>
    </row>
    <row r="39" spans="1:13" s="87" customFormat="1" x14ac:dyDescent="0.2">
      <c r="D39" s="114"/>
      <c r="E39" s="114"/>
      <c r="F39" s="114"/>
      <c r="H39" s="114"/>
      <c r="I39" s="114"/>
      <c r="L39" s="114"/>
      <c r="M39" s="114"/>
    </row>
    <row r="40" spans="1:13" x14ac:dyDescent="0.2">
      <c r="A40" s="124">
        <v>45414</v>
      </c>
      <c r="B40" s="114">
        <v>412694.88999999996</v>
      </c>
      <c r="C40" s="114">
        <v>72572.51999999999</v>
      </c>
      <c r="D40" s="119">
        <v>21.660066623342917</v>
      </c>
      <c r="E40" s="119">
        <v>21.589296553578759</v>
      </c>
      <c r="F40" s="114">
        <v>163437.85999999999</v>
      </c>
      <c r="G40" s="114">
        <v>22587.86</v>
      </c>
      <c r="H40" s="119">
        <v>21.384931224602422</v>
      </c>
      <c r="I40" s="119">
        <v>21.352887819850025</v>
      </c>
      <c r="J40" s="114">
        <v>376702.14500000002</v>
      </c>
      <c r="K40" s="114">
        <v>157756.14499999999</v>
      </c>
      <c r="L40" s="119">
        <v>20.898956279310436</v>
      </c>
      <c r="M40" s="119">
        <v>20.835820992847186</v>
      </c>
    </row>
    <row r="41" spans="1:13" s="87" customFormat="1" x14ac:dyDescent="0.2">
      <c r="A41" s="124">
        <v>45428</v>
      </c>
      <c r="B41" s="114">
        <v>338648.45999999996</v>
      </c>
      <c r="C41" s="114">
        <v>187063.83500000002</v>
      </c>
      <c r="D41" s="119">
        <v>21.597336252508661</v>
      </c>
      <c r="E41" s="119">
        <v>21.571930295616781</v>
      </c>
      <c r="F41" s="114">
        <v>451859.13</v>
      </c>
      <c r="G41" s="114">
        <v>332174.63</v>
      </c>
      <c r="H41" s="119">
        <v>21.289924857837413</v>
      </c>
      <c r="I41" s="119">
        <v>21.284504084638058</v>
      </c>
      <c r="J41" s="114">
        <v>1173738.6500000001</v>
      </c>
      <c r="K41" s="114">
        <v>120280.47500000001</v>
      </c>
      <c r="L41" s="119">
        <v>20.405158076430116</v>
      </c>
      <c r="M41" s="119">
        <v>20.361236336150931</v>
      </c>
    </row>
    <row r="42" spans="1:13" s="87" customFormat="1" x14ac:dyDescent="0.2"/>
    <row r="43" spans="1:13" s="87" customFormat="1" x14ac:dyDescent="0.2">
      <c r="A43" s="124">
        <v>45442</v>
      </c>
      <c r="B43" s="114">
        <v>433742.19500000007</v>
      </c>
      <c r="C43" s="114">
        <v>165500.685</v>
      </c>
      <c r="D43" s="119">
        <v>21.000108127649948</v>
      </c>
      <c r="E43" s="119">
        <v>20.937446011516606</v>
      </c>
      <c r="F43" s="114">
        <v>286470.35499999998</v>
      </c>
      <c r="G43" s="114">
        <v>101884.755</v>
      </c>
      <c r="H43" s="119">
        <v>21.000008582765357</v>
      </c>
      <c r="I43" s="119">
        <v>20.860451666500158</v>
      </c>
      <c r="J43" s="114">
        <v>589326.20500000007</v>
      </c>
      <c r="K43" s="114">
        <v>233124.70499999999</v>
      </c>
      <c r="L43" s="119">
        <v>20.10006152503761</v>
      </c>
      <c r="M43" s="119">
        <v>19.978393198839157</v>
      </c>
    </row>
    <row r="44" spans="1:13" ht="15" thickBot="1" x14ac:dyDescent="0.25">
      <c r="A44" s="48"/>
      <c r="B44" s="49"/>
      <c r="C44" s="49"/>
      <c r="D44" s="32"/>
      <c r="E44" s="32"/>
      <c r="F44" s="49"/>
      <c r="G44" s="49"/>
      <c r="H44" s="32"/>
      <c r="I44" s="32"/>
      <c r="J44" s="49"/>
      <c r="K44" s="49"/>
      <c r="L44" s="32"/>
      <c r="M44" s="32"/>
    </row>
    <row r="45" spans="1:13" x14ac:dyDescent="0.2">
      <c r="A45" s="211" t="s">
        <v>74</v>
      </c>
      <c r="B45" s="211"/>
      <c r="C45" s="211"/>
      <c r="D45" s="211"/>
      <c r="E45" s="211"/>
      <c r="F45" s="211"/>
      <c r="G45" s="211"/>
      <c r="H45" s="211"/>
      <c r="I45" s="211"/>
      <c r="J45" s="211"/>
      <c r="K45" s="211"/>
      <c r="L45" s="211"/>
      <c r="M45" s="211"/>
    </row>
    <row r="46" spans="1:13" x14ac:dyDescent="0.2">
      <c r="A46" s="212" t="s">
        <v>75</v>
      </c>
      <c r="B46" s="212"/>
      <c r="C46" s="212"/>
      <c r="D46" s="212"/>
      <c r="E46" s="212"/>
      <c r="F46" s="212"/>
      <c r="G46" s="212"/>
      <c r="H46" s="212"/>
      <c r="I46" s="212"/>
      <c r="J46" s="212"/>
      <c r="K46" s="212"/>
      <c r="L46" s="212"/>
      <c r="M46" s="212"/>
    </row>
  </sheetData>
  <mergeCells count="8">
    <mergeCell ref="A45:M45"/>
    <mergeCell ref="A46:M46"/>
    <mergeCell ref="A1:M1"/>
    <mergeCell ref="A2:M2"/>
    <mergeCell ref="A3:M3"/>
    <mergeCell ref="B4:E4"/>
    <mergeCell ref="F4:I4"/>
    <mergeCell ref="J4:M4"/>
  </mergeCells>
  <pageMargins left="0.7" right="0.7" top="0.75" bottom="0.75" header="0.3" footer="0.3"/>
  <pageSetup paperSize="9"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topLeftCell="A34" zoomScale="120" zoomScaleNormal="100" zoomScaleSheetLayoutView="120" workbookViewId="0">
      <selection activeCell="E44" sqref="E44"/>
    </sheetView>
  </sheetViews>
  <sheetFormatPr defaultColWidth="9.125" defaultRowHeight="14.25" x14ac:dyDescent="0.2"/>
  <cols>
    <col min="1" max="1" width="19.125" style="7" customWidth="1"/>
    <col min="2" max="8" width="8.375" style="7" customWidth="1"/>
    <col min="9" max="16384" width="9.125" style="7"/>
  </cols>
  <sheetData>
    <row r="1" spans="1:8" ht="18.75" x14ac:dyDescent="0.2">
      <c r="A1" s="177" t="s">
        <v>76</v>
      </c>
      <c r="B1" s="177"/>
      <c r="C1" s="177"/>
      <c r="D1" s="177"/>
      <c r="E1" s="177"/>
      <c r="F1" s="177"/>
      <c r="G1" s="177"/>
      <c r="H1" s="177"/>
    </row>
    <row r="2" spans="1:8" x14ac:dyDescent="0.2">
      <c r="A2" s="223" t="s">
        <v>77</v>
      </c>
      <c r="B2" s="223"/>
      <c r="C2" s="223"/>
      <c r="D2" s="223"/>
      <c r="E2" s="223"/>
      <c r="F2" s="223"/>
      <c r="G2" s="223"/>
      <c r="H2" s="223"/>
    </row>
    <row r="3" spans="1:8" ht="15" thickBot="1" x14ac:dyDescent="0.25">
      <c r="A3" s="209" t="s">
        <v>1</v>
      </c>
      <c r="B3" s="209"/>
      <c r="C3" s="209"/>
      <c r="D3" s="209"/>
      <c r="E3" s="209"/>
      <c r="F3" s="209"/>
      <c r="G3" s="209"/>
      <c r="H3" s="209"/>
    </row>
    <row r="4" spans="1:8" ht="15" thickTop="1" x14ac:dyDescent="0.2">
      <c r="A4" s="50" t="s">
        <v>78</v>
      </c>
      <c r="B4" s="51"/>
      <c r="C4" s="51"/>
      <c r="D4" s="51"/>
      <c r="E4" s="51"/>
      <c r="F4" s="51" t="s">
        <v>79</v>
      </c>
      <c r="G4" s="51" t="s">
        <v>80</v>
      </c>
      <c r="H4" s="17" t="s">
        <v>81</v>
      </c>
    </row>
    <row r="5" spans="1:8" x14ac:dyDescent="0.2">
      <c r="A5" s="50" t="s">
        <v>82</v>
      </c>
      <c r="B5" s="51"/>
      <c r="C5" s="51" t="s">
        <v>83</v>
      </c>
      <c r="D5" s="51" t="s">
        <v>46</v>
      </c>
      <c r="E5" s="51" t="s">
        <v>46</v>
      </c>
      <c r="F5" s="51" t="s">
        <v>28</v>
      </c>
      <c r="G5" s="51" t="s">
        <v>84</v>
      </c>
      <c r="H5" s="17" t="s">
        <v>85</v>
      </c>
    </row>
    <row r="6" spans="1:8" ht="15" thickBot="1" x14ac:dyDescent="0.25">
      <c r="A6" s="52" t="s">
        <v>86</v>
      </c>
      <c r="B6" s="23" t="s">
        <v>87</v>
      </c>
      <c r="C6" s="23" t="s">
        <v>88</v>
      </c>
      <c r="D6" s="23" t="s">
        <v>89</v>
      </c>
      <c r="E6" s="23" t="s">
        <v>90</v>
      </c>
      <c r="F6" s="105" t="s">
        <v>167</v>
      </c>
      <c r="G6" s="23" t="s">
        <v>91</v>
      </c>
      <c r="H6" s="22" t="s">
        <v>91</v>
      </c>
    </row>
    <row r="7" spans="1:8" ht="15" thickTop="1" x14ac:dyDescent="0.2">
      <c r="A7" s="53"/>
      <c r="B7" s="34"/>
      <c r="C7" s="34"/>
      <c r="D7" s="34"/>
      <c r="E7" s="34"/>
      <c r="F7" s="34"/>
      <c r="G7" s="34"/>
      <c r="H7" s="34"/>
    </row>
    <row r="8" spans="1:8" x14ac:dyDescent="0.2">
      <c r="A8" s="54">
        <v>45281</v>
      </c>
      <c r="B8" s="15" t="s">
        <v>92</v>
      </c>
      <c r="C8" s="55">
        <v>0.12</v>
      </c>
      <c r="D8" s="165">
        <v>184350</v>
      </c>
      <c r="E8" s="165">
        <v>246681.1</v>
      </c>
      <c r="F8" s="86">
        <v>89.638400000000004</v>
      </c>
      <c r="G8" s="167">
        <v>17.1999</v>
      </c>
      <c r="H8" s="167">
        <v>16.917300000000001</v>
      </c>
    </row>
    <row r="9" spans="1:8" x14ac:dyDescent="0.2">
      <c r="A9" s="56"/>
      <c r="B9" s="15" t="s">
        <v>93</v>
      </c>
      <c r="C9" s="55">
        <v>0.105</v>
      </c>
      <c r="D9" s="165">
        <v>113110</v>
      </c>
      <c r="E9" s="165">
        <v>42598.1</v>
      </c>
      <c r="F9" s="86">
        <v>84.996700000000004</v>
      </c>
      <c r="G9" s="167">
        <v>15.88</v>
      </c>
      <c r="H9" s="167">
        <v>15.807600000000001</v>
      </c>
    </row>
    <row r="10" spans="1:8" x14ac:dyDescent="0.2">
      <c r="A10" s="56"/>
      <c r="B10" s="15" t="s">
        <v>94</v>
      </c>
      <c r="C10" s="55">
        <v>0.14000000000000001</v>
      </c>
      <c r="D10" s="165">
        <v>123495</v>
      </c>
      <c r="E10" s="165">
        <v>107293</v>
      </c>
      <c r="F10" s="86">
        <v>94.884699999999995</v>
      </c>
      <c r="G10" s="167">
        <v>15</v>
      </c>
      <c r="H10" s="167">
        <v>14.9697</v>
      </c>
    </row>
    <row r="11" spans="1:8" x14ac:dyDescent="0.2">
      <c r="A11" s="56"/>
      <c r="B11" s="15" t="s">
        <v>95</v>
      </c>
      <c r="C11" s="55">
        <v>0.105</v>
      </c>
      <c r="D11" s="166" t="s">
        <v>96</v>
      </c>
      <c r="E11" s="165" t="s">
        <v>30</v>
      </c>
      <c r="F11" s="86" t="s">
        <v>30</v>
      </c>
      <c r="G11" s="167" t="s">
        <v>30</v>
      </c>
      <c r="H11" s="167" t="s">
        <v>30</v>
      </c>
    </row>
    <row r="12" spans="1:8" x14ac:dyDescent="0.2">
      <c r="A12" s="56"/>
      <c r="B12" s="15" t="s">
        <v>97</v>
      </c>
      <c r="C12" s="55">
        <v>0.11</v>
      </c>
      <c r="D12" s="166" t="s">
        <v>96</v>
      </c>
      <c r="E12" s="165" t="s">
        <v>30</v>
      </c>
      <c r="F12" s="86" t="s">
        <v>30</v>
      </c>
      <c r="G12" s="167" t="s">
        <v>30</v>
      </c>
      <c r="H12" s="167" t="s">
        <v>30</v>
      </c>
    </row>
    <row r="13" spans="1:8" x14ac:dyDescent="0.2">
      <c r="A13" s="56"/>
      <c r="B13" s="15" t="s">
        <v>98</v>
      </c>
      <c r="C13" s="55">
        <v>0.11</v>
      </c>
      <c r="D13" s="166" t="s">
        <v>96</v>
      </c>
      <c r="E13" s="165" t="s">
        <v>30</v>
      </c>
      <c r="F13" s="86" t="s">
        <v>30</v>
      </c>
      <c r="G13" s="167" t="s">
        <v>30</v>
      </c>
      <c r="H13" s="167" t="s">
        <v>30</v>
      </c>
    </row>
    <row r="14" spans="1:8" x14ac:dyDescent="0.2">
      <c r="A14" s="56"/>
      <c r="B14" s="15"/>
      <c r="C14" s="15"/>
      <c r="D14" s="166"/>
      <c r="E14" s="165"/>
      <c r="F14" s="86"/>
      <c r="G14" s="168"/>
      <c r="H14" s="168"/>
    </row>
    <row r="15" spans="1:8" x14ac:dyDescent="0.2">
      <c r="A15" s="54">
        <v>45308</v>
      </c>
      <c r="B15" s="15" t="s">
        <v>92</v>
      </c>
      <c r="C15" s="55">
        <v>0.12</v>
      </c>
      <c r="D15" s="165">
        <v>200300</v>
      </c>
      <c r="E15" s="165">
        <v>97353.5</v>
      </c>
      <c r="F15" s="86">
        <v>90.612099999999998</v>
      </c>
      <c r="G15" s="167">
        <f>100*0.168000036705632</f>
        <v>16.8000036705632</v>
      </c>
      <c r="H15" s="167">
        <v>16.597707897324401</v>
      </c>
    </row>
    <row r="16" spans="1:8" x14ac:dyDescent="0.2">
      <c r="A16" s="56"/>
      <c r="B16" s="15" t="s">
        <v>93</v>
      </c>
      <c r="C16" s="55">
        <v>0.14000000000000001</v>
      </c>
      <c r="D16" s="165">
        <v>137778.79999999999</v>
      </c>
      <c r="E16" s="165">
        <v>61954.1</v>
      </c>
      <c r="F16" s="86">
        <v>94.910200000000003</v>
      </c>
      <c r="G16" s="167">
        <f>100*0.154999980541036</f>
        <v>15.4999980541036</v>
      </c>
      <c r="H16" s="167">
        <v>15.376388707868898</v>
      </c>
    </row>
    <row r="17" spans="1:8" x14ac:dyDescent="0.2">
      <c r="A17" s="56"/>
      <c r="B17" s="15" t="s">
        <v>94</v>
      </c>
      <c r="C17" s="55">
        <v>0.14000000000000001</v>
      </c>
      <c r="D17" s="165">
        <v>121960</v>
      </c>
      <c r="E17" s="165">
        <v>2771</v>
      </c>
      <c r="F17" s="86">
        <v>97.367599999999996</v>
      </c>
      <c r="G17" s="167">
        <v>14.499993184079901</v>
      </c>
      <c r="H17" s="167">
        <v>14.3749999737396</v>
      </c>
    </row>
    <row r="18" spans="1:8" x14ac:dyDescent="0.2">
      <c r="A18" s="56"/>
      <c r="B18" s="15" t="s">
        <v>95</v>
      </c>
      <c r="C18" s="55">
        <v>0.105</v>
      </c>
      <c r="D18" s="166" t="s">
        <v>96</v>
      </c>
      <c r="E18" s="165" t="s">
        <v>30</v>
      </c>
      <c r="F18" s="86" t="s">
        <v>30</v>
      </c>
      <c r="G18" s="167" t="s">
        <v>30</v>
      </c>
      <c r="H18" s="167" t="s">
        <v>30</v>
      </c>
    </row>
    <row r="19" spans="1:8" x14ac:dyDescent="0.2">
      <c r="A19" s="56"/>
      <c r="B19" s="15" t="s">
        <v>97</v>
      </c>
      <c r="C19" s="55">
        <v>0.11</v>
      </c>
      <c r="D19" s="166" t="s">
        <v>96</v>
      </c>
      <c r="E19" s="165" t="s">
        <v>30</v>
      </c>
      <c r="F19" s="86" t="s">
        <v>30</v>
      </c>
      <c r="G19" s="167" t="s">
        <v>30</v>
      </c>
      <c r="H19" s="167" t="s">
        <v>30</v>
      </c>
    </row>
    <row r="20" spans="1:8" x14ac:dyDescent="0.2">
      <c r="A20" s="56"/>
      <c r="B20" s="15" t="s">
        <v>98</v>
      </c>
      <c r="C20" s="55">
        <v>0.11</v>
      </c>
      <c r="D20" s="166" t="s">
        <v>96</v>
      </c>
      <c r="E20" s="165" t="s">
        <v>30</v>
      </c>
      <c r="F20" s="86" t="s">
        <v>30</v>
      </c>
      <c r="G20" s="167" t="s">
        <v>30</v>
      </c>
      <c r="H20" s="167" t="s">
        <v>30</v>
      </c>
    </row>
    <row r="21" spans="1:8" x14ac:dyDescent="0.2">
      <c r="A21" s="56"/>
      <c r="B21" s="15"/>
      <c r="C21" s="15"/>
      <c r="D21" s="166"/>
      <c r="E21" s="165"/>
      <c r="F21" s="86"/>
      <c r="G21" s="168"/>
      <c r="H21" s="168"/>
    </row>
    <row r="22" spans="1:8" x14ac:dyDescent="0.2">
      <c r="A22" s="54">
        <v>45337</v>
      </c>
      <c r="B22" s="15" t="s">
        <v>92</v>
      </c>
      <c r="C22" s="55">
        <v>0.14000000000000001</v>
      </c>
      <c r="D22" s="165">
        <v>152918</v>
      </c>
      <c r="E22" s="165">
        <v>70074.3</v>
      </c>
      <c r="F22" s="86">
        <v>93.605999999999995</v>
      </c>
      <c r="G22" s="167">
        <v>16.799890351612294</v>
      </c>
      <c r="H22" s="167">
        <v>16.727328012622614</v>
      </c>
    </row>
    <row r="23" spans="1:8" x14ac:dyDescent="0.2">
      <c r="A23" s="56"/>
      <c r="B23" s="15" t="s">
        <v>93</v>
      </c>
      <c r="C23" s="55">
        <v>0.14000000000000001</v>
      </c>
      <c r="D23" s="165">
        <v>40100</v>
      </c>
      <c r="E23" s="165">
        <v>13724.7</v>
      </c>
      <c r="F23" s="86">
        <v>94.768500000000003</v>
      </c>
      <c r="G23" s="167">
        <v>15.549930345509292</v>
      </c>
      <c r="H23" s="167">
        <v>15.547577152129769</v>
      </c>
    </row>
    <row r="24" spans="1:8" x14ac:dyDescent="0.2">
      <c r="A24" s="56"/>
      <c r="B24" s="15" t="s">
        <v>94</v>
      </c>
      <c r="C24" s="55">
        <v>0.14000000000000001</v>
      </c>
      <c r="D24" s="165">
        <v>30294</v>
      </c>
      <c r="E24" s="165">
        <v>1544</v>
      </c>
      <c r="F24" s="86">
        <v>97.373500000000007</v>
      </c>
      <c r="G24" s="167">
        <v>14.499999010441266</v>
      </c>
      <c r="H24" s="167">
        <v>14.489999588940247</v>
      </c>
    </row>
    <row r="25" spans="1:8" x14ac:dyDescent="0.2">
      <c r="A25" s="56"/>
      <c r="B25" s="15" t="s">
        <v>95</v>
      </c>
      <c r="C25" s="55">
        <v>0.105</v>
      </c>
      <c r="D25" s="166" t="s">
        <v>96</v>
      </c>
      <c r="E25" s="166" t="s">
        <v>96</v>
      </c>
      <c r="F25" s="86" t="s">
        <v>30</v>
      </c>
      <c r="G25" s="167" t="s">
        <v>30</v>
      </c>
      <c r="H25" s="167" t="s">
        <v>30</v>
      </c>
    </row>
    <row r="26" spans="1:8" x14ac:dyDescent="0.2">
      <c r="A26" s="56"/>
      <c r="B26" s="15" t="s">
        <v>97</v>
      </c>
      <c r="C26" s="55">
        <v>0.11</v>
      </c>
      <c r="D26" s="166" t="s">
        <v>96</v>
      </c>
      <c r="E26" s="166" t="s">
        <v>96</v>
      </c>
      <c r="F26" s="86" t="s">
        <v>30</v>
      </c>
      <c r="G26" s="167" t="s">
        <v>30</v>
      </c>
      <c r="H26" s="167" t="s">
        <v>30</v>
      </c>
    </row>
    <row r="27" spans="1:8" x14ac:dyDescent="0.2">
      <c r="A27" s="56"/>
      <c r="B27" s="15" t="s">
        <v>98</v>
      </c>
      <c r="C27" s="55">
        <v>0.11</v>
      </c>
      <c r="D27" s="166" t="s">
        <v>96</v>
      </c>
      <c r="E27" s="166" t="s">
        <v>96</v>
      </c>
      <c r="F27" s="86" t="s">
        <v>30</v>
      </c>
      <c r="G27" s="167" t="s">
        <v>30</v>
      </c>
      <c r="H27" s="167" t="s">
        <v>30</v>
      </c>
    </row>
    <row r="28" spans="1:8" x14ac:dyDescent="0.2">
      <c r="A28" s="56"/>
      <c r="B28" s="15"/>
      <c r="C28" s="15"/>
      <c r="D28" s="166"/>
      <c r="E28" s="165"/>
      <c r="F28" s="86"/>
      <c r="G28" s="168"/>
      <c r="H28" s="168"/>
    </row>
    <row r="29" spans="1:8" x14ac:dyDescent="0.2">
      <c r="A29" s="54">
        <v>45365</v>
      </c>
      <c r="B29" s="15" t="s">
        <v>92</v>
      </c>
      <c r="C29" s="55">
        <v>0.14000000000000001</v>
      </c>
      <c r="D29" s="165">
        <v>151044.79999999999</v>
      </c>
      <c r="E29" s="165">
        <v>42916.9</v>
      </c>
      <c r="F29" s="86">
        <v>93.740600000000001</v>
      </c>
      <c r="G29" s="167">
        <f>100*0.167799905790187</f>
        <v>16.779990579018701</v>
      </c>
      <c r="H29" s="167">
        <f>100*0.166746753070503</f>
        <v>16.6746753070503</v>
      </c>
    </row>
    <row r="30" spans="1:8" x14ac:dyDescent="0.2">
      <c r="A30" s="56"/>
      <c r="B30" s="15" t="s">
        <v>93</v>
      </c>
      <c r="C30" s="55">
        <v>0.14000000000000001</v>
      </c>
      <c r="D30" s="165">
        <v>62943.7</v>
      </c>
      <c r="E30" s="165">
        <v>11812.9</v>
      </c>
      <c r="F30" s="86">
        <v>94.995400000000004</v>
      </c>
      <c r="G30" s="167">
        <f>100*0.154898513825623</f>
        <v>15.4898513825623</v>
      </c>
      <c r="H30" s="167">
        <f>100*0.154628681999032</f>
        <v>15.462868199903202</v>
      </c>
    </row>
    <row r="31" spans="1:8" x14ac:dyDescent="0.2">
      <c r="A31" s="56"/>
      <c r="B31" s="15" t="s">
        <v>94</v>
      </c>
      <c r="C31" s="55">
        <v>0.14000000000000001</v>
      </c>
      <c r="D31" s="165">
        <v>39558</v>
      </c>
      <c r="E31" s="165">
        <v>1218</v>
      </c>
      <c r="F31" s="86">
        <v>98.148300000000006</v>
      </c>
      <c r="G31" s="167">
        <f>100*0.143500087693011</f>
        <v>14.3500087693011</v>
      </c>
      <c r="H31" s="167">
        <f>100*0.142749989242619</f>
        <v>14.274998924261901</v>
      </c>
    </row>
    <row r="32" spans="1:8" x14ac:dyDescent="0.2">
      <c r="A32" s="56"/>
      <c r="B32" s="15" t="s">
        <v>95</v>
      </c>
      <c r="C32" s="55">
        <v>0.105</v>
      </c>
      <c r="D32" s="166" t="s">
        <v>96</v>
      </c>
      <c r="E32" s="166" t="s">
        <v>96</v>
      </c>
      <c r="F32" s="86" t="s">
        <v>30</v>
      </c>
      <c r="G32" s="167" t="s">
        <v>30</v>
      </c>
      <c r="H32" s="167" t="s">
        <v>30</v>
      </c>
    </row>
    <row r="33" spans="1:8" x14ac:dyDescent="0.2">
      <c r="A33" s="56"/>
      <c r="B33" s="15" t="s">
        <v>97</v>
      </c>
      <c r="C33" s="55">
        <v>0.11</v>
      </c>
      <c r="D33" s="166" t="s">
        <v>96</v>
      </c>
      <c r="E33" s="166" t="s">
        <v>96</v>
      </c>
      <c r="F33" s="86" t="s">
        <v>30</v>
      </c>
      <c r="G33" s="167" t="s">
        <v>30</v>
      </c>
      <c r="H33" s="167" t="s">
        <v>30</v>
      </c>
    </row>
    <row r="34" spans="1:8" x14ac:dyDescent="0.2">
      <c r="A34" s="56"/>
      <c r="B34" s="15" t="s">
        <v>98</v>
      </c>
      <c r="C34" s="55">
        <v>0.11</v>
      </c>
      <c r="D34" s="166" t="s">
        <v>96</v>
      </c>
      <c r="E34" s="166" t="s">
        <v>96</v>
      </c>
      <c r="F34" s="86" t="s">
        <v>30</v>
      </c>
      <c r="G34" s="167" t="s">
        <v>30</v>
      </c>
      <c r="H34" s="167" t="s">
        <v>30</v>
      </c>
    </row>
    <row r="36" spans="1:8" x14ac:dyDescent="0.2">
      <c r="A36" s="54">
        <v>45399</v>
      </c>
      <c r="B36" s="15" t="s">
        <v>92</v>
      </c>
      <c r="C36" s="55">
        <v>0.14000000000000001</v>
      </c>
      <c r="D36" s="165">
        <v>61411</v>
      </c>
      <c r="E36" s="165">
        <v>4135.7</v>
      </c>
      <c r="F36" s="86">
        <v>94.144000000000005</v>
      </c>
      <c r="G36" s="167">
        <v>16.650023060991316</v>
      </c>
      <c r="H36" s="167">
        <v>16.650023060991316</v>
      </c>
    </row>
    <row r="37" spans="1:8" x14ac:dyDescent="0.2">
      <c r="B37" s="15" t="s">
        <v>93</v>
      </c>
      <c r="C37" s="55">
        <v>0.14000000000000001</v>
      </c>
      <c r="D37" s="165">
        <v>40008.199999999997</v>
      </c>
      <c r="E37" s="165">
        <v>1643.2</v>
      </c>
      <c r="F37" s="86">
        <v>95.082800000000006</v>
      </c>
      <c r="G37" s="167">
        <v>15.480013985562158</v>
      </c>
      <c r="H37" s="167">
        <v>15.420003360595233</v>
      </c>
    </row>
    <row r="38" spans="1:8" x14ac:dyDescent="0.2">
      <c r="B38" s="15" t="s">
        <v>94</v>
      </c>
      <c r="C38" s="55">
        <v>0.14000000000000001</v>
      </c>
      <c r="D38" s="165">
        <v>43542</v>
      </c>
      <c r="E38" s="165">
        <v>1052</v>
      </c>
      <c r="F38" s="86">
        <v>98.182100000000005</v>
      </c>
      <c r="G38" s="167">
        <v>14.349992547459999</v>
      </c>
      <c r="H38" s="167">
        <v>14.275002251879689</v>
      </c>
    </row>
    <row r="39" spans="1:8" x14ac:dyDescent="0.2">
      <c r="B39" s="15" t="s">
        <v>95</v>
      </c>
      <c r="C39" s="55">
        <v>0.105</v>
      </c>
      <c r="D39" s="166" t="s">
        <v>96</v>
      </c>
      <c r="E39" s="166" t="s">
        <v>96</v>
      </c>
      <c r="F39" s="86" t="s">
        <v>30</v>
      </c>
      <c r="G39" s="167" t="s">
        <v>30</v>
      </c>
      <c r="H39" s="167" t="s">
        <v>30</v>
      </c>
    </row>
    <row r="40" spans="1:8" x14ac:dyDescent="0.2">
      <c r="B40" s="15" t="s">
        <v>97</v>
      </c>
      <c r="C40" s="55">
        <v>0.11</v>
      </c>
      <c r="D40" s="166" t="s">
        <v>96</v>
      </c>
      <c r="E40" s="166" t="s">
        <v>96</v>
      </c>
      <c r="F40" s="86" t="s">
        <v>30</v>
      </c>
      <c r="G40" s="167" t="s">
        <v>30</v>
      </c>
      <c r="H40" s="167" t="s">
        <v>30</v>
      </c>
    </row>
    <row r="41" spans="1:8" x14ac:dyDescent="0.2">
      <c r="B41" s="15" t="s">
        <v>98</v>
      </c>
      <c r="C41" s="55">
        <v>0.11</v>
      </c>
      <c r="D41" s="166" t="s">
        <v>96</v>
      </c>
      <c r="E41" s="166" t="s">
        <v>96</v>
      </c>
      <c r="F41" s="86" t="s">
        <v>30</v>
      </c>
      <c r="G41" s="167" t="s">
        <v>30</v>
      </c>
      <c r="H41" s="167" t="s">
        <v>30</v>
      </c>
    </row>
    <row r="43" spans="1:8" x14ac:dyDescent="0.2">
      <c r="A43" s="54">
        <v>45435</v>
      </c>
      <c r="B43" s="15" t="s">
        <v>92</v>
      </c>
      <c r="C43" s="55">
        <v>0.14000000000000001</v>
      </c>
      <c r="D43" s="165">
        <v>63200</v>
      </c>
      <c r="E43" s="165">
        <v>32541.4</v>
      </c>
      <c r="F43" s="86">
        <v>94.308700000000002</v>
      </c>
      <c r="G43" s="167">
        <v>16.644979389142794</v>
      </c>
      <c r="H43" s="167">
        <v>16.601904757179213</v>
      </c>
    </row>
    <row r="44" spans="1:8" x14ac:dyDescent="0.2">
      <c r="B44" s="15" t="s">
        <v>93</v>
      </c>
      <c r="C44" s="55">
        <v>0.14000000000000001</v>
      </c>
      <c r="D44" s="165">
        <v>82300</v>
      </c>
      <c r="E44" s="165">
        <v>49115</v>
      </c>
      <c r="F44" s="86">
        <v>95.256799999999998</v>
      </c>
      <c r="G44" s="167">
        <v>15.449984285350485</v>
      </c>
      <c r="H44" s="167">
        <v>15.377898841023796</v>
      </c>
    </row>
    <row r="45" spans="1:8" x14ac:dyDescent="0.2">
      <c r="B45" s="15" t="s">
        <v>94</v>
      </c>
      <c r="C45" s="55">
        <v>0.14000000000000001</v>
      </c>
      <c r="D45" s="165">
        <v>58400</v>
      </c>
      <c r="E45" s="165">
        <v>15225</v>
      </c>
      <c r="F45" s="86">
        <v>98.454499999999996</v>
      </c>
      <c r="G45" s="167">
        <v>14.299900541659138</v>
      </c>
      <c r="H45" s="167">
        <v>14.257575556207719</v>
      </c>
    </row>
    <row r="46" spans="1:8" x14ac:dyDescent="0.2">
      <c r="B46" s="15" t="s">
        <v>95</v>
      </c>
      <c r="C46" s="55">
        <v>0.105</v>
      </c>
      <c r="D46" s="166" t="s">
        <v>96</v>
      </c>
      <c r="E46" s="166" t="s">
        <v>96</v>
      </c>
      <c r="F46" s="86" t="s">
        <v>30</v>
      </c>
      <c r="G46" s="167" t="s">
        <v>30</v>
      </c>
      <c r="H46" s="167" t="s">
        <v>30</v>
      </c>
    </row>
    <row r="47" spans="1:8" x14ac:dyDescent="0.2">
      <c r="B47" s="15" t="s">
        <v>97</v>
      </c>
      <c r="C47" s="55">
        <v>0.11</v>
      </c>
      <c r="D47" s="166" t="s">
        <v>96</v>
      </c>
      <c r="E47" s="166" t="s">
        <v>96</v>
      </c>
      <c r="F47" s="86" t="s">
        <v>30</v>
      </c>
      <c r="G47" s="167" t="s">
        <v>30</v>
      </c>
      <c r="H47" s="167" t="s">
        <v>30</v>
      </c>
    </row>
    <row r="48" spans="1:8" x14ac:dyDescent="0.2">
      <c r="B48" s="15" t="s">
        <v>98</v>
      </c>
      <c r="C48" s="55">
        <v>0.11</v>
      </c>
      <c r="D48" s="166" t="s">
        <v>96</v>
      </c>
      <c r="E48" s="166" t="s">
        <v>96</v>
      </c>
      <c r="F48" s="86" t="s">
        <v>30</v>
      </c>
      <c r="G48" s="167" t="s">
        <v>30</v>
      </c>
      <c r="H48" s="167" t="s">
        <v>30</v>
      </c>
    </row>
    <row r="49" spans="1:8" ht="15" thickBot="1" x14ac:dyDescent="0.25">
      <c r="A49" s="56"/>
      <c r="B49" s="14"/>
      <c r="C49" s="14"/>
      <c r="D49" s="34"/>
      <c r="E49" s="15"/>
      <c r="F49" s="15"/>
      <c r="G49" s="15"/>
      <c r="H49" s="15"/>
    </row>
    <row r="50" spans="1:8" x14ac:dyDescent="0.2">
      <c r="A50" s="224" t="s">
        <v>178</v>
      </c>
      <c r="B50" s="224"/>
      <c r="C50" s="224"/>
      <c r="D50" s="224"/>
      <c r="E50" s="224"/>
      <c r="F50" s="224"/>
      <c r="G50" s="224"/>
      <c r="H50" s="224"/>
    </row>
    <row r="51" spans="1:8" x14ac:dyDescent="0.2">
      <c r="A51" s="222" t="s">
        <v>99</v>
      </c>
      <c r="B51" s="222"/>
      <c r="C51" s="222"/>
      <c r="D51" s="222"/>
      <c r="E51" s="222"/>
      <c r="F51" s="222"/>
      <c r="G51" s="222"/>
      <c r="H51" s="222"/>
    </row>
    <row r="52" spans="1:8" x14ac:dyDescent="0.2">
      <c r="A52" s="222" t="s">
        <v>100</v>
      </c>
      <c r="B52" s="222"/>
      <c r="C52" s="222"/>
      <c r="D52" s="222"/>
      <c r="E52" s="222"/>
      <c r="F52" s="222"/>
      <c r="G52" s="222"/>
      <c r="H52" s="222"/>
    </row>
  </sheetData>
  <mergeCells count="6">
    <mergeCell ref="A52:H52"/>
    <mergeCell ref="A1:H1"/>
    <mergeCell ref="A2:H2"/>
    <mergeCell ref="A3:H3"/>
    <mergeCell ref="A50:H50"/>
    <mergeCell ref="A51:H5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view="pageBreakPreview" topLeftCell="A40" zoomScale="115" zoomScaleNormal="100" zoomScaleSheetLayoutView="115" workbookViewId="0">
      <selection activeCell="C42" sqref="C42:E43"/>
    </sheetView>
  </sheetViews>
  <sheetFormatPr defaultColWidth="9.125" defaultRowHeight="14.25" x14ac:dyDescent="0.2"/>
  <cols>
    <col min="1" max="1" width="30.5" style="7" customWidth="1"/>
    <col min="2" max="2" width="5.75" style="7" bestFit="1" customWidth="1"/>
    <col min="3" max="3" width="12.5" style="7" bestFit="1" customWidth="1"/>
    <col min="4" max="4" width="12.375" style="7" bestFit="1" customWidth="1"/>
    <col min="5" max="5" width="8.5" style="7" bestFit="1" customWidth="1"/>
    <col min="6" max="6" width="7.25" style="7" bestFit="1" customWidth="1"/>
    <col min="7" max="7" width="7.75" style="7" bestFit="1" customWidth="1"/>
    <col min="8" max="8" width="6" style="7" bestFit="1" customWidth="1"/>
    <col min="9" max="9" width="7.25" style="7" bestFit="1" customWidth="1"/>
    <col min="10" max="10" width="7.75" style="7" bestFit="1" customWidth="1"/>
    <col min="11" max="11" width="6" style="7" bestFit="1" customWidth="1"/>
    <col min="12" max="16384" width="9.125" style="7"/>
  </cols>
  <sheetData>
    <row r="1" spans="1:11" ht="18.75" x14ac:dyDescent="0.2">
      <c r="A1" s="177" t="s">
        <v>101</v>
      </c>
      <c r="B1" s="177"/>
      <c r="C1" s="177"/>
      <c r="D1" s="177"/>
      <c r="E1" s="177"/>
      <c r="F1" s="177"/>
      <c r="G1" s="177"/>
      <c r="H1" s="177"/>
      <c r="I1" s="177"/>
      <c r="J1" s="177"/>
      <c r="K1" s="177"/>
    </row>
    <row r="2" spans="1:11" ht="15" thickBot="1" x14ac:dyDescent="0.25">
      <c r="A2" s="234" t="s">
        <v>1</v>
      </c>
      <c r="B2" s="234"/>
      <c r="C2" s="234"/>
      <c r="D2" s="234"/>
      <c r="E2" s="234"/>
      <c r="F2" s="234"/>
      <c r="G2" s="234"/>
      <c r="H2" s="234"/>
      <c r="I2" s="234"/>
      <c r="J2" s="234"/>
      <c r="K2" s="234"/>
    </row>
    <row r="3" spans="1:11" x14ac:dyDescent="0.2">
      <c r="A3" s="225"/>
      <c r="B3" s="226"/>
      <c r="C3" s="242" t="s">
        <v>173</v>
      </c>
      <c r="D3" s="236"/>
      <c r="E3" s="237"/>
      <c r="F3" s="235" t="s">
        <v>103</v>
      </c>
      <c r="G3" s="236"/>
      <c r="H3" s="237"/>
      <c r="I3" s="235" t="s">
        <v>103</v>
      </c>
      <c r="J3" s="236"/>
      <c r="K3" s="236"/>
    </row>
    <row r="4" spans="1:11" x14ac:dyDescent="0.2">
      <c r="A4" s="227"/>
      <c r="B4" s="228"/>
      <c r="C4" s="243"/>
      <c r="D4" s="243"/>
      <c r="E4" s="240"/>
      <c r="F4" s="238" t="s">
        <v>104</v>
      </c>
      <c r="G4" s="239"/>
      <c r="H4" s="240"/>
      <c r="I4" s="238" t="s">
        <v>105</v>
      </c>
      <c r="J4" s="239"/>
      <c r="K4" s="239"/>
    </row>
    <row r="5" spans="1:11" ht="15" thickBot="1" x14ac:dyDescent="0.25">
      <c r="A5" s="229"/>
      <c r="B5" s="230"/>
      <c r="C5" s="244"/>
      <c r="D5" s="244"/>
      <c r="E5" s="245"/>
      <c r="F5" s="232" t="s">
        <v>102</v>
      </c>
      <c r="G5" s="233"/>
      <c r="H5" s="241"/>
      <c r="I5" s="232" t="s">
        <v>102</v>
      </c>
      <c r="J5" s="233"/>
      <c r="K5" s="233"/>
    </row>
    <row r="6" spans="1:11" ht="15" thickTop="1" x14ac:dyDescent="0.2">
      <c r="A6" s="50" t="s">
        <v>78</v>
      </c>
      <c r="B6" s="50"/>
      <c r="C6" s="17" t="s">
        <v>46</v>
      </c>
      <c r="D6" s="60" t="s">
        <v>46</v>
      </c>
      <c r="E6" s="61" t="s">
        <v>106</v>
      </c>
      <c r="F6" s="60" t="s">
        <v>46</v>
      </c>
      <c r="G6" s="60" t="s">
        <v>46</v>
      </c>
      <c r="H6" s="61" t="s">
        <v>106</v>
      </c>
      <c r="I6" s="62" t="s">
        <v>46</v>
      </c>
      <c r="J6" s="51" t="s">
        <v>46</v>
      </c>
      <c r="K6" s="14" t="s">
        <v>106</v>
      </c>
    </row>
    <row r="7" spans="1:11" x14ac:dyDescent="0.2">
      <c r="A7" s="50" t="s">
        <v>82</v>
      </c>
      <c r="B7" s="51" t="s">
        <v>87</v>
      </c>
      <c r="C7" s="17" t="s">
        <v>89</v>
      </c>
      <c r="D7" s="60" t="s">
        <v>90</v>
      </c>
      <c r="E7" s="61" t="s">
        <v>107</v>
      </c>
      <c r="F7" s="60" t="s">
        <v>89</v>
      </c>
      <c r="G7" s="60" t="s">
        <v>90</v>
      </c>
      <c r="H7" s="61" t="s">
        <v>108</v>
      </c>
      <c r="I7" s="62" t="s">
        <v>89</v>
      </c>
      <c r="J7" s="51" t="s">
        <v>90</v>
      </c>
      <c r="K7" s="14" t="s">
        <v>108</v>
      </c>
    </row>
    <row r="8" spans="1:11" ht="15" thickBot="1" x14ac:dyDescent="0.25">
      <c r="A8" s="52" t="s">
        <v>86</v>
      </c>
      <c r="B8" s="23"/>
      <c r="C8" s="22"/>
      <c r="D8" s="63"/>
      <c r="E8" s="63"/>
      <c r="F8" s="63"/>
      <c r="G8" s="63"/>
      <c r="H8" s="63"/>
      <c r="I8" s="64"/>
      <c r="J8" s="23"/>
      <c r="K8" s="22"/>
    </row>
    <row r="9" spans="1:11" ht="15" thickTop="1" x14ac:dyDescent="0.2">
      <c r="A9" s="56"/>
      <c r="B9" s="25"/>
      <c r="C9" s="17"/>
      <c r="D9" s="27"/>
      <c r="E9" s="17"/>
      <c r="F9" s="17"/>
      <c r="G9" s="17"/>
      <c r="H9" s="17"/>
      <c r="I9" s="17"/>
      <c r="J9" s="17"/>
      <c r="K9" s="17"/>
    </row>
    <row r="10" spans="1:11" x14ac:dyDescent="0.2">
      <c r="A10" s="109">
        <v>45316</v>
      </c>
      <c r="B10" s="107" t="s">
        <v>109</v>
      </c>
      <c r="C10" s="169"/>
      <c r="D10" s="169"/>
      <c r="E10" s="108"/>
      <c r="F10" s="169"/>
      <c r="G10" s="169"/>
      <c r="H10" s="108"/>
      <c r="I10" s="169">
        <v>3844.3</v>
      </c>
      <c r="J10" s="169" t="s">
        <v>96</v>
      </c>
      <c r="K10" s="112" t="s">
        <v>96</v>
      </c>
    </row>
    <row r="11" spans="1:11" x14ac:dyDescent="0.2">
      <c r="A11" s="110"/>
      <c r="B11" s="107" t="s">
        <v>110</v>
      </c>
      <c r="C11" s="169"/>
      <c r="D11" s="169"/>
      <c r="E11" s="108"/>
      <c r="F11" s="169">
        <v>25000</v>
      </c>
      <c r="G11" s="169">
        <v>26200</v>
      </c>
      <c r="H11" s="111">
        <v>98.1357</v>
      </c>
      <c r="I11" s="169"/>
      <c r="J11" s="169"/>
      <c r="K11" s="107"/>
    </row>
    <row r="12" spans="1:11" x14ac:dyDescent="0.2">
      <c r="A12" s="110"/>
      <c r="B12" s="107" t="s">
        <v>111</v>
      </c>
      <c r="C12" s="170">
        <v>233947.5</v>
      </c>
      <c r="D12" s="170">
        <v>107537.5</v>
      </c>
      <c r="E12" s="111">
        <v>96.591499999999996</v>
      </c>
      <c r="F12" s="170"/>
      <c r="G12" s="170"/>
      <c r="H12" s="108"/>
      <c r="I12" s="170"/>
      <c r="J12" s="170"/>
      <c r="K12" s="107"/>
    </row>
    <row r="13" spans="1:11" x14ac:dyDescent="0.2">
      <c r="A13" s="106"/>
      <c r="B13" s="107" t="s">
        <v>112</v>
      </c>
      <c r="C13" s="170">
        <v>440300</v>
      </c>
      <c r="D13" s="170">
        <v>159900</v>
      </c>
      <c r="E13" s="111">
        <v>94.811199999999999</v>
      </c>
      <c r="F13" s="170"/>
      <c r="G13" s="170"/>
      <c r="H13" s="108"/>
      <c r="I13" s="170"/>
      <c r="J13" s="170"/>
      <c r="K13" s="107"/>
    </row>
    <row r="14" spans="1:11" x14ac:dyDescent="0.2">
      <c r="A14" s="106"/>
      <c r="B14" s="107"/>
      <c r="C14" s="169"/>
      <c r="D14" s="169"/>
      <c r="E14" s="108"/>
      <c r="F14" s="169"/>
      <c r="G14" s="169"/>
      <c r="H14" s="108"/>
      <c r="I14" s="169"/>
      <c r="J14" s="169"/>
      <c r="K14" s="107"/>
    </row>
    <row r="15" spans="1:11" x14ac:dyDescent="0.2">
      <c r="A15" s="109">
        <v>45329</v>
      </c>
      <c r="B15" s="107" t="s">
        <v>109</v>
      </c>
      <c r="C15" s="169"/>
      <c r="D15" s="169"/>
      <c r="E15" s="108"/>
      <c r="F15" s="169"/>
      <c r="G15" s="169"/>
      <c r="H15" s="108"/>
      <c r="I15" s="169">
        <v>3842.3</v>
      </c>
      <c r="J15" s="169" t="s">
        <v>73</v>
      </c>
      <c r="K15" s="112"/>
    </row>
    <row r="16" spans="1:11" x14ac:dyDescent="0.2">
      <c r="A16" s="110"/>
      <c r="B16" s="107" t="s">
        <v>110</v>
      </c>
      <c r="C16" s="169"/>
      <c r="D16" s="169"/>
      <c r="E16" s="108"/>
      <c r="F16" s="169">
        <v>0</v>
      </c>
      <c r="G16" s="169" t="s">
        <v>96</v>
      </c>
      <c r="H16" s="111"/>
      <c r="I16" s="169"/>
      <c r="J16" s="169"/>
      <c r="K16" s="107"/>
    </row>
    <row r="17" spans="1:11" x14ac:dyDescent="0.2">
      <c r="A17" s="110"/>
      <c r="B17" s="107" t="s">
        <v>111</v>
      </c>
      <c r="C17" s="170">
        <v>163500</v>
      </c>
      <c r="D17" s="170">
        <v>125135</v>
      </c>
      <c r="E17" s="111">
        <v>95.859800000000007</v>
      </c>
      <c r="F17" s="170"/>
      <c r="G17" s="170"/>
      <c r="H17" s="108"/>
      <c r="I17" s="170"/>
      <c r="J17" s="170"/>
      <c r="K17" s="107"/>
    </row>
    <row r="18" spans="1:11" x14ac:dyDescent="0.2">
      <c r="A18" s="106"/>
      <c r="B18" s="107" t="s">
        <v>112</v>
      </c>
      <c r="C18" s="170">
        <v>274000</v>
      </c>
      <c r="D18" s="170">
        <v>219800</v>
      </c>
      <c r="E18" s="111">
        <v>94.086799999999997</v>
      </c>
      <c r="F18" s="170"/>
      <c r="G18" s="170"/>
      <c r="H18" s="108"/>
      <c r="I18" s="170"/>
      <c r="J18" s="170"/>
      <c r="K18" s="107"/>
    </row>
    <row r="19" spans="1:11" x14ac:dyDescent="0.2">
      <c r="A19" s="106"/>
      <c r="B19" s="107"/>
      <c r="C19" s="169"/>
      <c r="D19" s="169"/>
      <c r="E19" s="108"/>
      <c r="F19" s="169"/>
      <c r="G19" s="169"/>
      <c r="H19" s="108"/>
      <c r="I19" s="169"/>
      <c r="J19" s="169"/>
      <c r="K19" s="107"/>
    </row>
    <row r="20" spans="1:11" x14ac:dyDescent="0.2">
      <c r="A20" s="109">
        <v>45344</v>
      </c>
      <c r="B20" s="107" t="s">
        <v>109</v>
      </c>
      <c r="C20" s="169"/>
      <c r="D20" s="169"/>
      <c r="E20" s="108"/>
      <c r="F20" s="169"/>
      <c r="G20" s="169"/>
      <c r="H20" s="108"/>
      <c r="I20" s="169">
        <v>0</v>
      </c>
      <c r="J20" s="169" t="s">
        <v>96</v>
      </c>
      <c r="K20" s="112"/>
    </row>
    <row r="21" spans="1:11" x14ac:dyDescent="0.2">
      <c r="A21" s="110"/>
      <c r="B21" s="107" t="s">
        <v>110</v>
      </c>
      <c r="C21" s="169"/>
      <c r="D21" s="169"/>
      <c r="E21" s="108"/>
      <c r="F21" s="169">
        <v>0</v>
      </c>
      <c r="G21" s="169" t="s">
        <v>96</v>
      </c>
      <c r="H21" s="111"/>
      <c r="I21" s="169"/>
      <c r="J21" s="169"/>
      <c r="K21" s="107"/>
    </row>
    <row r="22" spans="1:11" x14ac:dyDescent="0.2">
      <c r="A22" s="110"/>
      <c r="B22" s="107" t="s">
        <v>111</v>
      </c>
      <c r="C22" s="170">
        <v>228800</v>
      </c>
      <c r="D22" s="170">
        <v>4345</v>
      </c>
      <c r="E22" s="111">
        <v>95.855699999999999</v>
      </c>
      <c r="F22" s="170"/>
      <c r="G22" s="170"/>
      <c r="H22" s="108"/>
      <c r="I22" s="170"/>
      <c r="J22" s="170"/>
      <c r="K22" s="107"/>
    </row>
    <row r="23" spans="1:11" x14ac:dyDescent="0.2">
      <c r="A23" s="106"/>
      <c r="B23" s="107" t="s">
        <v>112</v>
      </c>
      <c r="C23" s="170">
        <v>23000</v>
      </c>
      <c r="D23" s="170">
        <v>2005.5</v>
      </c>
      <c r="E23" s="111">
        <v>93.634200000000007</v>
      </c>
      <c r="F23" s="170"/>
      <c r="G23" s="170"/>
      <c r="H23" s="108"/>
      <c r="I23" s="170"/>
      <c r="J23" s="170"/>
      <c r="K23" s="107"/>
    </row>
    <row r="24" spans="1:11" x14ac:dyDescent="0.2">
      <c r="A24" s="106"/>
      <c r="B24" s="107"/>
      <c r="C24" s="169"/>
      <c r="D24" s="169"/>
      <c r="E24" s="108"/>
      <c r="F24" s="169"/>
      <c r="G24" s="169"/>
      <c r="H24" s="108"/>
      <c r="I24" s="169"/>
      <c r="J24" s="169"/>
      <c r="K24" s="107"/>
    </row>
    <row r="25" spans="1:11" x14ac:dyDescent="0.2">
      <c r="A25" s="109">
        <v>45358</v>
      </c>
      <c r="B25" s="107" t="s">
        <v>109</v>
      </c>
      <c r="C25" s="169"/>
      <c r="D25" s="169"/>
      <c r="E25" s="108"/>
      <c r="F25" s="169"/>
      <c r="G25" s="169"/>
      <c r="H25" s="108"/>
      <c r="I25" s="169">
        <v>4271.3999999999996</v>
      </c>
      <c r="J25" s="169" t="s">
        <v>73</v>
      </c>
      <c r="K25" s="112"/>
    </row>
    <row r="26" spans="1:11" x14ac:dyDescent="0.2">
      <c r="A26" s="110"/>
      <c r="B26" s="107" t="s">
        <v>110</v>
      </c>
      <c r="C26" s="169"/>
      <c r="D26" s="169"/>
      <c r="E26" s="108"/>
      <c r="F26" s="169">
        <v>6800.6</v>
      </c>
      <c r="G26" s="169">
        <v>0</v>
      </c>
      <c r="H26" s="111"/>
      <c r="I26" s="169"/>
      <c r="J26" s="169"/>
      <c r="K26" s="107"/>
    </row>
    <row r="27" spans="1:11" x14ac:dyDescent="0.2">
      <c r="A27" s="110"/>
      <c r="B27" s="107" t="s">
        <v>111</v>
      </c>
      <c r="C27" s="170">
        <v>129694.8</v>
      </c>
      <c r="D27" s="170">
        <v>34004.5</v>
      </c>
      <c r="E27" s="111">
        <v>95.870599999999996</v>
      </c>
      <c r="F27" s="170"/>
      <c r="G27" s="170"/>
      <c r="H27" s="108"/>
      <c r="I27" s="170"/>
      <c r="J27" s="170"/>
      <c r="K27" s="107"/>
    </row>
    <row r="28" spans="1:11" x14ac:dyDescent="0.2">
      <c r="A28" s="106"/>
      <c r="B28" s="107" t="s">
        <v>112</v>
      </c>
      <c r="C28" s="170">
        <v>60750</v>
      </c>
      <c r="D28" s="170">
        <v>31250</v>
      </c>
      <c r="E28" s="111">
        <v>93.652199999999993</v>
      </c>
      <c r="F28" s="170"/>
      <c r="G28" s="170"/>
      <c r="H28" s="108"/>
      <c r="I28" s="170"/>
      <c r="J28" s="170"/>
      <c r="K28" s="107"/>
    </row>
    <row r="29" spans="1:11" x14ac:dyDescent="0.2">
      <c r="A29" s="106"/>
      <c r="B29" s="107"/>
      <c r="C29" s="169"/>
      <c r="D29" s="169"/>
      <c r="E29" s="108"/>
      <c r="F29" s="169"/>
      <c r="G29" s="169"/>
      <c r="H29" s="108"/>
      <c r="I29" s="169"/>
      <c r="J29" s="169"/>
      <c r="K29" s="107"/>
    </row>
    <row r="30" spans="1:11" x14ac:dyDescent="0.2">
      <c r="A30" s="109">
        <v>45372</v>
      </c>
      <c r="B30" s="107" t="s">
        <v>109</v>
      </c>
      <c r="C30" s="169"/>
      <c r="D30" s="169"/>
      <c r="E30" s="108"/>
      <c r="F30" s="169"/>
      <c r="G30" s="169"/>
      <c r="H30" s="108"/>
      <c r="I30" s="169">
        <v>3480.4</v>
      </c>
      <c r="J30" s="169" t="s">
        <v>73</v>
      </c>
      <c r="K30" s="112"/>
    </row>
    <row r="31" spans="1:11" x14ac:dyDescent="0.2">
      <c r="A31" s="110"/>
      <c r="B31" s="107" t="s">
        <v>110</v>
      </c>
      <c r="C31" s="169"/>
      <c r="D31" s="169"/>
      <c r="E31" s="108"/>
      <c r="F31" s="169">
        <v>351</v>
      </c>
      <c r="G31" s="169">
        <v>0</v>
      </c>
      <c r="H31" s="111"/>
      <c r="I31" s="169"/>
      <c r="J31" s="169"/>
      <c r="K31" s="107"/>
    </row>
    <row r="32" spans="1:11" x14ac:dyDescent="0.2">
      <c r="A32" s="110"/>
      <c r="B32" s="107" t="s">
        <v>111</v>
      </c>
      <c r="C32" s="170">
        <v>99106.8</v>
      </c>
      <c r="D32" s="170">
        <v>7600.3</v>
      </c>
      <c r="E32" s="111">
        <v>95.822000000000003</v>
      </c>
      <c r="F32" s="170"/>
      <c r="G32" s="170"/>
      <c r="H32" s="108"/>
      <c r="I32" s="170"/>
      <c r="J32" s="170"/>
      <c r="K32" s="107"/>
    </row>
    <row r="33" spans="1:11" x14ac:dyDescent="0.2">
      <c r="A33" s="106"/>
      <c r="B33" s="107" t="s">
        <v>112</v>
      </c>
      <c r="C33" s="170">
        <v>61000</v>
      </c>
      <c r="D33" s="170">
        <v>10001.6</v>
      </c>
      <c r="E33" s="111">
        <v>93.555700000000002</v>
      </c>
      <c r="F33" s="170"/>
      <c r="G33" s="170"/>
      <c r="H33" s="108"/>
      <c r="I33" s="170"/>
      <c r="J33" s="170"/>
      <c r="K33" s="107"/>
    </row>
    <row r="35" spans="1:11" x14ac:dyDescent="0.2">
      <c r="A35" s="109">
        <v>45386</v>
      </c>
      <c r="B35" s="107" t="s">
        <v>109</v>
      </c>
      <c r="C35" s="169"/>
      <c r="D35" s="169"/>
      <c r="E35" s="108"/>
      <c r="F35" s="169"/>
      <c r="G35" s="169"/>
      <c r="H35" s="108"/>
      <c r="I35" s="169">
        <v>4885</v>
      </c>
      <c r="J35" s="169" t="s">
        <v>73</v>
      </c>
      <c r="K35" s="112"/>
    </row>
    <row r="36" spans="1:11" x14ac:dyDescent="0.2">
      <c r="A36" s="110"/>
      <c r="B36" s="107" t="s">
        <v>110</v>
      </c>
      <c r="C36" s="169"/>
      <c r="D36" s="169"/>
      <c r="E36" s="108"/>
      <c r="F36" s="169">
        <v>12000</v>
      </c>
      <c r="G36" s="169" t="s">
        <v>73</v>
      </c>
      <c r="H36" s="111"/>
      <c r="I36" s="169"/>
      <c r="J36" s="169"/>
      <c r="K36" s="107"/>
    </row>
    <row r="37" spans="1:11" x14ac:dyDescent="0.2">
      <c r="A37" s="110"/>
      <c r="B37" s="107" t="s">
        <v>111</v>
      </c>
      <c r="C37" s="170">
        <v>90000</v>
      </c>
      <c r="D37" s="170">
        <v>5400</v>
      </c>
      <c r="E37" s="111">
        <v>95.836399999999998</v>
      </c>
      <c r="F37" s="170"/>
      <c r="G37" s="170"/>
      <c r="H37" s="108"/>
      <c r="I37" s="170"/>
      <c r="J37" s="170"/>
      <c r="K37" s="107"/>
    </row>
    <row r="38" spans="1:11" x14ac:dyDescent="0.2">
      <c r="A38" s="106"/>
      <c r="B38" s="107" t="s">
        <v>112</v>
      </c>
      <c r="C38" s="170">
        <v>21000</v>
      </c>
      <c r="D38" s="170" t="s">
        <v>73</v>
      </c>
      <c r="E38" s="111"/>
      <c r="F38" s="170"/>
      <c r="G38" s="170"/>
      <c r="H38" s="108"/>
      <c r="I38" s="170"/>
      <c r="J38" s="170"/>
      <c r="K38" s="107"/>
    </row>
    <row r="39" spans="1:11" x14ac:dyDescent="0.2">
      <c r="A39" s="106"/>
      <c r="B39" s="107"/>
      <c r="C39" s="169"/>
      <c r="D39" s="169"/>
      <c r="E39" s="108"/>
      <c r="F39" s="169"/>
      <c r="G39" s="169"/>
      <c r="H39" s="108"/>
      <c r="I39" s="169"/>
      <c r="J39" s="169"/>
      <c r="K39" s="107"/>
    </row>
    <row r="40" spans="1:11" x14ac:dyDescent="0.2">
      <c r="A40" s="109">
        <v>45400</v>
      </c>
      <c r="B40" s="107" t="s">
        <v>109</v>
      </c>
      <c r="C40" s="169"/>
      <c r="D40" s="169"/>
      <c r="E40" s="108"/>
      <c r="F40" s="169"/>
      <c r="G40" s="169"/>
      <c r="H40" s="108"/>
      <c r="I40" s="169">
        <v>2877</v>
      </c>
      <c r="J40" s="169" t="s">
        <v>73</v>
      </c>
      <c r="K40" s="112"/>
    </row>
    <row r="41" spans="1:11" x14ac:dyDescent="0.2">
      <c r="A41" s="110"/>
      <c r="B41" s="107" t="s">
        <v>110</v>
      </c>
      <c r="C41" s="169"/>
      <c r="D41" s="169"/>
      <c r="E41" s="108"/>
      <c r="F41" s="169">
        <v>14000</v>
      </c>
      <c r="G41" s="169" t="s">
        <v>73</v>
      </c>
      <c r="H41" s="111"/>
      <c r="I41" s="169"/>
      <c r="J41" s="169"/>
      <c r="K41" s="107"/>
    </row>
    <row r="42" spans="1:11" x14ac:dyDescent="0.2">
      <c r="A42" s="110"/>
      <c r="B42" s="107" t="s">
        <v>111</v>
      </c>
      <c r="C42" s="170">
        <v>516900</v>
      </c>
      <c r="D42" s="170">
        <v>350827</v>
      </c>
      <c r="E42" s="111">
        <v>95.937600000000003</v>
      </c>
      <c r="F42" s="170"/>
      <c r="G42" s="170"/>
      <c r="H42" s="108"/>
      <c r="I42" s="170"/>
      <c r="J42" s="170"/>
      <c r="K42" s="107"/>
    </row>
    <row r="43" spans="1:11" x14ac:dyDescent="0.2">
      <c r="A43" s="106"/>
      <c r="B43" s="107" t="s">
        <v>112</v>
      </c>
      <c r="C43" s="170">
        <v>20700</v>
      </c>
      <c r="D43" s="170">
        <v>2400.5</v>
      </c>
      <c r="E43" s="111">
        <v>93.816699999999997</v>
      </c>
      <c r="F43" s="170"/>
      <c r="G43" s="170"/>
      <c r="H43" s="108"/>
      <c r="I43" s="170"/>
      <c r="J43" s="170"/>
      <c r="K43" s="107"/>
    </row>
    <row r="45" spans="1:11" x14ac:dyDescent="0.2">
      <c r="A45" s="109">
        <v>45414</v>
      </c>
      <c r="B45" s="107" t="s">
        <v>109</v>
      </c>
      <c r="I45" s="170">
        <v>1895</v>
      </c>
      <c r="J45" s="170" t="s">
        <v>73</v>
      </c>
      <c r="K45" s="111" t="s">
        <v>73</v>
      </c>
    </row>
    <row r="46" spans="1:11" x14ac:dyDescent="0.2">
      <c r="A46" s="110"/>
      <c r="B46" s="107" t="s">
        <v>110</v>
      </c>
      <c r="F46" s="7" t="s">
        <v>96</v>
      </c>
      <c r="G46" s="7" t="s">
        <v>96</v>
      </c>
      <c r="H46" s="7" t="s">
        <v>96</v>
      </c>
    </row>
    <row r="47" spans="1:11" x14ac:dyDescent="0.2">
      <c r="A47" s="110"/>
      <c r="B47" s="107" t="s">
        <v>111</v>
      </c>
      <c r="C47" s="170">
        <v>287500</v>
      </c>
      <c r="D47" s="170">
        <v>132471.29999999999</v>
      </c>
      <c r="E47" s="111">
        <v>95.915199999999999</v>
      </c>
    </row>
    <row r="48" spans="1:11" x14ac:dyDescent="0.2">
      <c r="A48" s="106"/>
      <c r="B48" s="107" t="s">
        <v>112</v>
      </c>
      <c r="C48" s="170">
        <v>70000</v>
      </c>
      <c r="D48" s="170">
        <v>61075</v>
      </c>
      <c r="E48" s="111">
        <v>93.837100000000007</v>
      </c>
    </row>
    <row r="50" spans="1:11" x14ac:dyDescent="0.2">
      <c r="A50" s="109">
        <v>45428</v>
      </c>
      <c r="B50" s="107" t="s">
        <v>109</v>
      </c>
      <c r="I50" s="170">
        <v>638.20000000000005</v>
      </c>
      <c r="J50" s="170" t="s">
        <v>73</v>
      </c>
      <c r="K50" s="111" t="s">
        <v>73</v>
      </c>
    </row>
    <row r="51" spans="1:11" x14ac:dyDescent="0.2">
      <c r="A51" s="110"/>
      <c r="B51" s="107" t="s">
        <v>110</v>
      </c>
      <c r="F51" s="7" t="s">
        <v>96</v>
      </c>
      <c r="G51" s="7" t="s">
        <v>96</v>
      </c>
      <c r="H51" s="7" t="s">
        <v>96</v>
      </c>
    </row>
    <row r="52" spans="1:11" x14ac:dyDescent="0.2">
      <c r="A52" s="110"/>
      <c r="B52" s="107" t="s">
        <v>111</v>
      </c>
      <c r="C52" s="170">
        <v>1201321</v>
      </c>
      <c r="D52" s="170">
        <v>381784.2</v>
      </c>
      <c r="E52" s="111">
        <v>96.182299999999998</v>
      </c>
    </row>
    <row r="53" spans="1:11" x14ac:dyDescent="0.2">
      <c r="A53" s="106"/>
      <c r="B53" s="107" t="s">
        <v>112</v>
      </c>
      <c r="C53" s="170">
        <v>127900</v>
      </c>
      <c r="D53" s="170">
        <v>76750</v>
      </c>
      <c r="E53" s="111">
        <v>94.212400000000002</v>
      </c>
    </row>
    <row r="55" spans="1:11" x14ac:dyDescent="0.2">
      <c r="A55" s="109">
        <v>45442</v>
      </c>
      <c r="B55" s="107" t="s">
        <v>109</v>
      </c>
      <c r="I55" s="170">
        <v>1500</v>
      </c>
      <c r="J55" s="170" t="s">
        <v>73</v>
      </c>
      <c r="K55" s="111" t="s">
        <v>73</v>
      </c>
    </row>
    <row r="56" spans="1:11" x14ac:dyDescent="0.2">
      <c r="A56" s="110"/>
      <c r="B56" s="107" t="s">
        <v>110</v>
      </c>
      <c r="F56" s="170">
        <v>45000</v>
      </c>
      <c r="G56" s="170" t="s">
        <v>73</v>
      </c>
      <c r="H56" s="111" t="s">
        <v>73</v>
      </c>
    </row>
    <row r="57" spans="1:11" x14ac:dyDescent="0.2">
      <c r="A57" s="110"/>
      <c r="B57" s="107" t="s">
        <v>111</v>
      </c>
      <c r="C57" s="170">
        <v>629850</v>
      </c>
      <c r="D57" s="170">
        <v>234492.1</v>
      </c>
      <c r="E57" s="111">
        <v>96.5929</v>
      </c>
    </row>
    <row r="58" spans="1:11" x14ac:dyDescent="0.2">
      <c r="A58" s="106"/>
      <c r="B58" s="107" t="s">
        <v>112</v>
      </c>
      <c r="C58" s="170">
        <v>457500</v>
      </c>
      <c r="D58" s="170">
        <v>186500</v>
      </c>
      <c r="E58" s="111">
        <v>94.472899999999996</v>
      </c>
    </row>
    <row r="59" spans="1:11" ht="15" thickBot="1" x14ac:dyDescent="0.25">
      <c r="A59" s="83"/>
      <c r="B59" s="84"/>
      <c r="C59" s="84"/>
      <c r="D59" s="84"/>
      <c r="E59" s="84"/>
      <c r="F59" s="149"/>
      <c r="G59" s="149"/>
      <c r="H59" s="149"/>
      <c r="I59" s="149"/>
      <c r="J59" s="149"/>
      <c r="K59" s="149"/>
    </row>
    <row r="60" spans="1:11" x14ac:dyDescent="0.2">
      <c r="A60" s="231" t="s">
        <v>169</v>
      </c>
      <c r="B60" s="231"/>
      <c r="C60" s="231"/>
      <c r="D60" s="231"/>
      <c r="E60" s="231"/>
      <c r="F60" s="231"/>
      <c r="G60" s="231"/>
      <c r="H60" s="231"/>
      <c r="I60" s="231"/>
      <c r="J60" s="231"/>
      <c r="K60" s="231"/>
    </row>
    <row r="61" spans="1:11" x14ac:dyDescent="0.2">
      <c r="A61" s="57" t="s">
        <v>113</v>
      </c>
    </row>
    <row r="62" spans="1:11" x14ac:dyDescent="0.2">
      <c r="A62" s="57" t="s">
        <v>114</v>
      </c>
    </row>
    <row r="63" spans="1:11" x14ac:dyDescent="0.2">
      <c r="A63" s="57" t="s">
        <v>115</v>
      </c>
    </row>
    <row r="64" spans="1:11" x14ac:dyDescent="0.2">
      <c r="A64" s="57"/>
    </row>
  </sheetData>
  <mergeCells count="11">
    <mergeCell ref="A3:B5"/>
    <mergeCell ref="A60:K60"/>
    <mergeCell ref="I5:K5"/>
    <mergeCell ref="A1:K1"/>
    <mergeCell ref="A2:K2"/>
    <mergeCell ref="F3:H3"/>
    <mergeCell ref="F4:H4"/>
    <mergeCell ref="F5:H5"/>
    <mergeCell ref="I3:K3"/>
    <mergeCell ref="I4:K4"/>
    <mergeCell ref="C3:E5"/>
  </mergeCells>
  <pageMargins left="0.7" right="0.7" top="0.75" bottom="0.75" header="0.3" footer="0.3"/>
  <pageSetup paperSize="9" scale="7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topLeftCell="A4" zoomScaleNormal="100" zoomScaleSheetLayoutView="100" workbookViewId="0">
      <selection activeCell="G11" sqref="G11"/>
    </sheetView>
  </sheetViews>
  <sheetFormatPr defaultRowHeight="14.25" x14ac:dyDescent="0.2"/>
  <cols>
    <col min="1" max="1" width="3.875" bestFit="1" customWidth="1"/>
    <col min="2" max="2" width="3.5" bestFit="1" customWidth="1"/>
    <col min="3" max="3" width="10" bestFit="1" customWidth="1"/>
    <col min="4" max="13" width="5.25" bestFit="1" customWidth="1"/>
    <col min="14" max="17" width="5" bestFit="1" customWidth="1"/>
  </cols>
  <sheetData>
    <row r="1" spans="1:17" ht="18.75" x14ac:dyDescent="0.2">
      <c r="A1" s="177" t="s">
        <v>116</v>
      </c>
      <c r="B1" s="177"/>
      <c r="C1" s="177"/>
      <c r="D1" s="177"/>
      <c r="E1" s="177"/>
      <c r="F1" s="177"/>
      <c r="G1" s="177"/>
      <c r="H1" s="177"/>
      <c r="I1" s="177"/>
      <c r="J1" s="177"/>
      <c r="K1" s="177"/>
      <c r="L1" s="177"/>
      <c r="M1" s="177"/>
      <c r="N1" s="177"/>
      <c r="O1" s="177"/>
      <c r="P1" s="177"/>
      <c r="Q1" s="177"/>
    </row>
    <row r="2" spans="1:17" ht="15" thickBot="1" x14ac:dyDescent="0.25">
      <c r="A2" s="251" t="s">
        <v>56</v>
      </c>
      <c r="B2" s="251"/>
      <c r="C2" s="251"/>
      <c r="D2" s="251"/>
      <c r="E2" s="251"/>
      <c r="F2" s="251"/>
      <c r="G2" s="251"/>
      <c r="H2" s="251"/>
      <c r="I2" s="251"/>
      <c r="J2" s="251"/>
      <c r="K2" s="251"/>
      <c r="L2" s="251"/>
      <c r="M2" s="251"/>
      <c r="N2" s="251"/>
      <c r="O2" s="251"/>
      <c r="P2" s="251"/>
      <c r="Q2" s="251"/>
    </row>
    <row r="3" spans="1:17" ht="15.75" thickTop="1" thickBot="1" x14ac:dyDescent="0.25">
      <c r="A3" s="187" t="s">
        <v>20</v>
      </c>
      <c r="B3" s="187"/>
      <c r="C3" s="188"/>
      <c r="D3" s="201" t="s">
        <v>117</v>
      </c>
      <c r="E3" s="202"/>
      <c r="F3" s="201" t="s">
        <v>118</v>
      </c>
      <c r="G3" s="202"/>
      <c r="H3" s="201" t="s">
        <v>119</v>
      </c>
      <c r="I3" s="202"/>
      <c r="J3" s="201" t="s">
        <v>120</v>
      </c>
      <c r="K3" s="202"/>
      <c r="L3" s="201" t="s">
        <v>121</v>
      </c>
      <c r="M3" s="202"/>
      <c r="N3" s="246" t="s">
        <v>122</v>
      </c>
      <c r="O3" s="254"/>
      <c r="P3" s="246" t="s">
        <v>123</v>
      </c>
      <c r="Q3" s="247"/>
    </row>
    <row r="4" spans="1:17" ht="15" thickBot="1" x14ac:dyDescent="0.25">
      <c r="A4" s="252"/>
      <c r="B4" s="252"/>
      <c r="C4" s="253"/>
      <c r="D4" s="42" t="s">
        <v>124</v>
      </c>
      <c r="E4" s="65" t="s">
        <v>125</v>
      </c>
      <c r="F4" s="42" t="s">
        <v>124</v>
      </c>
      <c r="G4" s="65" t="s">
        <v>125</v>
      </c>
      <c r="H4" s="42" t="s">
        <v>124</v>
      </c>
      <c r="I4" s="65" t="s">
        <v>125</v>
      </c>
      <c r="J4" s="42" t="s">
        <v>124</v>
      </c>
      <c r="K4" s="65" t="s">
        <v>125</v>
      </c>
      <c r="L4" s="42" t="s">
        <v>124</v>
      </c>
      <c r="M4" s="65" t="s">
        <v>125</v>
      </c>
      <c r="N4" s="38" t="s">
        <v>124</v>
      </c>
      <c r="O4" s="66" t="s">
        <v>125</v>
      </c>
      <c r="P4" s="38" t="s">
        <v>124</v>
      </c>
      <c r="Q4" s="38" t="s">
        <v>125</v>
      </c>
    </row>
    <row r="5" spans="1:17" s="87" customFormat="1" ht="15" thickTop="1" x14ac:dyDescent="0.2">
      <c r="A5" s="171"/>
      <c r="B5" s="171"/>
      <c r="C5" s="171"/>
      <c r="D5" s="171"/>
      <c r="E5" s="171"/>
      <c r="F5" s="171"/>
      <c r="G5" s="171"/>
      <c r="H5" s="171"/>
      <c r="I5" s="171"/>
      <c r="J5" s="171"/>
      <c r="K5" s="171"/>
      <c r="L5" s="171"/>
      <c r="M5" s="171"/>
      <c r="N5" s="172"/>
      <c r="O5" s="172"/>
      <c r="P5" s="172"/>
      <c r="Q5" s="172"/>
    </row>
    <row r="6" spans="1:17" x14ac:dyDescent="0.2">
      <c r="A6" s="67">
        <v>2023</v>
      </c>
      <c r="B6" s="59" t="s">
        <v>40</v>
      </c>
      <c r="C6" s="131" t="s">
        <v>126</v>
      </c>
      <c r="D6" s="113">
        <v>20.73</v>
      </c>
      <c r="E6" s="113">
        <v>21.23</v>
      </c>
      <c r="F6" s="113">
        <v>20.84</v>
      </c>
      <c r="G6" s="113">
        <v>21.34</v>
      </c>
      <c r="H6" s="113">
        <v>21.03</v>
      </c>
      <c r="I6" s="113">
        <v>21.53</v>
      </c>
      <c r="J6" s="113">
        <v>21.81</v>
      </c>
      <c r="K6" s="113">
        <v>22.06</v>
      </c>
      <c r="L6" s="113">
        <v>21.83</v>
      </c>
      <c r="M6" s="113">
        <v>22.08</v>
      </c>
      <c r="N6" s="114">
        <v>21.84</v>
      </c>
      <c r="O6" s="114">
        <v>22.34</v>
      </c>
      <c r="P6" s="114">
        <v>21.86</v>
      </c>
      <c r="Q6" s="114">
        <v>22.36</v>
      </c>
    </row>
    <row r="7" spans="1:17" x14ac:dyDescent="0.2">
      <c r="A7" s="59"/>
      <c r="B7" s="59"/>
      <c r="C7" s="131" t="s">
        <v>127</v>
      </c>
      <c r="D7" s="115">
        <v>20.9</v>
      </c>
      <c r="E7" s="115">
        <v>21.4</v>
      </c>
      <c r="F7" s="115">
        <v>20.98</v>
      </c>
      <c r="G7" s="115">
        <v>21.48</v>
      </c>
      <c r="H7" s="115">
        <v>21.2</v>
      </c>
      <c r="I7" s="115">
        <v>21.7</v>
      </c>
      <c r="J7" s="115">
        <v>21.94</v>
      </c>
      <c r="K7" s="115">
        <v>22.19</v>
      </c>
      <c r="L7" s="115">
        <v>21.93</v>
      </c>
      <c r="M7" s="115">
        <v>22.18</v>
      </c>
      <c r="N7" s="116">
        <v>21.91</v>
      </c>
      <c r="O7" s="116">
        <v>22.41</v>
      </c>
      <c r="P7" s="116">
        <v>21.92</v>
      </c>
      <c r="Q7" s="116">
        <v>22.42</v>
      </c>
    </row>
    <row r="8" spans="1:17" x14ac:dyDescent="0.2">
      <c r="A8" s="67"/>
      <c r="B8" s="68"/>
      <c r="C8" s="69"/>
      <c r="D8" s="113"/>
      <c r="E8" s="113"/>
      <c r="F8" s="113"/>
      <c r="G8" s="113"/>
      <c r="H8" s="113"/>
      <c r="I8" s="113"/>
      <c r="J8" s="113"/>
      <c r="K8" s="113"/>
      <c r="L8" s="113"/>
      <c r="M8" s="113"/>
      <c r="N8" s="114"/>
      <c r="O8" s="114"/>
      <c r="P8" s="114"/>
      <c r="Q8" s="114"/>
    </row>
    <row r="9" spans="1:17" x14ac:dyDescent="0.2">
      <c r="A9" s="68"/>
      <c r="B9" s="59" t="s">
        <v>132</v>
      </c>
      <c r="C9" s="131" t="s">
        <v>126</v>
      </c>
      <c r="D9" s="113">
        <v>20.83</v>
      </c>
      <c r="E9" s="113">
        <v>21.33</v>
      </c>
      <c r="F9" s="113">
        <v>20.96</v>
      </c>
      <c r="G9" s="113">
        <v>21.46</v>
      </c>
      <c r="H9" s="113">
        <v>21.15</v>
      </c>
      <c r="I9" s="113">
        <v>21.65</v>
      </c>
      <c r="J9" s="113">
        <v>21.87</v>
      </c>
      <c r="K9" s="113">
        <v>22.12</v>
      </c>
      <c r="L9" s="113">
        <v>21.92</v>
      </c>
      <c r="M9" s="113">
        <v>22.17</v>
      </c>
      <c r="N9" s="114">
        <v>21.92</v>
      </c>
      <c r="O9" s="114">
        <v>22.42</v>
      </c>
      <c r="P9" s="114">
        <v>21.93</v>
      </c>
      <c r="Q9" s="114">
        <v>22.43</v>
      </c>
    </row>
    <row r="10" spans="1:17" x14ac:dyDescent="0.2">
      <c r="A10" s="68"/>
      <c r="B10" s="59"/>
      <c r="C10" s="131" t="s">
        <v>127</v>
      </c>
      <c r="D10" s="115">
        <v>21.89</v>
      </c>
      <c r="E10" s="115">
        <v>22.39</v>
      </c>
      <c r="F10" s="115">
        <v>21.97</v>
      </c>
      <c r="G10" s="115">
        <v>22.47</v>
      </c>
      <c r="H10" s="115">
        <v>22.04</v>
      </c>
      <c r="I10" s="115">
        <v>22.54</v>
      </c>
      <c r="J10" s="115">
        <v>22.66</v>
      </c>
      <c r="K10" s="115">
        <v>22.91</v>
      </c>
      <c r="L10" s="115">
        <v>22.72</v>
      </c>
      <c r="M10" s="115">
        <v>22.97</v>
      </c>
      <c r="N10" s="116">
        <v>22.75</v>
      </c>
      <c r="O10" s="116">
        <v>23.25</v>
      </c>
      <c r="P10" s="116">
        <v>22.77</v>
      </c>
      <c r="Q10" s="116">
        <v>23.27</v>
      </c>
    </row>
    <row r="11" spans="1:17" x14ac:dyDescent="0.2">
      <c r="A11" s="67"/>
      <c r="B11" s="59"/>
      <c r="C11" s="131"/>
      <c r="D11" s="115"/>
      <c r="E11" s="115"/>
      <c r="F11" s="115"/>
      <c r="G11" s="115"/>
      <c r="H11" s="115"/>
      <c r="I11" s="115"/>
      <c r="J11" s="115"/>
      <c r="K11" s="115"/>
      <c r="L11" s="115"/>
      <c r="M11" s="115"/>
      <c r="N11" s="116"/>
      <c r="O11" s="116"/>
      <c r="P11" s="116"/>
      <c r="Q11" s="116"/>
    </row>
    <row r="12" spans="1:17" x14ac:dyDescent="0.2">
      <c r="A12" s="68"/>
      <c r="B12" s="59" t="s">
        <v>3</v>
      </c>
      <c r="C12" s="131" t="s">
        <v>126</v>
      </c>
      <c r="D12" s="113">
        <v>21.6</v>
      </c>
      <c r="E12" s="113">
        <v>22.1</v>
      </c>
      <c r="F12" s="113">
        <v>21.78</v>
      </c>
      <c r="G12" s="113">
        <v>22.28</v>
      </c>
      <c r="H12" s="113">
        <v>22.06</v>
      </c>
      <c r="I12" s="113">
        <v>22.56</v>
      </c>
      <c r="J12" s="113">
        <v>22.66</v>
      </c>
      <c r="K12" s="113">
        <v>22.91</v>
      </c>
      <c r="L12" s="113">
        <v>22.78</v>
      </c>
      <c r="M12" s="113">
        <v>23.03</v>
      </c>
      <c r="N12" s="114">
        <v>22.8</v>
      </c>
      <c r="O12" s="114">
        <v>23.3</v>
      </c>
      <c r="P12" s="114">
        <v>22.81</v>
      </c>
      <c r="Q12" s="114">
        <v>23.31</v>
      </c>
    </row>
    <row r="13" spans="1:17" x14ac:dyDescent="0.2">
      <c r="A13" s="68"/>
      <c r="B13" s="59"/>
      <c r="C13" s="131" t="s">
        <v>127</v>
      </c>
      <c r="D13" s="113">
        <v>21.58</v>
      </c>
      <c r="E13" s="113">
        <v>22.08</v>
      </c>
      <c r="F13" s="113">
        <v>21.88</v>
      </c>
      <c r="G13" s="113">
        <v>22.38</v>
      </c>
      <c r="H13" s="113">
        <v>22.27</v>
      </c>
      <c r="I13" s="113">
        <v>22.77</v>
      </c>
      <c r="J13" s="113">
        <v>22.89</v>
      </c>
      <c r="K13" s="113">
        <v>23.14</v>
      </c>
      <c r="L13" s="113">
        <v>22.97</v>
      </c>
      <c r="M13" s="113">
        <v>23.22</v>
      </c>
      <c r="N13" s="114">
        <v>22.99</v>
      </c>
      <c r="O13" s="114">
        <v>23.49</v>
      </c>
      <c r="P13" s="114">
        <v>22.99</v>
      </c>
      <c r="Q13" s="114">
        <v>23.49</v>
      </c>
    </row>
    <row r="14" spans="1:17" x14ac:dyDescent="0.2">
      <c r="A14" s="67"/>
      <c r="B14" s="59"/>
      <c r="C14" s="131"/>
      <c r="D14" s="113"/>
      <c r="E14" s="113"/>
      <c r="F14" s="113"/>
      <c r="G14" s="113"/>
      <c r="H14" s="113"/>
      <c r="I14" s="113"/>
      <c r="J14" s="113"/>
      <c r="K14" s="113"/>
      <c r="L14" s="113"/>
      <c r="M14" s="113"/>
      <c r="N14" s="114"/>
      <c r="O14" s="114"/>
      <c r="P14" s="114"/>
      <c r="Q14" s="114"/>
    </row>
    <row r="15" spans="1:17" x14ac:dyDescent="0.2">
      <c r="A15" s="68"/>
      <c r="B15" s="59" t="s">
        <v>4</v>
      </c>
      <c r="C15" s="131" t="s">
        <v>126</v>
      </c>
      <c r="D15" s="113">
        <v>21.56</v>
      </c>
      <c r="E15" s="113">
        <v>22.06</v>
      </c>
      <c r="F15" s="113">
        <v>21.67</v>
      </c>
      <c r="G15" s="113">
        <v>22.17</v>
      </c>
      <c r="H15" s="113">
        <v>21.89</v>
      </c>
      <c r="I15" s="113">
        <v>22.39</v>
      </c>
      <c r="J15" s="113">
        <v>22.71</v>
      </c>
      <c r="K15" s="113">
        <v>22.96</v>
      </c>
      <c r="L15" s="113">
        <v>22.83</v>
      </c>
      <c r="M15" s="113">
        <v>23.08</v>
      </c>
      <c r="N15" s="114">
        <v>22.85</v>
      </c>
      <c r="O15" s="114">
        <v>23.35</v>
      </c>
      <c r="P15" s="114">
        <v>22.87</v>
      </c>
      <c r="Q15" s="114">
        <v>23.37</v>
      </c>
    </row>
    <row r="16" spans="1:17" x14ac:dyDescent="0.2">
      <c r="A16" s="68"/>
      <c r="B16" s="59"/>
      <c r="C16" s="131" t="s">
        <v>127</v>
      </c>
      <c r="D16" s="113">
        <v>21.65</v>
      </c>
      <c r="E16" s="113">
        <v>22.15</v>
      </c>
      <c r="F16" s="113">
        <v>21.74</v>
      </c>
      <c r="G16" s="113">
        <v>22.24</v>
      </c>
      <c r="H16" s="113">
        <v>21.96</v>
      </c>
      <c r="I16" s="113">
        <v>22.46</v>
      </c>
      <c r="J16" s="113">
        <v>22.92</v>
      </c>
      <c r="K16" s="113">
        <v>23.17</v>
      </c>
      <c r="L16" s="113">
        <v>22.96</v>
      </c>
      <c r="M16" s="113">
        <v>23.21</v>
      </c>
      <c r="N16" s="114">
        <v>22.97</v>
      </c>
      <c r="O16" s="114">
        <v>23.47</v>
      </c>
      <c r="P16" s="114">
        <v>22.99</v>
      </c>
      <c r="Q16" s="114">
        <v>23.49</v>
      </c>
    </row>
    <row r="17" spans="1:17" x14ac:dyDescent="0.2">
      <c r="A17" s="67"/>
      <c r="B17" s="59"/>
      <c r="C17" s="131"/>
      <c r="D17" s="113"/>
      <c r="E17" s="113"/>
      <c r="F17" s="113"/>
      <c r="G17" s="113"/>
      <c r="H17" s="113"/>
      <c r="I17" s="113"/>
      <c r="J17" s="113"/>
      <c r="K17" s="113"/>
      <c r="L17" s="113"/>
      <c r="M17" s="113"/>
      <c r="N17" s="114"/>
      <c r="O17" s="114"/>
      <c r="P17" s="114"/>
      <c r="Q17" s="114"/>
    </row>
    <row r="18" spans="1:17" x14ac:dyDescent="0.2">
      <c r="A18" s="68"/>
      <c r="B18" s="59" t="s">
        <v>5</v>
      </c>
      <c r="C18" s="131" t="s">
        <v>126</v>
      </c>
      <c r="D18" s="113">
        <v>21.51</v>
      </c>
      <c r="E18" s="113">
        <v>22.01</v>
      </c>
      <c r="F18" s="113">
        <v>21.77</v>
      </c>
      <c r="G18" s="113">
        <v>22.27</v>
      </c>
      <c r="H18" s="113">
        <v>22.15</v>
      </c>
      <c r="I18" s="113">
        <v>22.65</v>
      </c>
      <c r="J18" s="113">
        <v>22.97</v>
      </c>
      <c r="K18" s="113">
        <v>23.22</v>
      </c>
      <c r="L18" s="113">
        <v>23.36</v>
      </c>
      <c r="M18" s="113">
        <v>23.61</v>
      </c>
      <c r="N18" s="114">
        <v>23.42</v>
      </c>
      <c r="O18" s="114">
        <v>23.92</v>
      </c>
      <c r="P18" s="114">
        <v>23.46</v>
      </c>
      <c r="Q18" s="114">
        <v>23.96</v>
      </c>
    </row>
    <row r="19" spans="1:17" x14ac:dyDescent="0.2">
      <c r="A19" s="68"/>
      <c r="B19" s="59"/>
      <c r="C19" s="131" t="s">
        <v>127</v>
      </c>
      <c r="D19" s="113">
        <v>21.64</v>
      </c>
      <c r="E19" s="113">
        <v>22.14</v>
      </c>
      <c r="F19" s="113">
        <v>21.7</v>
      </c>
      <c r="G19" s="113">
        <v>22.2</v>
      </c>
      <c r="H19" s="113">
        <v>21.8</v>
      </c>
      <c r="I19" s="113">
        <v>22.3</v>
      </c>
      <c r="J19" s="113">
        <v>22.41</v>
      </c>
      <c r="K19" s="113">
        <v>22.66</v>
      </c>
      <c r="L19" s="113">
        <v>22.7</v>
      </c>
      <c r="M19" s="113">
        <v>22.95</v>
      </c>
      <c r="N19" s="114">
        <v>22.75</v>
      </c>
      <c r="O19" s="114">
        <v>23.25</v>
      </c>
      <c r="P19" s="114">
        <v>22.79</v>
      </c>
      <c r="Q19" s="114">
        <v>23.29</v>
      </c>
    </row>
    <row r="20" spans="1:17" x14ac:dyDescent="0.2">
      <c r="A20" s="67"/>
      <c r="B20" s="59"/>
      <c r="C20" s="131"/>
      <c r="D20" s="113"/>
      <c r="E20" s="113"/>
      <c r="F20" s="113"/>
      <c r="G20" s="113"/>
      <c r="H20" s="113"/>
      <c r="I20" s="113"/>
      <c r="J20" s="113"/>
      <c r="K20" s="113"/>
      <c r="L20" s="113"/>
      <c r="M20" s="113"/>
      <c r="N20" s="114"/>
      <c r="O20" s="114"/>
      <c r="P20" s="114"/>
      <c r="Q20" s="114"/>
    </row>
    <row r="21" spans="1:17" x14ac:dyDescent="0.2">
      <c r="A21" s="68"/>
      <c r="B21" s="59" t="s">
        <v>6</v>
      </c>
      <c r="C21" s="131" t="s">
        <v>126</v>
      </c>
      <c r="D21" s="113">
        <v>21.63</v>
      </c>
      <c r="E21" s="113">
        <v>22.13</v>
      </c>
      <c r="F21" s="113">
        <v>21.68</v>
      </c>
      <c r="G21" s="113">
        <v>22.18</v>
      </c>
      <c r="H21" s="113">
        <v>21.74</v>
      </c>
      <c r="I21" s="113">
        <v>22.24</v>
      </c>
      <c r="J21" s="113">
        <v>21.99</v>
      </c>
      <c r="K21" s="113">
        <v>22.24</v>
      </c>
      <c r="L21" s="113">
        <v>22.24</v>
      </c>
      <c r="M21" s="113">
        <v>22.49</v>
      </c>
      <c r="N21" s="114">
        <v>22.23</v>
      </c>
      <c r="O21" s="114">
        <v>22.73</v>
      </c>
      <c r="P21" s="114">
        <v>22.24</v>
      </c>
      <c r="Q21" s="114">
        <v>22.74</v>
      </c>
    </row>
    <row r="22" spans="1:17" x14ac:dyDescent="0.2">
      <c r="A22" s="68"/>
      <c r="B22" s="59"/>
      <c r="C22" s="131" t="s">
        <v>127</v>
      </c>
      <c r="D22" s="113">
        <v>21.62</v>
      </c>
      <c r="E22" s="113">
        <v>22.12</v>
      </c>
      <c r="F22" s="113">
        <v>21.64</v>
      </c>
      <c r="G22" s="113">
        <v>22.14</v>
      </c>
      <c r="H22" s="113">
        <v>21.66</v>
      </c>
      <c r="I22" s="113">
        <v>22.16</v>
      </c>
      <c r="J22" s="113">
        <v>21.71</v>
      </c>
      <c r="K22" s="113">
        <v>21.96</v>
      </c>
      <c r="L22" s="113">
        <v>21.75</v>
      </c>
      <c r="M22" s="113">
        <v>22</v>
      </c>
      <c r="N22" s="114">
        <v>21.74</v>
      </c>
      <c r="O22" s="114">
        <v>22.24</v>
      </c>
      <c r="P22" s="114">
        <v>21.76</v>
      </c>
      <c r="Q22" s="114">
        <v>22.26</v>
      </c>
    </row>
    <row r="23" spans="1:17" x14ac:dyDescent="0.2">
      <c r="A23" s="67"/>
      <c r="B23" s="59"/>
      <c r="C23" s="131"/>
      <c r="D23" s="113"/>
      <c r="E23" s="113"/>
      <c r="F23" s="113"/>
      <c r="G23" s="113"/>
      <c r="H23" s="113"/>
      <c r="I23" s="113"/>
      <c r="J23" s="113"/>
      <c r="K23" s="113"/>
      <c r="L23" s="113"/>
      <c r="M23" s="113"/>
      <c r="N23" s="114"/>
      <c r="O23" s="114"/>
      <c r="P23" s="114"/>
      <c r="Q23" s="114"/>
    </row>
    <row r="24" spans="1:17" x14ac:dyDescent="0.2">
      <c r="A24" s="68"/>
      <c r="B24" s="59" t="s">
        <v>7</v>
      </c>
      <c r="C24" s="131" t="s">
        <v>126</v>
      </c>
      <c r="D24" s="113">
        <v>21.66</v>
      </c>
      <c r="E24" s="113">
        <v>22.16</v>
      </c>
      <c r="F24" s="113">
        <v>21.66</v>
      </c>
      <c r="G24" s="113">
        <v>22.16</v>
      </c>
      <c r="H24" s="113">
        <v>21.62</v>
      </c>
      <c r="I24" s="113">
        <v>22.12</v>
      </c>
      <c r="J24" s="113">
        <v>21.26</v>
      </c>
      <c r="K24" s="113">
        <v>21.51</v>
      </c>
      <c r="L24" s="113">
        <v>21.3</v>
      </c>
      <c r="M24" s="113">
        <v>21.55</v>
      </c>
      <c r="N24" s="114">
        <v>21.3</v>
      </c>
      <c r="O24" s="114">
        <v>21.8</v>
      </c>
      <c r="P24" s="114">
        <v>21.3</v>
      </c>
      <c r="Q24" s="114">
        <v>21.8</v>
      </c>
    </row>
    <row r="25" spans="1:17" x14ac:dyDescent="0.2">
      <c r="A25" s="68"/>
      <c r="B25" s="59"/>
      <c r="C25" s="131" t="s">
        <v>127</v>
      </c>
      <c r="D25" s="113">
        <v>21.81</v>
      </c>
      <c r="E25" s="113">
        <v>22.31</v>
      </c>
      <c r="F25" s="113">
        <v>21.8</v>
      </c>
      <c r="G25" s="113">
        <v>22.3</v>
      </c>
      <c r="H25" s="113">
        <v>21.77</v>
      </c>
      <c r="I25" s="113">
        <v>22.27</v>
      </c>
      <c r="J25" s="113">
        <v>21.22</v>
      </c>
      <c r="K25" s="113">
        <v>21.47</v>
      </c>
      <c r="L25" s="113">
        <v>21.22</v>
      </c>
      <c r="M25" s="113">
        <v>21.47</v>
      </c>
      <c r="N25" s="114">
        <v>21.18</v>
      </c>
      <c r="O25" s="114">
        <v>21.68</v>
      </c>
      <c r="P25" s="114">
        <v>21.16</v>
      </c>
      <c r="Q25" s="114">
        <v>21.66</v>
      </c>
    </row>
    <row r="26" spans="1:17" x14ac:dyDescent="0.2">
      <c r="A26" s="68"/>
      <c r="B26" s="59"/>
      <c r="C26" s="131"/>
      <c r="D26" s="113"/>
      <c r="E26" s="113"/>
      <c r="F26" s="113"/>
      <c r="G26" s="113"/>
      <c r="H26" s="113"/>
      <c r="I26" s="113"/>
      <c r="J26" s="113"/>
      <c r="K26" s="113"/>
      <c r="L26" s="113"/>
      <c r="M26" s="113"/>
      <c r="N26" s="114"/>
      <c r="O26" s="114"/>
      <c r="P26" s="114"/>
      <c r="Q26" s="114"/>
    </row>
    <row r="27" spans="1:17" x14ac:dyDescent="0.2">
      <c r="A27" s="67"/>
      <c r="B27" s="59" t="s">
        <v>2</v>
      </c>
      <c r="C27" s="131" t="s">
        <v>126</v>
      </c>
      <c r="D27" s="115">
        <v>21.77</v>
      </c>
      <c r="E27" s="115">
        <v>22.27</v>
      </c>
      <c r="F27" s="115">
        <v>21.76</v>
      </c>
      <c r="G27" s="115">
        <v>22.26</v>
      </c>
      <c r="H27" s="115">
        <v>21.68</v>
      </c>
      <c r="I27" s="115">
        <v>22.18</v>
      </c>
      <c r="J27" s="115">
        <v>21.3</v>
      </c>
      <c r="K27" s="115">
        <v>21.55</v>
      </c>
      <c r="L27" s="115">
        <v>21.29</v>
      </c>
      <c r="M27" s="115">
        <v>21.54</v>
      </c>
      <c r="N27" s="116">
        <v>21.23</v>
      </c>
      <c r="O27" s="116">
        <v>21.73</v>
      </c>
      <c r="P27" s="116">
        <v>21.21</v>
      </c>
      <c r="Q27" s="116">
        <v>21.71</v>
      </c>
    </row>
    <row r="28" spans="1:17" x14ac:dyDescent="0.2">
      <c r="A28" s="68"/>
      <c r="B28" s="59"/>
      <c r="C28" s="131" t="s">
        <v>127</v>
      </c>
      <c r="D28" s="115">
        <v>21.78</v>
      </c>
      <c r="E28" s="115">
        <v>22.28</v>
      </c>
      <c r="F28" s="115">
        <v>21.76</v>
      </c>
      <c r="G28" s="115">
        <v>22.26</v>
      </c>
      <c r="H28" s="115">
        <v>21.6</v>
      </c>
      <c r="I28" s="115">
        <v>22.1</v>
      </c>
      <c r="J28" s="115">
        <v>21.21</v>
      </c>
      <c r="K28" s="115">
        <v>21.46</v>
      </c>
      <c r="L28" s="115">
        <v>21.24</v>
      </c>
      <c r="M28" s="115">
        <v>21.49</v>
      </c>
      <c r="N28" s="116">
        <v>21.2</v>
      </c>
      <c r="O28" s="116">
        <v>21.7</v>
      </c>
      <c r="P28" s="116">
        <v>21.21</v>
      </c>
      <c r="Q28" s="116">
        <v>21.71</v>
      </c>
    </row>
    <row r="29" spans="1:17" x14ac:dyDescent="0.2">
      <c r="A29" s="67"/>
    </row>
    <row r="30" spans="1:17" x14ac:dyDescent="0.2">
      <c r="A30" s="67">
        <v>2024</v>
      </c>
      <c r="B30" s="59" t="s">
        <v>128</v>
      </c>
      <c r="C30" s="131" t="s">
        <v>126</v>
      </c>
      <c r="D30" s="115">
        <v>21.600454545454546</v>
      </c>
      <c r="E30" s="115">
        <v>22.100454545454546</v>
      </c>
      <c r="F30" s="115">
        <v>21.557727272727274</v>
      </c>
      <c r="G30" s="115">
        <v>22.057727272727274</v>
      </c>
      <c r="H30" s="115">
        <v>21.230909090909094</v>
      </c>
      <c r="I30" s="115">
        <v>21.730909090909094</v>
      </c>
      <c r="J30" s="115">
        <v>20.707727272727279</v>
      </c>
      <c r="K30" s="115">
        <v>20.957727272727279</v>
      </c>
      <c r="L30" s="115">
        <v>20.736818181818183</v>
      </c>
      <c r="M30" s="115">
        <v>20.986818181818183</v>
      </c>
      <c r="N30" s="116">
        <v>20.715909090909097</v>
      </c>
      <c r="O30" s="116">
        <v>21.21590909090909</v>
      </c>
      <c r="P30" s="116">
        <v>20.694545454545452</v>
      </c>
      <c r="Q30" s="116">
        <v>21.194545454545452</v>
      </c>
    </row>
    <row r="31" spans="1:17" x14ac:dyDescent="0.2">
      <c r="A31" s="68"/>
      <c r="B31" s="59"/>
      <c r="C31" s="131" t="s">
        <v>127</v>
      </c>
      <c r="D31" s="115">
        <v>21.77</v>
      </c>
      <c r="E31" s="115">
        <v>22.27</v>
      </c>
      <c r="F31" s="115">
        <v>21.66</v>
      </c>
      <c r="G31" s="115">
        <v>22.16</v>
      </c>
      <c r="H31" s="115">
        <v>21.62</v>
      </c>
      <c r="I31" s="115">
        <v>22.12</v>
      </c>
      <c r="J31" s="115">
        <v>20.68</v>
      </c>
      <c r="K31" s="115">
        <v>20.93</v>
      </c>
      <c r="L31" s="115">
        <v>20.72</v>
      </c>
      <c r="M31" s="115">
        <v>20.97</v>
      </c>
      <c r="N31" s="116">
        <v>20.71</v>
      </c>
      <c r="O31" s="116">
        <v>21.21</v>
      </c>
      <c r="P31" s="116">
        <v>20.69</v>
      </c>
      <c r="Q31" s="116">
        <v>21.19</v>
      </c>
    </row>
    <row r="32" spans="1:17" x14ac:dyDescent="0.2">
      <c r="A32" s="67"/>
      <c r="B32" s="87"/>
      <c r="C32" s="87"/>
      <c r="D32" s="117"/>
      <c r="E32" s="117"/>
      <c r="F32" s="117"/>
      <c r="G32" s="117"/>
      <c r="H32" s="117"/>
      <c r="I32" s="117"/>
      <c r="J32" s="117"/>
      <c r="K32" s="117"/>
      <c r="L32" s="117"/>
      <c r="M32" s="117"/>
      <c r="N32" s="117"/>
      <c r="O32" s="117"/>
      <c r="P32" s="117"/>
      <c r="Q32" s="117"/>
    </row>
    <row r="33" spans="1:17" x14ac:dyDescent="0.2">
      <c r="B33" s="59" t="s">
        <v>129</v>
      </c>
      <c r="C33" s="131" t="s">
        <v>126</v>
      </c>
      <c r="D33" s="115">
        <v>21.782631578947367</v>
      </c>
      <c r="E33" s="115">
        <v>22.282631578947367</v>
      </c>
      <c r="F33" s="115">
        <v>21.786315789473683</v>
      </c>
      <c r="G33" s="115">
        <v>22.286315789473683</v>
      </c>
      <c r="H33" s="115">
        <v>21.792105263157897</v>
      </c>
      <c r="I33" s="115">
        <v>22.292105263157897</v>
      </c>
      <c r="J33" s="115">
        <v>21.3</v>
      </c>
      <c r="K33" s="115">
        <v>21.55</v>
      </c>
      <c r="L33" s="115">
        <v>21.236315789473689</v>
      </c>
      <c r="M33" s="115">
        <v>21.486315789473689</v>
      </c>
      <c r="N33" s="116">
        <v>20.92421052631579</v>
      </c>
      <c r="O33" s="116">
        <v>21.42421052631579</v>
      </c>
      <c r="P33" s="116">
        <v>20.844210526315788</v>
      </c>
      <c r="Q33" s="116">
        <v>21.344210526315788</v>
      </c>
    </row>
    <row r="34" spans="1:17" x14ac:dyDescent="0.2">
      <c r="A34" s="68"/>
      <c r="B34" s="59"/>
      <c r="C34" s="131" t="s">
        <v>127</v>
      </c>
      <c r="D34" s="115">
        <v>21.79</v>
      </c>
      <c r="E34" s="115">
        <v>22.29</v>
      </c>
      <c r="F34" s="115">
        <v>21.79</v>
      </c>
      <c r="G34" s="115">
        <v>22.29</v>
      </c>
      <c r="H34" s="115">
        <v>21.76</v>
      </c>
      <c r="I34" s="115">
        <v>22.26</v>
      </c>
      <c r="J34" s="115">
        <v>21.52</v>
      </c>
      <c r="K34" s="115">
        <v>21.77</v>
      </c>
      <c r="L34" s="115">
        <v>21.48</v>
      </c>
      <c r="M34" s="115">
        <v>21.73</v>
      </c>
      <c r="N34" s="116">
        <v>21.08</v>
      </c>
      <c r="O34" s="116">
        <v>21.58</v>
      </c>
      <c r="P34" s="116">
        <v>20.94</v>
      </c>
      <c r="Q34" s="116">
        <v>21.44</v>
      </c>
    </row>
    <row r="35" spans="1:17" x14ac:dyDescent="0.2">
      <c r="A35" s="67"/>
      <c r="D35" s="117"/>
      <c r="E35" s="117"/>
      <c r="F35" s="117"/>
      <c r="G35" s="117"/>
      <c r="H35" s="117"/>
      <c r="I35" s="117"/>
      <c r="J35" s="117"/>
      <c r="K35" s="117"/>
      <c r="L35" s="117"/>
      <c r="M35" s="117"/>
      <c r="N35" s="117"/>
      <c r="O35" s="117"/>
      <c r="P35" s="117"/>
      <c r="Q35" s="117"/>
    </row>
    <row r="36" spans="1:17" x14ac:dyDescent="0.2">
      <c r="A36" s="67"/>
      <c r="B36" s="59" t="s">
        <v>130</v>
      </c>
      <c r="C36" s="104" t="s">
        <v>126</v>
      </c>
      <c r="D36" s="115">
        <v>21.771000000000001</v>
      </c>
      <c r="E36" s="115">
        <v>22.271000000000001</v>
      </c>
      <c r="F36" s="115">
        <v>21.729499999999994</v>
      </c>
      <c r="G36" s="115">
        <v>22.229499999999994</v>
      </c>
      <c r="H36" s="115">
        <v>21.6675</v>
      </c>
      <c r="I36" s="115">
        <v>22.1675</v>
      </c>
      <c r="J36" s="115">
        <v>21.358499999999999</v>
      </c>
      <c r="K36" s="115">
        <v>21.608499999999999</v>
      </c>
      <c r="L36" s="115">
        <v>21.249500000000005</v>
      </c>
      <c r="M36" s="115">
        <v>21.499500000000005</v>
      </c>
      <c r="N36" s="116">
        <v>20.858499999999999</v>
      </c>
      <c r="O36" s="116">
        <v>21.358499999999999</v>
      </c>
      <c r="P36" s="116">
        <v>20.682500000000001</v>
      </c>
      <c r="Q36" s="116">
        <v>21.182500000000001</v>
      </c>
    </row>
    <row r="37" spans="1:17" x14ac:dyDescent="0.2">
      <c r="A37" s="87"/>
      <c r="B37" s="59"/>
      <c r="C37" s="104" t="s">
        <v>127</v>
      </c>
      <c r="D37" s="115">
        <v>21.83</v>
      </c>
      <c r="E37" s="115">
        <v>22.33</v>
      </c>
      <c r="F37" s="115">
        <v>21.82</v>
      </c>
      <c r="G37" s="115">
        <v>22.32</v>
      </c>
      <c r="H37" s="115">
        <v>21.84</v>
      </c>
      <c r="I37" s="115">
        <v>22.34</v>
      </c>
      <c r="J37" s="115">
        <v>21.74</v>
      </c>
      <c r="K37" s="115">
        <v>21.99</v>
      </c>
      <c r="L37" s="115">
        <v>21.46</v>
      </c>
      <c r="M37" s="115">
        <v>21.71</v>
      </c>
      <c r="N37" s="116">
        <v>21.13</v>
      </c>
      <c r="O37" s="116">
        <v>21.63</v>
      </c>
      <c r="P37" s="116">
        <v>20.87</v>
      </c>
      <c r="Q37" s="116">
        <v>21.37</v>
      </c>
    </row>
    <row r="39" spans="1:17" x14ac:dyDescent="0.2">
      <c r="A39" s="67"/>
      <c r="B39" s="59" t="s">
        <v>131</v>
      </c>
      <c r="C39" s="131" t="s">
        <v>126</v>
      </c>
      <c r="D39" s="115">
        <v>21.814210526315787</v>
      </c>
      <c r="E39" s="115">
        <v>22.314210526315787</v>
      </c>
      <c r="F39" s="115">
        <v>21.789473684210531</v>
      </c>
      <c r="G39" s="115">
        <v>22.289473684210531</v>
      </c>
      <c r="H39" s="115">
        <v>21.768421052631577</v>
      </c>
      <c r="I39" s="115">
        <v>22.268421052631577</v>
      </c>
      <c r="J39" s="115">
        <v>21.610526315789482</v>
      </c>
      <c r="K39" s="115">
        <v>21.860526315789482</v>
      </c>
      <c r="L39" s="115">
        <v>21.374736842105268</v>
      </c>
      <c r="M39" s="115">
        <v>21.624736842105268</v>
      </c>
      <c r="N39" s="116">
        <v>21.067894736842106</v>
      </c>
      <c r="O39" s="116">
        <v>21.567894736842106</v>
      </c>
      <c r="P39" s="116">
        <v>20.752105263157897</v>
      </c>
      <c r="Q39" s="116">
        <v>21.252105263157897</v>
      </c>
    </row>
    <row r="40" spans="1:17" x14ac:dyDescent="0.2">
      <c r="B40" s="59"/>
      <c r="C40" s="131" t="s">
        <v>127</v>
      </c>
      <c r="D40" s="115">
        <v>21.84</v>
      </c>
      <c r="E40" s="115">
        <v>22.34</v>
      </c>
      <c r="F40" s="115">
        <v>21.79</v>
      </c>
      <c r="G40" s="115">
        <v>22.29</v>
      </c>
      <c r="H40" s="115">
        <v>21.74</v>
      </c>
      <c r="I40" s="115">
        <v>22.24</v>
      </c>
      <c r="J40" s="115">
        <v>21.53</v>
      </c>
      <c r="K40" s="115">
        <v>21.78</v>
      </c>
      <c r="L40" s="115">
        <v>21.29</v>
      </c>
      <c r="M40" s="115">
        <v>21.54</v>
      </c>
      <c r="N40" s="116">
        <v>20.98</v>
      </c>
      <c r="O40" s="116">
        <v>21.48</v>
      </c>
      <c r="P40" s="116">
        <v>20.66</v>
      </c>
      <c r="Q40" s="116">
        <v>21.16</v>
      </c>
    </row>
    <row r="42" spans="1:17" x14ac:dyDescent="0.2">
      <c r="B42" s="59" t="s">
        <v>40</v>
      </c>
      <c r="C42" s="131" t="s">
        <v>126</v>
      </c>
      <c r="D42" s="115">
        <v>21.807619047619049</v>
      </c>
      <c r="E42" s="115">
        <v>22.307619047619049</v>
      </c>
      <c r="F42" s="115">
        <v>21.783809523809516</v>
      </c>
      <c r="G42" s="115">
        <v>22.283809523809516</v>
      </c>
      <c r="H42" s="115">
        <v>21.727142857142859</v>
      </c>
      <c r="I42" s="115">
        <v>22.227142857142859</v>
      </c>
      <c r="J42" s="115">
        <v>21.313333333333333</v>
      </c>
      <c r="K42" s="115">
        <v>21.563333333333333</v>
      </c>
      <c r="L42" s="115">
        <v>21.149523809523803</v>
      </c>
      <c r="M42" s="115">
        <v>21.399523809523803</v>
      </c>
      <c r="N42" s="116">
        <v>20.777142857142859</v>
      </c>
      <c r="O42" s="116">
        <v>21.277142857142859</v>
      </c>
      <c r="P42" s="116">
        <v>20.331428571428575</v>
      </c>
      <c r="Q42" s="116">
        <v>20.831428571428575</v>
      </c>
    </row>
    <row r="43" spans="1:17" x14ac:dyDescent="0.2">
      <c r="B43" s="59"/>
      <c r="C43" s="131" t="s">
        <v>127</v>
      </c>
      <c r="D43" s="115">
        <v>21.82</v>
      </c>
      <c r="E43" s="115">
        <v>22.32</v>
      </c>
      <c r="F43" s="115">
        <v>21.74</v>
      </c>
      <c r="G43" s="115">
        <v>22.24</v>
      </c>
      <c r="H43" s="115">
        <v>21.61</v>
      </c>
      <c r="I43" s="115">
        <v>22.11</v>
      </c>
      <c r="J43" s="115">
        <v>20.79</v>
      </c>
      <c r="K43" s="115">
        <v>21.04</v>
      </c>
      <c r="L43" s="115">
        <v>20.77</v>
      </c>
      <c r="M43" s="115">
        <v>21.02</v>
      </c>
      <c r="N43" s="116">
        <v>20.350000000000001</v>
      </c>
      <c r="O43" s="116">
        <v>20.85</v>
      </c>
      <c r="P43" s="116">
        <v>19.899999999999999</v>
      </c>
      <c r="Q43" s="116">
        <v>20.399999999999999</v>
      </c>
    </row>
    <row r="44" spans="1:17" ht="15" thickBot="1" x14ac:dyDescent="0.25">
      <c r="A44" s="40"/>
      <c r="B44" s="40"/>
      <c r="C44" s="40"/>
      <c r="D44" s="70"/>
      <c r="E44" s="70"/>
      <c r="F44" s="70"/>
      <c r="G44" s="70"/>
      <c r="H44" s="70"/>
      <c r="I44" s="70"/>
      <c r="J44" s="70"/>
      <c r="K44" s="70"/>
      <c r="L44" s="70"/>
      <c r="M44" s="70"/>
      <c r="N44" s="70"/>
      <c r="O44" s="70"/>
      <c r="P44" s="70"/>
      <c r="Q44" s="70"/>
    </row>
    <row r="45" spans="1:17" ht="15" thickTop="1" x14ac:dyDescent="0.2">
      <c r="A45" s="248" t="s">
        <v>133</v>
      </c>
      <c r="B45" s="248"/>
      <c r="C45" s="248"/>
      <c r="D45" s="248"/>
      <c r="E45" s="248"/>
      <c r="F45" s="71"/>
      <c r="G45" s="1"/>
      <c r="H45" s="249" t="s">
        <v>134</v>
      </c>
      <c r="I45" s="249"/>
      <c r="J45" s="249"/>
      <c r="K45" s="249"/>
      <c r="L45" s="249"/>
      <c r="M45" s="249"/>
      <c r="N45" s="249"/>
      <c r="O45" s="249"/>
      <c r="P45" s="249"/>
      <c r="Q45" s="249"/>
    </row>
    <row r="46" spans="1:17" x14ac:dyDescent="0.2">
      <c r="A46" s="250" t="s">
        <v>135</v>
      </c>
      <c r="B46" s="250"/>
      <c r="C46" s="250"/>
      <c r="D46" s="250"/>
      <c r="E46" s="250"/>
      <c r="F46" s="250"/>
      <c r="G46" s="250"/>
      <c r="H46" s="250"/>
      <c r="I46" s="250"/>
      <c r="J46" s="250"/>
      <c r="K46" s="250"/>
      <c r="L46" s="250"/>
      <c r="M46" s="250"/>
      <c r="N46" s="250"/>
      <c r="O46" s="250"/>
      <c r="P46" s="250"/>
      <c r="Q46" s="250"/>
    </row>
  </sheetData>
  <mergeCells count="13">
    <mergeCell ref="P3:Q3"/>
    <mergeCell ref="A45:E45"/>
    <mergeCell ref="H45:Q45"/>
    <mergeCell ref="A46:Q46"/>
    <mergeCell ref="A1:Q1"/>
    <mergeCell ref="A2:Q2"/>
    <mergeCell ref="A3:C4"/>
    <mergeCell ref="D3:E3"/>
    <mergeCell ref="F3:G3"/>
    <mergeCell ref="H3:I3"/>
    <mergeCell ref="J3:K3"/>
    <mergeCell ref="L3:M3"/>
    <mergeCell ref="N3:O3"/>
  </mergeCells>
  <hyperlinks>
    <hyperlink ref="A46" r:id="rId1" display="http://www.sbp.org.pk/ecodata/kibor_index.asp"/>
  </hyperlinks>
  <pageMargins left="0.7" right="0.7" top="0.75" bottom="0.75" header="0.3" footer="0.3"/>
  <pageSetup paperSize="9" scale="86"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topLeftCell="A4" zoomScale="115" zoomScaleNormal="100" zoomScaleSheetLayoutView="115" workbookViewId="0">
      <selection activeCell="C25" sqref="C25"/>
    </sheetView>
  </sheetViews>
  <sheetFormatPr defaultColWidth="9.125" defaultRowHeight="14.25" x14ac:dyDescent="0.2"/>
  <cols>
    <col min="1" max="1" width="14.625" style="7" customWidth="1"/>
    <col min="2" max="8" width="9.875" style="7" customWidth="1"/>
    <col min="9" max="16384" width="9.125" style="7"/>
  </cols>
  <sheetData>
    <row r="1" spans="1:8" ht="18.75" x14ac:dyDescent="0.2">
      <c r="A1" s="177" t="s">
        <v>136</v>
      </c>
      <c r="B1" s="177"/>
      <c r="C1" s="177"/>
      <c r="D1" s="177"/>
      <c r="E1" s="177"/>
      <c r="F1" s="177"/>
      <c r="G1" s="177"/>
      <c r="H1" s="177"/>
    </row>
    <row r="2" spans="1:8" ht="15" thickBot="1" x14ac:dyDescent="0.25">
      <c r="A2" s="251" t="s">
        <v>137</v>
      </c>
      <c r="B2" s="251"/>
      <c r="C2" s="251"/>
      <c r="D2" s="251"/>
      <c r="E2" s="251"/>
      <c r="F2" s="251"/>
      <c r="G2" s="251"/>
      <c r="H2" s="251"/>
    </row>
    <row r="3" spans="1:8" ht="15.75" thickTop="1" thickBot="1" x14ac:dyDescent="0.25">
      <c r="A3" s="255" t="s">
        <v>20</v>
      </c>
      <c r="B3" s="256"/>
      <c r="C3" s="72" t="s">
        <v>138</v>
      </c>
      <c r="D3" s="72" t="s">
        <v>117</v>
      </c>
      <c r="E3" s="72" t="s">
        <v>118</v>
      </c>
      <c r="F3" s="72" t="s">
        <v>139</v>
      </c>
      <c r="G3" s="72" t="s">
        <v>120</v>
      </c>
      <c r="H3" s="73" t="s">
        <v>121</v>
      </c>
    </row>
    <row r="4" spans="1:8" ht="15" thickTop="1" x14ac:dyDescent="0.2">
      <c r="A4" s="74"/>
      <c r="B4" s="74"/>
      <c r="C4" s="34"/>
      <c r="D4" s="34"/>
      <c r="E4" s="34"/>
      <c r="F4" s="34"/>
      <c r="G4" s="34"/>
      <c r="H4" s="34"/>
    </row>
    <row r="5" spans="1:8" x14ac:dyDescent="0.2">
      <c r="A5" s="20">
        <v>2023</v>
      </c>
      <c r="B5" s="21" t="s">
        <v>129</v>
      </c>
      <c r="C5" s="113">
        <v>16.829999999999998</v>
      </c>
      <c r="D5" s="113">
        <v>16.989999999999998</v>
      </c>
      <c r="E5" s="113" t="s">
        <v>30</v>
      </c>
      <c r="F5" s="113" t="s">
        <v>30</v>
      </c>
      <c r="G5" s="113" t="s">
        <v>30</v>
      </c>
      <c r="H5" s="113">
        <v>18.059999999999999</v>
      </c>
    </row>
    <row r="6" spans="1:8" x14ac:dyDescent="0.2">
      <c r="A6" s="20"/>
      <c r="B6" s="21" t="s">
        <v>130</v>
      </c>
      <c r="C6" s="113">
        <v>19.12</v>
      </c>
      <c r="D6" s="113">
        <v>20.23</v>
      </c>
      <c r="E6" s="113" t="s">
        <v>30</v>
      </c>
      <c r="F6" s="113">
        <v>20.05</v>
      </c>
      <c r="G6" s="113" t="s">
        <v>30</v>
      </c>
      <c r="H6" s="113" t="s">
        <v>30</v>
      </c>
    </row>
    <row r="7" spans="1:8" x14ac:dyDescent="0.2">
      <c r="A7" s="20"/>
      <c r="B7" s="21"/>
      <c r="C7" s="113"/>
      <c r="D7" s="113"/>
      <c r="E7" s="113"/>
      <c r="F7" s="113"/>
      <c r="G7" s="113"/>
      <c r="H7" s="113"/>
    </row>
    <row r="8" spans="1:8" x14ac:dyDescent="0.2">
      <c r="A8" s="20"/>
      <c r="B8" s="21" t="s">
        <v>131</v>
      </c>
      <c r="C8" s="113">
        <v>20.95</v>
      </c>
      <c r="D8" s="113">
        <v>20.05</v>
      </c>
      <c r="E8" s="113">
        <v>20.23</v>
      </c>
      <c r="F8" s="113" t="s">
        <v>30</v>
      </c>
      <c r="G8" s="113" t="s">
        <v>30</v>
      </c>
      <c r="H8" s="113" t="s">
        <v>30</v>
      </c>
    </row>
    <row r="9" spans="1:8" x14ac:dyDescent="0.2">
      <c r="A9" s="20"/>
      <c r="B9" s="21" t="s">
        <v>40</v>
      </c>
      <c r="C9" s="113">
        <v>20.48</v>
      </c>
      <c r="D9" s="113">
        <v>20.68</v>
      </c>
      <c r="E9" s="113">
        <v>20.21</v>
      </c>
      <c r="F9" s="113">
        <v>20.9</v>
      </c>
      <c r="G9" s="113" t="s">
        <v>30</v>
      </c>
      <c r="H9" s="113" t="s">
        <v>30</v>
      </c>
    </row>
    <row r="10" spans="1:8" x14ac:dyDescent="0.2">
      <c r="A10" s="20"/>
      <c r="B10" s="21" t="s">
        <v>132</v>
      </c>
      <c r="C10" s="113">
        <v>20.56</v>
      </c>
      <c r="D10" s="113">
        <v>20.13</v>
      </c>
      <c r="E10" s="113" t="s">
        <v>30</v>
      </c>
      <c r="F10" s="113" t="s">
        <v>30</v>
      </c>
      <c r="G10" s="113" t="s">
        <v>30</v>
      </c>
      <c r="H10" s="113" t="s">
        <v>30</v>
      </c>
    </row>
    <row r="11" spans="1:8" x14ac:dyDescent="0.2">
      <c r="A11" s="20"/>
      <c r="B11" s="21"/>
      <c r="C11" s="113"/>
      <c r="D11" s="113"/>
      <c r="E11" s="113"/>
      <c r="F11" s="113"/>
      <c r="G11" s="113"/>
      <c r="H11" s="113"/>
    </row>
    <row r="12" spans="1:8" x14ac:dyDescent="0.2">
      <c r="A12" s="20"/>
      <c r="B12" s="21" t="s">
        <v>3</v>
      </c>
      <c r="C12" s="113">
        <v>21.9</v>
      </c>
      <c r="D12" s="113">
        <v>22.11</v>
      </c>
      <c r="E12" s="113">
        <v>21.8</v>
      </c>
      <c r="F12" s="113">
        <v>21.4</v>
      </c>
      <c r="G12" s="113" t="s">
        <v>30</v>
      </c>
      <c r="H12" s="113" t="s">
        <v>30</v>
      </c>
    </row>
    <row r="13" spans="1:8" x14ac:dyDescent="0.2">
      <c r="A13" s="20"/>
      <c r="B13" s="21" t="s">
        <v>4</v>
      </c>
      <c r="C13" s="113">
        <v>21.61</v>
      </c>
      <c r="D13" s="113" t="s">
        <v>30</v>
      </c>
      <c r="E13" s="113" t="s">
        <v>30</v>
      </c>
      <c r="F13" s="113">
        <v>21.5</v>
      </c>
      <c r="G13" s="113" t="s">
        <v>30</v>
      </c>
      <c r="H13" s="113" t="s">
        <v>30</v>
      </c>
    </row>
    <row r="14" spans="1:8" x14ac:dyDescent="0.2">
      <c r="A14" s="20"/>
      <c r="B14" s="21" t="s">
        <v>5</v>
      </c>
      <c r="C14" s="113">
        <v>21.69</v>
      </c>
      <c r="D14" s="113">
        <v>22.1</v>
      </c>
      <c r="E14" s="113">
        <v>21.25</v>
      </c>
      <c r="F14" s="113" t="s">
        <v>30</v>
      </c>
      <c r="G14" s="113" t="s">
        <v>30</v>
      </c>
      <c r="H14" s="113" t="s">
        <v>30</v>
      </c>
    </row>
    <row r="15" spans="1:8" x14ac:dyDescent="0.2">
      <c r="A15" s="20"/>
      <c r="B15" s="21"/>
      <c r="C15" s="113"/>
      <c r="D15" s="113"/>
      <c r="E15" s="113"/>
      <c r="F15" s="113"/>
      <c r="G15" s="113"/>
      <c r="H15" s="113"/>
    </row>
    <row r="16" spans="1:8" x14ac:dyDescent="0.2">
      <c r="A16" s="20"/>
      <c r="B16" s="21" t="s">
        <v>6</v>
      </c>
      <c r="C16" s="113">
        <v>22.04</v>
      </c>
      <c r="D16" s="113">
        <v>21.67</v>
      </c>
      <c r="E16" s="113">
        <v>21.81</v>
      </c>
      <c r="F16" s="113" t="s">
        <v>30</v>
      </c>
      <c r="G16" s="113" t="s">
        <v>30</v>
      </c>
      <c r="H16" s="113" t="s">
        <v>30</v>
      </c>
    </row>
    <row r="17" spans="1:8" x14ac:dyDescent="0.2">
      <c r="A17" s="20"/>
      <c r="B17" s="21" t="s">
        <v>7</v>
      </c>
      <c r="C17" s="113">
        <v>22.1</v>
      </c>
      <c r="D17" s="113">
        <v>21.4</v>
      </c>
      <c r="E17" s="113" t="s">
        <v>30</v>
      </c>
      <c r="F17" s="113" t="s">
        <v>30</v>
      </c>
      <c r="G17" s="113" t="s">
        <v>30</v>
      </c>
      <c r="H17" s="113" t="s">
        <v>30</v>
      </c>
    </row>
    <row r="18" spans="1:8" x14ac:dyDescent="0.2">
      <c r="A18" s="20"/>
      <c r="B18" s="21" t="s">
        <v>2</v>
      </c>
      <c r="C18" s="113">
        <v>21.82</v>
      </c>
      <c r="D18" s="113">
        <v>21.64</v>
      </c>
      <c r="E18" s="113">
        <v>21.31</v>
      </c>
      <c r="F18" s="113" t="s">
        <v>30</v>
      </c>
      <c r="G18" s="113" t="s">
        <v>30</v>
      </c>
      <c r="H18" s="113" t="s">
        <v>30</v>
      </c>
    </row>
    <row r="19" spans="1:8" x14ac:dyDescent="0.2">
      <c r="A19" s="20"/>
      <c r="B19" s="21"/>
      <c r="C19" s="113"/>
      <c r="D19" s="113"/>
      <c r="E19" s="113"/>
      <c r="F19" s="113"/>
      <c r="G19" s="113"/>
      <c r="H19" s="113"/>
    </row>
    <row r="20" spans="1:8" x14ac:dyDescent="0.2">
      <c r="A20" s="20">
        <v>2024</v>
      </c>
      <c r="B20" s="21" t="s">
        <v>128</v>
      </c>
      <c r="C20" s="113">
        <v>21.76</v>
      </c>
      <c r="D20" s="113">
        <v>21.29</v>
      </c>
      <c r="E20" s="113">
        <v>21</v>
      </c>
      <c r="F20" s="113">
        <v>21.53</v>
      </c>
      <c r="G20" s="113">
        <v>20.73</v>
      </c>
      <c r="H20" s="113" t="s">
        <v>30</v>
      </c>
    </row>
    <row r="21" spans="1:8" x14ac:dyDescent="0.2">
      <c r="B21" s="21" t="s">
        <v>129</v>
      </c>
      <c r="C21" s="113">
        <v>21.62</v>
      </c>
      <c r="D21" s="113">
        <v>21.75</v>
      </c>
      <c r="E21" s="113">
        <v>21.4</v>
      </c>
      <c r="F21" s="113">
        <v>21.84</v>
      </c>
      <c r="G21" s="113">
        <v>21.12</v>
      </c>
      <c r="H21" s="113">
        <v>21</v>
      </c>
    </row>
    <row r="22" spans="1:8" x14ac:dyDescent="0.2">
      <c r="A22" s="20"/>
      <c r="B22" s="21" t="s">
        <v>130</v>
      </c>
      <c r="C22" s="113">
        <v>22.03</v>
      </c>
      <c r="D22" s="113">
        <v>21.82</v>
      </c>
      <c r="E22" s="113" t="s">
        <v>30</v>
      </c>
      <c r="F22" s="113" t="s">
        <v>30</v>
      </c>
      <c r="G22" s="113" t="s">
        <v>30</v>
      </c>
      <c r="H22" s="113" t="s">
        <v>30</v>
      </c>
    </row>
    <row r="23" spans="1:8" x14ac:dyDescent="0.2">
      <c r="A23" s="20"/>
      <c r="B23" s="21"/>
      <c r="C23" s="113"/>
      <c r="D23" s="113"/>
      <c r="E23" s="113"/>
      <c r="F23" s="113"/>
      <c r="G23" s="113"/>
      <c r="H23" s="113"/>
    </row>
    <row r="24" spans="1:8" x14ac:dyDescent="0.2">
      <c r="A24" s="20"/>
      <c r="B24" s="21" t="s">
        <v>131</v>
      </c>
      <c r="C24" s="113">
        <v>22.03</v>
      </c>
      <c r="D24" s="113">
        <v>21.82</v>
      </c>
      <c r="E24" s="113" t="s">
        <v>30</v>
      </c>
      <c r="F24" s="113" t="s">
        <v>30</v>
      </c>
      <c r="G24" s="113" t="s">
        <v>30</v>
      </c>
      <c r="H24" s="113" t="s">
        <v>30</v>
      </c>
    </row>
    <row r="25" spans="1:8" x14ac:dyDescent="0.2">
      <c r="A25" s="20"/>
      <c r="B25" s="21" t="s">
        <v>40</v>
      </c>
      <c r="C25" s="113">
        <v>21.96</v>
      </c>
      <c r="D25" s="113">
        <v>21.56</v>
      </c>
      <c r="E25" s="113" t="s">
        <v>30</v>
      </c>
      <c r="F25" s="113" t="s">
        <v>30</v>
      </c>
      <c r="G25" s="113">
        <v>21.4</v>
      </c>
      <c r="H25" s="113">
        <v>21</v>
      </c>
    </row>
    <row r="26" spans="1:8" ht="15" thickBot="1" x14ac:dyDescent="0.25">
      <c r="A26" s="75"/>
      <c r="B26" s="75"/>
      <c r="C26" s="76"/>
      <c r="D26" s="76"/>
      <c r="E26" s="33"/>
      <c r="F26" s="33"/>
      <c r="G26" s="33"/>
      <c r="H26" s="33"/>
    </row>
    <row r="27" spans="1:8" ht="15" thickTop="1" x14ac:dyDescent="0.2">
      <c r="A27" s="206" t="s">
        <v>140</v>
      </c>
      <c r="B27" s="206"/>
      <c r="C27" s="206"/>
      <c r="D27" s="206"/>
      <c r="E27" s="206"/>
      <c r="F27" s="206"/>
      <c r="G27" s="206"/>
      <c r="H27" s="206"/>
    </row>
    <row r="28" spans="1:8" x14ac:dyDescent="0.2">
      <c r="A28" s="207"/>
      <c r="B28" s="207"/>
      <c r="C28" s="207"/>
      <c r="D28" s="207"/>
      <c r="E28" s="207"/>
      <c r="F28" s="207"/>
      <c r="G28" s="207"/>
      <c r="H28" s="207"/>
    </row>
  </sheetData>
  <mergeCells count="5">
    <mergeCell ref="A1:H1"/>
    <mergeCell ref="A2:H2"/>
    <mergeCell ref="A3:B3"/>
    <mergeCell ref="A27:H27"/>
    <mergeCell ref="A28:H28"/>
  </mergeCells>
  <pageMargins left="0.7" right="0.7" top="0.75" bottom="0.75" header="0.3" footer="0.3"/>
  <pageSetup paperSize="9" scale="96"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F9" sqref="F9"/>
    </sheetView>
  </sheetViews>
  <sheetFormatPr defaultRowHeight="14.25" x14ac:dyDescent="0.2"/>
  <cols>
    <col min="1" max="1" width="7.125" bestFit="1" customWidth="1"/>
    <col min="2" max="2" width="6.5" bestFit="1" customWidth="1"/>
    <col min="3" max="3" width="6.75" bestFit="1" customWidth="1"/>
    <col min="4" max="4" width="7" bestFit="1" customWidth="1"/>
    <col min="5" max="6" width="6.75" bestFit="1" customWidth="1"/>
    <col min="7" max="7" width="7" bestFit="1" customWidth="1"/>
    <col min="8" max="9" width="5.75" bestFit="1" customWidth="1"/>
    <col min="10" max="10" width="7" bestFit="1" customWidth="1"/>
    <col min="11" max="12" width="6.75" bestFit="1" customWidth="1"/>
    <col min="13" max="13" width="7" bestFit="1" customWidth="1"/>
  </cols>
  <sheetData>
    <row r="1" spans="1:13" ht="18.75" x14ac:dyDescent="0.2">
      <c r="A1" s="177" t="s">
        <v>141</v>
      </c>
      <c r="B1" s="177"/>
      <c r="C1" s="177"/>
      <c r="D1" s="177"/>
      <c r="E1" s="177"/>
      <c r="F1" s="177"/>
      <c r="G1" s="177"/>
      <c r="H1" s="177"/>
      <c r="I1" s="177"/>
      <c r="J1" s="177"/>
      <c r="K1" s="177"/>
      <c r="L1" s="177"/>
      <c r="M1" s="177"/>
    </row>
    <row r="2" spans="1:13" ht="18.75" x14ac:dyDescent="0.2">
      <c r="A2" s="258" t="s">
        <v>142</v>
      </c>
      <c r="B2" s="258"/>
      <c r="C2" s="258"/>
      <c r="D2" s="258"/>
      <c r="E2" s="258"/>
      <c r="F2" s="258"/>
      <c r="G2" s="258"/>
      <c r="H2" s="258"/>
      <c r="I2" s="258"/>
      <c r="J2" s="258"/>
      <c r="K2" s="258"/>
      <c r="L2" s="258"/>
      <c r="M2" s="258"/>
    </row>
    <row r="3" spans="1:13" ht="19.5" thickBot="1" x14ac:dyDescent="0.25">
      <c r="A3" s="259"/>
      <c r="B3" s="259"/>
      <c r="C3" s="259"/>
      <c r="D3" s="259"/>
      <c r="E3" s="259"/>
      <c r="F3" s="259"/>
      <c r="G3" s="259"/>
      <c r="H3" s="259"/>
      <c r="I3" s="259"/>
      <c r="J3" s="259"/>
      <c r="K3" s="259"/>
      <c r="L3" s="259"/>
      <c r="M3" s="259"/>
    </row>
    <row r="4" spans="1:13" ht="15.75" thickTop="1" thickBot="1" x14ac:dyDescent="0.25">
      <c r="A4" s="188" t="s">
        <v>86</v>
      </c>
      <c r="B4" s="246" t="s">
        <v>143</v>
      </c>
      <c r="C4" s="247"/>
      <c r="D4" s="254"/>
      <c r="E4" s="246" t="s">
        <v>144</v>
      </c>
      <c r="F4" s="247"/>
      <c r="G4" s="254"/>
      <c r="H4" s="201" t="s">
        <v>145</v>
      </c>
      <c r="I4" s="260"/>
      <c r="J4" s="202"/>
      <c r="K4" s="246" t="s">
        <v>146</v>
      </c>
      <c r="L4" s="247"/>
      <c r="M4" s="247"/>
    </row>
    <row r="5" spans="1:13" ht="15" thickBot="1" x14ac:dyDescent="0.25">
      <c r="A5" s="253"/>
      <c r="B5" s="77" t="s">
        <v>147</v>
      </c>
      <c r="C5" s="78" t="s">
        <v>148</v>
      </c>
      <c r="D5" s="79" t="s">
        <v>139</v>
      </c>
      <c r="E5" s="78" t="s">
        <v>147</v>
      </c>
      <c r="F5" s="78" t="s">
        <v>148</v>
      </c>
      <c r="G5" s="79" t="s">
        <v>139</v>
      </c>
      <c r="H5" s="78" t="s">
        <v>147</v>
      </c>
      <c r="I5" s="78" t="s">
        <v>148</v>
      </c>
      <c r="J5" s="79" t="s">
        <v>139</v>
      </c>
      <c r="K5" s="78" t="s">
        <v>147</v>
      </c>
      <c r="L5" s="78" t="s">
        <v>148</v>
      </c>
      <c r="M5" s="78" t="s">
        <v>139</v>
      </c>
    </row>
    <row r="6" spans="1:13" ht="15" thickTop="1" x14ac:dyDescent="0.2">
      <c r="A6" s="2"/>
      <c r="B6" s="58"/>
      <c r="C6" s="2"/>
      <c r="D6" s="2"/>
      <c r="E6" s="2"/>
      <c r="F6" s="2"/>
      <c r="G6" s="2"/>
      <c r="H6" s="2"/>
      <c r="I6" s="2"/>
      <c r="J6" s="2"/>
      <c r="K6" s="2"/>
      <c r="L6" s="2"/>
      <c r="M6" s="2"/>
    </row>
    <row r="7" spans="1:13" ht="21" customHeight="1" x14ac:dyDescent="0.2">
      <c r="A7" s="137">
        <v>45414</v>
      </c>
      <c r="B7" s="103">
        <v>278.3</v>
      </c>
      <c r="C7" s="103">
        <v>279.12817100000001</v>
      </c>
      <c r="D7" s="103">
        <v>281.5480675</v>
      </c>
      <c r="E7" s="103">
        <v>298.11498</v>
      </c>
      <c r="F7" s="103">
        <v>299.08346263700003</v>
      </c>
      <c r="G7" s="103">
        <v>301.965370259</v>
      </c>
      <c r="H7" s="103">
        <v>1.7895381363</v>
      </c>
      <c r="I7" s="103">
        <v>1.7967442431</v>
      </c>
      <c r="J7" s="103">
        <v>1.8194559205</v>
      </c>
      <c r="K7" s="103">
        <v>348.51510999999999</v>
      </c>
      <c r="L7" s="103">
        <v>349.56435061870002</v>
      </c>
      <c r="M7" s="103">
        <v>352.63993996200003</v>
      </c>
    </row>
    <row r="8" spans="1:13" ht="21" customHeight="1" x14ac:dyDescent="0.2">
      <c r="A8" s="137">
        <v>45415</v>
      </c>
      <c r="B8" s="103">
        <v>278.20970999999997</v>
      </c>
      <c r="C8" s="103">
        <v>279.10437300000001</v>
      </c>
      <c r="D8" s="103">
        <v>281.72240599999998</v>
      </c>
      <c r="E8" s="103">
        <v>298.85289048200002</v>
      </c>
      <c r="F8" s="103">
        <v>299.89541595349999</v>
      </c>
      <c r="G8" s="103">
        <v>302.9987864071</v>
      </c>
      <c r="H8" s="103">
        <v>1.8149833476999999</v>
      </c>
      <c r="I8" s="103">
        <v>1.8227289829</v>
      </c>
      <c r="J8" s="103">
        <v>1.8470911512999999</v>
      </c>
      <c r="K8" s="103">
        <v>349.33402736149998</v>
      </c>
      <c r="L8" s="103">
        <v>350.47066341520002</v>
      </c>
      <c r="M8" s="103">
        <v>353.8075631904</v>
      </c>
    </row>
    <row r="9" spans="1:13" ht="21" customHeight="1" x14ac:dyDescent="0.2">
      <c r="A9" s="137">
        <v>45418</v>
      </c>
      <c r="B9" s="103">
        <v>278.23738500000002</v>
      </c>
      <c r="C9" s="103">
        <v>279.12316499999997</v>
      </c>
      <c r="D9" s="103">
        <v>281.84258749999998</v>
      </c>
      <c r="E9" s="103">
        <v>299.43908528899999</v>
      </c>
      <c r="F9" s="103">
        <v>300.47413326029999</v>
      </c>
      <c r="G9" s="103">
        <v>303.71667255850002</v>
      </c>
      <c r="H9" s="103">
        <v>1.8090269313</v>
      </c>
      <c r="I9" s="103">
        <v>1.8167007066</v>
      </c>
      <c r="J9" s="103">
        <v>1.841630554</v>
      </c>
      <c r="K9" s="103">
        <v>349.70267755330002</v>
      </c>
      <c r="L9" s="103">
        <v>350.83046433480001</v>
      </c>
      <c r="M9" s="103">
        <v>354.30037095</v>
      </c>
    </row>
    <row r="10" spans="1:13" ht="21" customHeight="1" x14ac:dyDescent="0.2">
      <c r="A10" s="137">
        <v>45419</v>
      </c>
      <c r="B10" s="103">
        <v>278.11883</v>
      </c>
      <c r="C10" s="103">
        <v>278.99649449999998</v>
      </c>
      <c r="D10" s="103">
        <v>281.75200000000001</v>
      </c>
      <c r="E10" s="103">
        <v>299.11681075299998</v>
      </c>
      <c r="F10" s="103">
        <v>300.14261530589999</v>
      </c>
      <c r="G10" s="103">
        <v>303.40985361200001</v>
      </c>
      <c r="H10" s="103">
        <v>1.8043846837999999</v>
      </c>
      <c r="I10" s="103">
        <v>1.8119820573000001</v>
      </c>
      <c r="J10" s="103">
        <v>1.8368000855</v>
      </c>
      <c r="K10" s="103">
        <v>348.58025830050002</v>
      </c>
      <c r="L10" s="103">
        <v>349.69448520280002</v>
      </c>
      <c r="M10" s="103">
        <v>353.19599551599998</v>
      </c>
    </row>
    <row r="11" spans="1:13" ht="21" customHeight="1" x14ac:dyDescent="0.2">
      <c r="A11" s="137">
        <v>45420</v>
      </c>
      <c r="B11" s="103">
        <v>278.10000000000002</v>
      </c>
      <c r="C11" s="103">
        <v>278.96927199999999</v>
      </c>
      <c r="D11" s="103">
        <v>281.82436250000001</v>
      </c>
      <c r="E11" s="103">
        <v>298.62380000000002</v>
      </c>
      <c r="F11" s="103">
        <v>299.63950020879997</v>
      </c>
      <c r="G11" s="103">
        <v>302.99669955719997</v>
      </c>
      <c r="H11" s="103">
        <v>1.7902089687</v>
      </c>
      <c r="I11" s="103">
        <v>1.7976903385</v>
      </c>
      <c r="J11" s="103">
        <v>1.8226937609</v>
      </c>
      <c r="K11" s="103">
        <v>346.81853000000001</v>
      </c>
      <c r="L11" s="103">
        <v>347.91722499799999</v>
      </c>
      <c r="M11" s="103">
        <v>351.52460018480002</v>
      </c>
    </row>
    <row r="12" spans="1:13" ht="21" customHeight="1" x14ac:dyDescent="0.2">
      <c r="A12" s="137">
        <v>45421</v>
      </c>
      <c r="B12" s="103">
        <v>278.20067999999998</v>
      </c>
      <c r="C12" s="103">
        <v>279.08524399999999</v>
      </c>
      <c r="D12" s="103">
        <v>281.9090655</v>
      </c>
      <c r="E12" s="103">
        <v>298.62063198999999</v>
      </c>
      <c r="F12" s="103">
        <v>299.6528496844</v>
      </c>
      <c r="G12" s="103">
        <v>302.97965382810003</v>
      </c>
      <c r="H12" s="103">
        <v>1.7853405628000001</v>
      </c>
      <c r="I12" s="103">
        <v>1.7928960303000001</v>
      </c>
      <c r="J12" s="103">
        <v>1.8176213041</v>
      </c>
      <c r="K12" s="103">
        <v>347.11101051399999</v>
      </c>
      <c r="L12" s="103">
        <v>348.22931091409998</v>
      </c>
      <c r="M12" s="103">
        <v>351.80080674599998</v>
      </c>
    </row>
    <row r="13" spans="1:13" ht="21" customHeight="1" x14ac:dyDescent="0.2">
      <c r="A13" s="137">
        <v>45422</v>
      </c>
      <c r="B13" s="103">
        <v>278.12107500000002</v>
      </c>
      <c r="C13" s="103">
        <v>279.0122695</v>
      </c>
      <c r="D13" s="103">
        <v>281.80888750000003</v>
      </c>
      <c r="E13" s="103">
        <v>299.93967776549999</v>
      </c>
      <c r="F13" s="103">
        <v>300.9836486863</v>
      </c>
      <c r="G13" s="103">
        <v>304.29667310470001</v>
      </c>
      <c r="H13" s="103">
        <v>1.786893804</v>
      </c>
      <c r="I13" s="103">
        <v>1.7945051934</v>
      </c>
      <c r="J13" s="103">
        <v>1.8190936029</v>
      </c>
      <c r="K13" s="103">
        <v>348.59697313200002</v>
      </c>
      <c r="L13" s="103">
        <v>349.7280687109</v>
      </c>
      <c r="M13" s="103">
        <v>353.27703041439997</v>
      </c>
    </row>
    <row r="14" spans="1:13" ht="21" customHeight="1" x14ac:dyDescent="0.2">
      <c r="A14" s="137">
        <v>45425</v>
      </c>
      <c r="B14" s="103">
        <v>278.19514500000002</v>
      </c>
      <c r="C14" s="103">
        <v>279.07594749999998</v>
      </c>
      <c r="D14" s="103">
        <v>281.81580400000001</v>
      </c>
      <c r="E14" s="103">
        <v>299.783109223</v>
      </c>
      <c r="F14" s="103">
        <v>300.81498704440003</v>
      </c>
      <c r="G14" s="103">
        <v>304.0939069378</v>
      </c>
      <c r="H14" s="103">
        <v>1.7846178185999999</v>
      </c>
      <c r="I14" s="103">
        <v>1.79215473</v>
      </c>
      <c r="J14" s="103">
        <v>1.8169063648999999</v>
      </c>
      <c r="K14" s="103">
        <v>348.43944008350002</v>
      </c>
      <c r="L14" s="103">
        <v>349.5560198892</v>
      </c>
      <c r="M14" s="103">
        <v>353.03150311820002</v>
      </c>
    </row>
    <row r="15" spans="1:13" ht="21" customHeight="1" x14ac:dyDescent="0.2">
      <c r="A15" s="137">
        <v>45426</v>
      </c>
      <c r="B15" s="103">
        <v>278.1841675</v>
      </c>
      <c r="C15" s="103">
        <v>279.00823700000001</v>
      </c>
      <c r="D15" s="103">
        <v>281.66126500000001</v>
      </c>
      <c r="E15" s="103">
        <v>299.93817781529998</v>
      </c>
      <c r="F15" s="103">
        <v>300.90954657980001</v>
      </c>
      <c r="G15" s="103">
        <v>304.08403664539998</v>
      </c>
      <c r="H15" s="103">
        <v>1.7777051349999999</v>
      </c>
      <c r="I15" s="103">
        <v>1.7848439682999999</v>
      </c>
      <c r="J15" s="103">
        <v>1.8086629016</v>
      </c>
      <c r="K15" s="103">
        <v>348.5508568775</v>
      </c>
      <c r="L15" s="103">
        <v>349.59662344039998</v>
      </c>
      <c r="M15" s="103">
        <v>352.96254675910001</v>
      </c>
    </row>
    <row r="16" spans="1:13" ht="21" customHeight="1" x14ac:dyDescent="0.2">
      <c r="A16" s="137">
        <v>45427</v>
      </c>
      <c r="B16" s="103">
        <v>278.2647675</v>
      </c>
      <c r="C16" s="103">
        <v>279.01695000000001</v>
      </c>
      <c r="D16" s="103">
        <v>281.31764750000002</v>
      </c>
      <c r="E16" s="103">
        <v>301.24945778099999</v>
      </c>
      <c r="F16" s="103">
        <v>302.14689712109998</v>
      </c>
      <c r="G16" s="103">
        <v>304.94087497229998</v>
      </c>
      <c r="H16" s="103">
        <v>1.7826629931</v>
      </c>
      <c r="I16" s="103">
        <v>1.7893536080000001</v>
      </c>
      <c r="J16" s="103">
        <v>1.8106781958</v>
      </c>
      <c r="K16" s="103">
        <v>350.44666867500001</v>
      </c>
      <c r="L16" s="103">
        <v>351.40733964359998</v>
      </c>
      <c r="M16" s="103">
        <v>354.34391100279998</v>
      </c>
    </row>
    <row r="17" spans="1:13" ht="21" customHeight="1" x14ac:dyDescent="0.2">
      <c r="A17" s="137">
        <v>45428</v>
      </c>
      <c r="B17" s="103">
        <v>278.40471500000001</v>
      </c>
      <c r="C17" s="103">
        <v>279.22317650000002</v>
      </c>
      <c r="D17" s="103">
        <v>281.50086750000003</v>
      </c>
      <c r="E17" s="103">
        <v>302.70945709099999</v>
      </c>
      <c r="F17" s="103">
        <v>303.69373724209998</v>
      </c>
      <c r="G17" s="103">
        <v>306.46689793770003</v>
      </c>
      <c r="H17" s="103">
        <v>1.8027307786</v>
      </c>
      <c r="I17" s="103">
        <v>1.8101877265999999</v>
      </c>
      <c r="J17" s="103">
        <v>1.8313311328999999</v>
      </c>
      <c r="K17" s="103">
        <v>353.00327409149997</v>
      </c>
      <c r="L17" s="103">
        <v>354.0542897441</v>
      </c>
      <c r="M17" s="103">
        <v>356.97814684799999</v>
      </c>
    </row>
    <row r="18" spans="1:13" ht="21" customHeight="1" x14ac:dyDescent="0.2">
      <c r="A18" s="137">
        <v>45429</v>
      </c>
      <c r="B18" s="103">
        <v>278.20970999999997</v>
      </c>
      <c r="C18" s="103">
        <v>278.93399199999999</v>
      </c>
      <c r="D18" s="103">
        <v>281.09880750000002</v>
      </c>
      <c r="E18" s="103">
        <v>301.84362962180001</v>
      </c>
      <c r="F18" s="103">
        <v>302.71172014799998</v>
      </c>
      <c r="G18" s="103">
        <v>305.36944073720002</v>
      </c>
      <c r="H18" s="103">
        <v>1.7847113047000001</v>
      </c>
      <c r="I18" s="103">
        <v>1.7912235731999999</v>
      </c>
      <c r="J18" s="103">
        <v>1.8116857610999999</v>
      </c>
      <c r="K18" s="103">
        <v>351.94922693630002</v>
      </c>
      <c r="L18" s="103">
        <v>352.87632500529998</v>
      </c>
      <c r="M18" s="103">
        <v>355.65155212629998</v>
      </c>
    </row>
    <row r="19" spans="1:13" ht="21" customHeight="1" x14ac:dyDescent="0.2">
      <c r="A19" s="137">
        <v>45432</v>
      </c>
      <c r="B19" s="103">
        <v>278.29514499999999</v>
      </c>
      <c r="C19" s="103">
        <v>278.93189599999999</v>
      </c>
      <c r="D19" s="103">
        <v>281.21598749999998</v>
      </c>
      <c r="E19" s="103">
        <v>302.59033212949998</v>
      </c>
      <c r="F19" s="103">
        <v>303.36521436200002</v>
      </c>
      <c r="G19" s="103">
        <v>306.18979509389999</v>
      </c>
      <c r="H19" s="103">
        <v>1.7870936438</v>
      </c>
      <c r="I19" s="103">
        <v>1.7930535701000001</v>
      </c>
      <c r="J19" s="103">
        <v>1.8148493444</v>
      </c>
      <c r="K19" s="103">
        <v>353.29570754849999</v>
      </c>
      <c r="L19" s="103">
        <v>354.11464138399998</v>
      </c>
      <c r="M19" s="103">
        <v>357.05628352090002</v>
      </c>
    </row>
    <row r="20" spans="1:13" ht="21" customHeight="1" x14ac:dyDescent="0.2">
      <c r="A20" s="137">
        <v>45433</v>
      </c>
      <c r="B20" s="103">
        <v>278.39028999999999</v>
      </c>
      <c r="C20" s="103">
        <v>278.9161125</v>
      </c>
      <c r="D20" s="103">
        <v>280.74614750000001</v>
      </c>
      <c r="E20" s="103">
        <v>302.47107008500001</v>
      </c>
      <c r="F20" s="103">
        <v>303.1251943167</v>
      </c>
      <c r="G20" s="103">
        <v>305.44226311099999</v>
      </c>
      <c r="H20" s="103">
        <v>1.7819830511999999</v>
      </c>
      <c r="I20" s="103">
        <v>1.7872100597</v>
      </c>
      <c r="J20" s="103">
        <v>1.8057277086000001</v>
      </c>
      <c r="K20" s="103">
        <v>353.94543470600001</v>
      </c>
      <c r="L20" s="103">
        <v>354.6270544898</v>
      </c>
      <c r="M20" s="103">
        <v>356.99890675709997</v>
      </c>
    </row>
    <row r="21" spans="1:13" ht="21" customHeight="1" x14ac:dyDescent="0.2">
      <c r="A21" s="137">
        <v>45434</v>
      </c>
      <c r="B21" s="103">
        <v>278.47323499999999</v>
      </c>
      <c r="C21" s="103">
        <v>279.04015249999998</v>
      </c>
      <c r="D21" s="103">
        <v>281.10792750000002</v>
      </c>
      <c r="E21" s="103">
        <v>302.31055344449999</v>
      </c>
      <c r="F21" s="103">
        <v>303.00858543909999</v>
      </c>
      <c r="G21" s="103">
        <v>305.570079905</v>
      </c>
      <c r="H21" s="103">
        <v>1.7802349157999999</v>
      </c>
      <c r="I21" s="103">
        <v>1.7857181186</v>
      </c>
      <c r="J21" s="103">
        <v>1.8054754749999999</v>
      </c>
      <c r="K21" s="103">
        <v>354.88630974099999</v>
      </c>
      <c r="L21" s="103">
        <v>355.62230379340002</v>
      </c>
      <c r="M21" s="103">
        <v>358.29650998839998</v>
      </c>
    </row>
    <row r="22" spans="1:13" ht="21" customHeight="1" x14ac:dyDescent="0.2">
      <c r="A22" s="137">
        <v>45435</v>
      </c>
      <c r="B22" s="103">
        <v>278.3</v>
      </c>
      <c r="C22" s="103">
        <v>278.74640499999998</v>
      </c>
      <c r="D22" s="103">
        <v>280.67318499999999</v>
      </c>
      <c r="E22" s="103">
        <v>301.67721999999998</v>
      </c>
      <c r="F22" s="103">
        <v>302.25113810879998</v>
      </c>
      <c r="G22" s="103">
        <v>304.65572630209999</v>
      </c>
      <c r="H22" s="103">
        <v>1.7759485155000001</v>
      </c>
      <c r="I22" s="103">
        <v>1.7807010719</v>
      </c>
      <c r="J22" s="103">
        <v>1.7994621933999999</v>
      </c>
      <c r="K22" s="103">
        <v>353.85847000000001</v>
      </c>
      <c r="L22" s="103">
        <v>354.43636757450003</v>
      </c>
      <c r="M22" s="103">
        <v>356.92661623740003</v>
      </c>
    </row>
    <row r="23" spans="1:13" ht="21" customHeight="1" x14ac:dyDescent="0.2">
      <c r="A23" s="137">
        <v>45436</v>
      </c>
      <c r="B23" s="103">
        <v>278.20970999999997</v>
      </c>
      <c r="C23" s="103">
        <v>278.83764250000002</v>
      </c>
      <c r="D23" s="103">
        <v>280.59977500000002</v>
      </c>
      <c r="E23" s="103">
        <v>301.16203107500002</v>
      </c>
      <c r="F23" s="103">
        <v>301.93223082119999</v>
      </c>
      <c r="G23" s="103">
        <v>304.15486341230002</v>
      </c>
      <c r="H23" s="103">
        <v>1.7714158867000001</v>
      </c>
      <c r="I23" s="103">
        <v>1.7773179857000001</v>
      </c>
      <c r="J23" s="103">
        <v>1.7949861570000001</v>
      </c>
      <c r="K23" s="103">
        <v>353.34026718550001</v>
      </c>
      <c r="L23" s="103">
        <v>354.1482042687</v>
      </c>
      <c r="M23" s="103">
        <v>356.42625219830001</v>
      </c>
    </row>
    <row r="24" spans="1:13" ht="21" customHeight="1" x14ac:dyDescent="0.2">
      <c r="A24" s="137">
        <v>45439</v>
      </c>
      <c r="B24" s="103">
        <v>278.3</v>
      </c>
      <c r="C24" s="103">
        <v>278.91851500000001</v>
      </c>
      <c r="D24" s="103">
        <v>280.67792500000002</v>
      </c>
      <c r="E24" s="103">
        <v>301.8442</v>
      </c>
      <c r="F24" s="103">
        <v>302.60706447899997</v>
      </c>
      <c r="G24" s="103">
        <v>304.81959468510001</v>
      </c>
      <c r="H24" s="103">
        <v>1.7735717010000001</v>
      </c>
      <c r="I24" s="103">
        <v>1.7794264681</v>
      </c>
      <c r="J24" s="103">
        <v>1.7968217057</v>
      </c>
      <c r="K24" s="103">
        <v>354.38724000000002</v>
      </c>
      <c r="L24" s="103">
        <v>355.18557536380001</v>
      </c>
      <c r="M24" s="103">
        <v>357.46789680590001</v>
      </c>
    </row>
    <row r="25" spans="1:13" ht="21" customHeight="1" x14ac:dyDescent="0.2">
      <c r="A25" s="137">
        <v>45441</v>
      </c>
      <c r="B25" s="103">
        <v>278.40305499999999</v>
      </c>
      <c r="C25" s="103">
        <v>279.02647949999999</v>
      </c>
      <c r="D25" s="103">
        <v>280.74520999999999</v>
      </c>
      <c r="E25" s="103">
        <v>301.733250398</v>
      </c>
      <c r="F25" s="103">
        <v>302.50237235269998</v>
      </c>
      <c r="G25" s="103">
        <v>304.64841866979998</v>
      </c>
      <c r="H25" s="103">
        <v>1.7716317210000001</v>
      </c>
      <c r="I25" s="103">
        <v>1.7775115766</v>
      </c>
      <c r="J25" s="103">
        <v>1.7941077492999999</v>
      </c>
      <c r="K25" s="103">
        <v>355.2701578745</v>
      </c>
      <c r="L25" s="103">
        <v>356.07727008879999</v>
      </c>
      <c r="M25" s="103">
        <v>358.30991773660003</v>
      </c>
    </row>
    <row r="26" spans="1:13" s="87" customFormat="1" ht="21" customHeight="1" x14ac:dyDescent="0.2">
      <c r="A26" s="137">
        <v>45442</v>
      </c>
      <c r="B26" s="103">
        <v>278.50247000000002</v>
      </c>
      <c r="C26" s="103">
        <v>279.12422350000003</v>
      </c>
      <c r="D26" s="103">
        <v>280.85165499999999</v>
      </c>
      <c r="E26" s="103">
        <v>301.005489082</v>
      </c>
      <c r="F26" s="103">
        <v>301.75952328049999</v>
      </c>
      <c r="G26" s="103">
        <v>303.95001851379999</v>
      </c>
      <c r="H26" s="103">
        <v>1.7740706556000001</v>
      </c>
      <c r="I26" s="103">
        <v>1.7798928681999999</v>
      </c>
      <c r="J26" s="103">
        <v>1.7972423994</v>
      </c>
      <c r="K26" s="103">
        <v>353.93487862900002</v>
      </c>
      <c r="L26" s="103">
        <v>354.7384173977</v>
      </c>
      <c r="M26" s="103">
        <v>356.9752322553</v>
      </c>
    </row>
    <row r="27" spans="1:13" s="87" customFormat="1" ht="21" customHeight="1" x14ac:dyDescent="0.2">
      <c r="A27" s="137">
        <v>45443</v>
      </c>
      <c r="B27" s="103">
        <v>278.32634000000002</v>
      </c>
      <c r="C27" s="103">
        <v>279.07665750000001</v>
      </c>
      <c r="D27" s="103">
        <v>280.86651499999999</v>
      </c>
      <c r="E27" s="103">
        <v>301.23261251399998</v>
      </c>
      <c r="F27" s="103">
        <v>302.1264358729</v>
      </c>
      <c r="G27" s="103">
        <v>304.39989899210002</v>
      </c>
      <c r="H27" s="103">
        <v>1.7711435271</v>
      </c>
      <c r="I27" s="103">
        <v>1.7777746051000001</v>
      </c>
      <c r="J27" s="103">
        <v>1.7957551127</v>
      </c>
      <c r="K27" s="103">
        <v>353.62754970200001</v>
      </c>
      <c r="L27" s="103">
        <v>354.59340563619998</v>
      </c>
      <c r="M27" s="103">
        <v>356.91112393629999</v>
      </c>
    </row>
    <row r="28" spans="1:13" ht="15" thickBot="1" x14ac:dyDescent="0.25">
      <c r="A28" s="137"/>
      <c r="B28" s="102"/>
      <c r="C28" s="103"/>
      <c r="D28" s="103"/>
      <c r="E28" s="103"/>
      <c r="F28" s="103"/>
      <c r="G28" s="103"/>
      <c r="H28" s="103"/>
      <c r="I28" s="103"/>
      <c r="J28" s="103"/>
      <c r="K28" s="103"/>
      <c r="L28" s="103"/>
      <c r="M28" s="103"/>
    </row>
    <row r="29" spans="1:13" ht="15" thickTop="1" x14ac:dyDescent="0.2">
      <c r="A29" s="257"/>
      <c r="B29" s="257"/>
      <c r="C29" s="257"/>
      <c r="D29" s="257"/>
      <c r="E29" s="257"/>
      <c r="F29" s="257"/>
      <c r="G29" s="257"/>
      <c r="H29" s="257"/>
      <c r="I29" s="257"/>
      <c r="J29" s="257"/>
      <c r="K29" s="257"/>
      <c r="L29" s="257"/>
      <c r="M29" s="257"/>
    </row>
  </sheetData>
  <mergeCells count="9">
    <mergeCell ref="A29:M29"/>
    <mergeCell ref="A1:M1"/>
    <mergeCell ref="A2:M2"/>
    <mergeCell ref="A3:M3"/>
    <mergeCell ref="A4:A5"/>
    <mergeCell ref="B4:D4"/>
    <mergeCell ref="E4:G4"/>
    <mergeCell ref="H4:J4"/>
    <mergeCell ref="K4:M4"/>
  </mergeCells>
  <pageMargins left="0.7" right="0.7" top="0.75" bottom="0.75" header="0.3" footer="0.3"/>
  <pageSetup paperSize="9" scale="9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Normal="100" zoomScaleSheetLayoutView="100" workbookViewId="0">
      <selection activeCell="I24" sqref="I24"/>
    </sheetView>
  </sheetViews>
  <sheetFormatPr defaultRowHeight="14.25" x14ac:dyDescent="0.2"/>
  <cols>
    <col min="1" max="1" width="7.125" bestFit="1" customWidth="1"/>
    <col min="2" max="2" width="6.25" bestFit="1" customWidth="1"/>
    <col min="3" max="3" width="6.75" bestFit="1" customWidth="1"/>
    <col min="4" max="4" width="7" bestFit="1" customWidth="1"/>
    <col min="5" max="6" width="6.75" bestFit="1" customWidth="1"/>
    <col min="7" max="7" width="7" bestFit="1" customWidth="1"/>
    <col min="8" max="9" width="6" bestFit="1" customWidth="1"/>
    <col min="10" max="10" width="7" bestFit="1" customWidth="1"/>
    <col min="11" max="12" width="6.75" bestFit="1" customWidth="1"/>
    <col min="13" max="13" width="7" bestFit="1" customWidth="1"/>
  </cols>
  <sheetData>
    <row r="1" spans="1:13" ht="18.75" x14ac:dyDescent="0.2">
      <c r="A1" s="177" t="s">
        <v>141</v>
      </c>
      <c r="B1" s="177"/>
      <c r="C1" s="177"/>
      <c r="D1" s="177"/>
      <c r="E1" s="177"/>
      <c r="F1" s="177"/>
      <c r="G1" s="177"/>
      <c r="H1" s="177"/>
      <c r="I1" s="177"/>
      <c r="J1" s="177"/>
      <c r="K1" s="177"/>
      <c r="L1" s="177"/>
      <c r="M1" s="177"/>
    </row>
    <row r="2" spans="1:13" ht="18.75" x14ac:dyDescent="0.2">
      <c r="A2" s="258" t="s">
        <v>142</v>
      </c>
      <c r="B2" s="258"/>
      <c r="C2" s="258"/>
      <c r="D2" s="258"/>
      <c r="E2" s="258"/>
      <c r="F2" s="258"/>
      <c r="G2" s="258"/>
      <c r="H2" s="258"/>
      <c r="I2" s="258"/>
      <c r="J2" s="258"/>
      <c r="K2" s="258"/>
      <c r="L2" s="258"/>
      <c r="M2" s="258"/>
    </row>
    <row r="3" spans="1:13" ht="19.5" thickBot="1" x14ac:dyDescent="0.25">
      <c r="A3" s="259"/>
      <c r="B3" s="259"/>
      <c r="C3" s="259"/>
      <c r="D3" s="259"/>
      <c r="E3" s="259"/>
      <c r="F3" s="259"/>
      <c r="G3" s="259"/>
      <c r="H3" s="259"/>
      <c r="I3" s="259"/>
      <c r="J3" s="259"/>
      <c r="K3" s="259"/>
      <c r="L3" s="259"/>
      <c r="M3" s="259"/>
    </row>
    <row r="4" spans="1:13" ht="15.75" thickTop="1" thickBot="1" x14ac:dyDescent="0.25">
      <c r="A4" s="188" t="s">
        <v>86</v>
      </c>
      <c r="B4" s="246" t="s">
        <v>149</v>
      </c>
      <c r="C4" s="247"/>
      <c r="D4" s="254"/>
      <c r="E4" s="246" t="s">
        <v>150</v>
      </c>
      <c r="F4" s="247"/>
      <c r="G4" s="254"/>
      <c r="H4" s="201" t="s">
        <v>151</v>
      </c>
      <c r="I4" s="260"/>
      <c r="J4" s="202"/>
      <c r="K4" s="246" t="s">
        <v>152</v>
      </c>
      <c r="L4" s="247"/>
      <c r="M4" s="247"/>
    </row>
    <row r="5" spans="1:13" ht="15" thickBot="1" x14ac:dyDescent="0.25">
      <c r="A5" s="253"/>
      <c r="B5" s="77" t="s">
        <v>147</v>
      </c>
      <c r="C5" s="78" t="s">
        <v>148</v>
      </c>
      <c r="D5" s="79" t="s">
        <v>139</v>
      </c>
      <c r="E5" s="78" t="s">
        <v>147</v>
      </c>
      <c r="F5" s="78" t="s">
        <v>148</v>
      </c>
      <c r="G5" s="79" t="s">
        <v>139</v>
      </c>
      <c r="H5" s="78" t="s">
        <v>147</v>
      </c>
      <c r="I5" s="78" t="s">
        <v>148</v>
      </c>
      <c r="J5" s="79" t="s">
        <v>139</v>
      </c>
      <c r="K5" s="78" t="s">
        <v>147</v>
      </c>
      <c r="L5" s="78" t="s">
        <v>148</v>
      </c>
      <c r="M5" s="78" t="s">
        <v>139</v>
      </c>
    </row>
    <row r="6" spans="1:13" ht="15" thickTop="1" x14ac:dyDescent="0.2">
      <c r="A6" s="2"/>
      <c r="B6" s="58"/>
      <c r="C6" s="2"/>
      <c r="D6" s="2"/>
      <c r="E6" s="2"/>
      <c r="F6" s="2"/>
      <c r="G6" s="2"/>
      <c r="H6" s="2"/>
      <c r="I6" s="2"/>
      <c r="J6" s="2"/>
      <c r="K6" s="2"/>
      <c r="L6" s="2"/>
      <c r="M6" s="2"/>
    </row>
    <row r="7" spans="1:13" ht="21.75" customHeight="1" x14ac:dyDescent="0.2">
      <c r="A7" s="137">
        <v>45414</v>
      </c>
      <c r="B7" s="102">
        <v>304.9863400406</v>
      </c>
      <c r="C7" s="103">
        <v>306.13241769749999</v>
      </c>
      <c r="D7" s="103">
        <v>309.61889012609998</v>
      </c>
      <c r="E7" s="103">
        <v>181.98038</v>
      </c>
      <c r="F7" s="103">
        <v>182.5601515763</v>
      </c>
      <c r="G7" s="103">
        <v>184.27532178929999</v>
      </c>
      <c r="H7" s="103">
        <v>74.204431936399999</v>
      </c>
      <c r="I7" s="103">
        <v>74.425247903599995</v>
      </c>
      <c r="J7" s="103">
        <v>75.052465779000002</v>
      </c>
      <c r="K7" s="103">
        <v>904.10084215320001</v>
      </c>
      <c r="L7" s="103">
        <v>907.29809129080002</v>
      </c>
      <c r="M7" s="103">
        <v>916.60204613159999</v>
      </c>
    </row>
    <row r="8" spans="1:13" ht="21.75" customHeight="1" x14ac:dyDescent="0.2">
      <c r="A8" s="137">
        <v>45415</v>
      </c>
      <c r="B8" s="102">
        <v>306.53343493360001</v>
      </c>
      <c r="C8" s="103">
        <v>307.75904861930002</v>
      </c>
      <c r="D8" s="103">
        <v>311.48339882400001</v>
      </c>
      <c r="E8" s="103">
        <v>182.99244175250001</v>
      </c>
      <c r="F8" s="103">
        <v>183.61997595299999</v>
      </c>
      <c r="G8" s="103">
        <v>185.4763126874</v>
      </c>
      <c r="H8" s="103">
        <v>74.177388381599997</v>
      </c>
      <c r="I8" s="103">
        <v>74.415926251800002</v>
      </c>
      <c r="J8" s="103">
        <v>75.0949356932</v>
      </c>
      <c r="K8" s="103">
        <v>904.43908287910006</v>
      </c>
      <c r="L8" s="103">
        <v>907.77458205949995</v>
      </c>
      <c r="M8" s="103">
        <v>917.64761485969996</v>
      </c>
    </row>
    <row r="9" spans="1:13" ht="21.75" customHeight="1" x14ac:dyDescent="0.2">
      <c r="A9" s="137">
        <v>45418</v>
      </c>
      <c r="B9" s="102">
        <v>307.32581009069997</v>
      </c>
      <c r="C9" s="103">
        <v>308.54578224950001</v>
      </c>
      <c r="D9" s="103">
        <v>312.46458558410001</v>
      </c>
      <c r="E9" s="103">
        <v>184.2766316375</v>
      </c>
      <c r="F9" s="103">
        <v>184.90248898420001</v>
      </c>
      <c r="G9" s="103">
        <v>186.85430760520001</v>
      </c>
      <c r="H9" s="103">
        <v>74.184766900699998</v>
      </c>
      <c r="I9" s="103">
        <v>74.420936650100003</v>
      </c>
      <c r="J9" s="103">
        <v>75.129974809399997</v>
      </c>
      <c r="K9" s="103">
        <v>904.95524720430001</v>
      </c>
      <c r="L9" s="103">
        <v>908.26404503519996</v>
      </c>
      <c r="M9" s="103">
        <v>918.48784442160002</v>
      </c>
    </row>
    <row r="10" spans="1:13" ht="21.75" customHeight="1" x14ac:dyDescent="0.2">
      <c r="A10" s="137">
        <v>45419</v>
      </c>
      <c r="B10" s="102">
        <v>306.45015244460001</v>
      </c>
      <c r="C10" s="103">
        <v>307.65790492259998</v>
      </c>
      <c r="D10" s="103">
        <v>311.53644148849997</v>
      </c>
      <c r="E10" s="103">
        <v>183.37767328050001</v>
      </c>
      <c r="F10" s="103">
        <v>183.99567715430001</v>
      </c>
      <c r="G10" s="103">
        <v>185.959278396</v>
      </c>
      <c r="H10" s="103">
        <v>74.155135485200006</v>
      </c>
      <c r="I10" s="103">
        <v>74.385179966400003</v>
      </c>
      <c r="J10" s="103">
        <v>75.107829285799994</v>
      </c>
      <c r="K10" s="103">
        <v>904.71634670030005</v>
      </c>
      <c r="L10" s="103">
        <v>907.98481628540003</v>
      </c>
      <c r="M10" s="103">
        <v>918.2375179247</v>
      </c>
    </row>
    <row r="11" spans="1:13" ht="21.75" customHeight="1" x14ac:dyDescent="0.2">
      <c r="A11" s="137">
        <v>45420</v>
      </c>
      <c r="B11" s="102">
        <v>305.87333419949999</v>
      </c>
      <c r="C11" s="103">
        <v>307.1036517435</v>
      </c>
      <c r="D11" s="103">
        <v>311.05102815660001</v>
      </c>
      <c r="E11" s="103">
        <v>182.65609000000001</v>
      </c>
      <c r="F11" s="103">
        <v>183.26718942479999</v>
      </c>
      <c r="G11" s="103">
        <v>185.28401800380001</v>
      </c>
      <c r="H11" s="103">
        <v>74.151103974600005</v>
      </c>
      <c r="I11" s="103">
        <v>74.382879921099999</v>
      </c>
      <c r="J11" s="103">
        <v>75.126117930899994</v>
      </c>
      <c r="K11" s="103">
        <v>904.11140268470001</v>
      </c>
      <c r="L11" s="103">
        <v>907.34992763169998</v>
      </c>
      <c r="M11" s="103">
        <v>917.87507328039999</v>
      </c>
    </row>
    <row r="12" spans="1:13" ht="21.75" customHeight="1" x14ac:dyDescent="0.2">
      <c r="A12" s="137">
        <v>45421</v>
      </c>
      <c r="B12" s="102">
        <v>306.08506740180002</v>
      </c>
      <c r="C12" s="103">
        <v>307.3331564046</v>
      </c>
      <c r="D12" s="103">
        <v>311.24860389780002</v>
      </c>
      <c r="E12" s="103">
        <v>182.916958139</v>
      </c>
      <c r="F12" s="103">
        <v>183.540271174</v>
      </c>
      <c r="G12" s="103">
        <v>185.53464568640001</v>
      </c>
      <c r="H12" s="103">
        <v>74.176958576499999</v>
      </c>
      <c r="I12" s="103">
        <v>74.412810025300004</v>
      </c>
      <c r="J12" s="103">
        <v>75.147695660300002</v>
      </c>
      <c r="K12" s="103">
        <v>904.33581237129999</v>
      </c>
      <c r="L12" s="103">
        <v>907.67693968879996</v>
      </c>
      <c r="M12" s="103">
        <v>918.12373167680005</v>
      </c>
    </row>
    <row r="13" spans="1:13" ht="21.75" customHeight="1" x14ac:dyDescent="0.2">
      <c r="A13" s="137">
        <v>45422</v>
      </c>
      <c r="B13" s="102">
        <v>306.97694052899999</v>
      </c>
      <c r="C13" s="103">
        <v>308.20191916300001</v>
      </c>
      <c r="D13" s="103">
        <v>312.13464064670001</v>
      </c>
      <c r="E13" s="103">
        <v>184.00491208349999</v>
      </c>
      <c r="F13" s="103">
        <v>184.63413724349999</v>
      </c>
      <c r="G13" s="103">
        <v>186.61948148030001</v>
      </c>
      <c r="H13" s="103">
        <v>74.156723098300006</v>
      </c>
      <c r="I13" s="103">
        <v>74.390377534600006</v>
      </c>
      <c r="J13" s="103">
        <v>75.115985632999994</v>
      </c>
      <c r="K13" s="103">
        <v>904.45896987870003</v>
      </c>
      <c r="L13" s="103">
        <v>907.79980315600005</v>
      </c>
      <c r="M13" s="103">
        <v>918.16856723959995</v>
      </c>
    </row>
    <row r="14" spans="1:13" ht="21.75" customHeight="1" x14ac:dyDescent="0.2">
      <c r="A14" s="137">
        <v>45425</v>
      </c>
      <c r="B14" s="102">
        <v>306.80468886440002</v>
      </c>
      <c r="C14" s="103">
        <v>308.01724813470003</v>
      </c>
      <c r="D14" s="103">
        <v>311.95209180490002</v>
      </c>
      <c r="E14" s="103">
        <v>183.69226472899999</v>
      </c>
      <c r="F14" s="103">
        <v>184.31375599469999</v>
      </c>
      <c r="G14" s="103">
        <v>186.26911471970001</v>
      </c>
      <c r="H14" s="103">
        <v>74.177462448699998</v>
      </c>
      <c r="I14" s="103">
        <v>74.407355391699994</v>
      </c>
      <c r="J14" s="103">
        <v>75.116828104600003</v>
      </c>
      <c r="K14" s="103">
        <v>904.67031772569999</v>
      </c>
      <c r="L14" s="103">
        <v>907.97744501559998</v>
      </c>
      <c r="M14" s="103">
        <v>918.20606021109995</v>
      </c>
    </row>
    <row r="15" spans="1:13" ht="21.75" customHeight="1" x14ac:dyDescent="0.2">
      <c r="A15" s="137">
        <v>45426</v>
      </c>
      <c r="B15" s="102">
        <v>306.23535833940002</v>
      </c>
      <c r="C15" s="103">
        <v>307.38239885600001</v>
      </c>
      <c r="D15" s="103">
        <v>311.17874744649998</v>
      </c>
      <c r="E15" s="103">
        <v>183.69893605050001</v>
      </c>
      <c r="F15" s="103">
        <v>184.2821504561</v>
      </c>
      <c r="G15" s="103">
        <v>186.17443456859999</v>
      </c>
      <c r="H15" s="103">
        <v>74.174533367600006</v>
      </c>
      <c r="I15" s="103">
        <v>74.394261145499996</v>
      </c>
      <c r="J15" s="103">
        <v>75.074635836599995</v>
      </c>
      <c r="K15" s="103">
        <v>904.42913072090005</v>
      </c>
      <c r="L15" s="103">
        <v>907.57407407410005</v>
      </c>
      <c r="M15" s="103">
        <v>917.43352008080001</v>
      </c>
    </row>
    <row r="16" spans="1:13" ht="21.75" customHeight="1" x14ac:dyDescent="0.2">
      <c r="A16" s="137">
        <v>45427</v>
      </c>
      <c r="B16" s="102">
        <v>307.3560689258</v>
      </c>
      <c r="C16" s="103">
        <v>308.42837103340003</v>
      </c>
      <c r="D16" s="103">
        <v>311.81312725179998</v>
      </c>
      <c r="E16" s="103">
        <v>184.86520340999999</v>
      </c>
      <c r="F16" s="103">
        <v>185.4039731055</v>
      </c>
      <c r="G16" s="103">
        <v>187.0649828816</v>
      </c>
      <c r="H16" s="103">
        <v>74.196024538399996</v>
      </c>
      <c r="I16" s="103">
        <v>74.390633748400006</v>
      </c>
      <c r="J16" s="103">
        <v>74.983047244600002</v>
      </c>
      <c r="K16" s="103">
        <v>905.60351331239997</v>
      </c>
      <c r="L16" s="103">
        <v>908.52535755140002</v>
      </c>
      <c r="M16" s="103">
        <v>917.25540846770002</v>
      </c>
    </row>
    <row r="17" spans="1:13" ht="21.75" customHeight="1" x14ac:dyDescent="0.2">
      <c r="A17" s="137">
        <v>45428</v>
      </c>
      <c r="B17" s="102">
        <v>309.30424620899998</v>
      </c>
      <c r="C17" s="103">
        <v>310.45563421309998</v>
      </c>
      <c r="D17" s="103">
        <v>313.83217165619999</v>
      </c>
      <c r="E17" s="103">
        <v>186.127477449</v>
      </c>
      <c r="F17" s="103">
        <v>186.71639851399999</v>
      </c>
      <c r="G17" s="103">
        <v>188.3639127303</v>
      </c>
      <c r="H17" s="103">
        <v>74.233339907800001</v>
      </c>
      <c r="I17" s="103">
        <v>74.445617218099997</v>
      </c>
      <c r="J17" s="103">
        <v>75.032883092999995</v>
      </c>
      <c r="K17" s="103">
        <v>906.79787355840006</v>
      </c>
      <c r="L17" s="103">
        <v>909.95731181420001</v>
      </c>
      <c r="M17" s="103">
        <v>918.39181606119996</v>
      </c>
    </row>
    <row r="18" spans="1:13" ht="21.75" customHeight="1" x14ac:dyDescent="0.2">
      <c r="A18" s="137">
        <v>45429</v>
      </c>
      <c r="B18" s="102">
        <v>306.14553752969999</v>
      </c>
      <c r="C18" s="103">
        <v>307.18046442579998</v>
      </c>
      <c r="D18" s="103">
        <v>310.46953608299998</v>
      </c>
      <c r="E18" s="103">
        <v>185.20422297600001</v>
      </c>
      <c r="F18" s="103">
        <v>185.72234095939999</v>
      </c>
      <c r="G18" s="103">
        <v>187.29262170219999</v>
      </c>
      <c r="H18" s="103">
        <v>74.181344052599997</v>
      </c>
      <c r="I18" s="103">
        <v>74.374464590399995</v>
      </c>
      <c r="J18" s="103">
        <v>74.925715675600003</v>
      </c>
      <c r="K18" s="103">
        <v>905.60131420339997</v>
      </c>
      <c r="L18" s="103">
        <v>908.37265770019997</v>
      </c>
      <c r="M18" s="103">
        <v>916.66141918439996</v>
      </c>
    </row>
    <row r="19" spans="1:13" ht="21.75" customHeight="1" x14ac:dyDescent="0.2">
      <c r="A19" s="137">
        <v>45432</v>
      </c>
      <c r="B19" s="102">
        <v>305.93651580749997</v>
      </c>
      <c r="C19" s="103">
        <v>306.8740013158</v>
      </c>
      <c r="D19" s="103">
        <v>310.29120420790002</v>
      </c>
      <c r="E19" s="103">
        <v>186.33251957749999</v>
      </c>
      <c r="F19" s="103">
        <v>186.79790143220001</v>
      </c>
      <c r="G19" s="103">
        <v>188.46954874260001</v>
      </c>
      <c r="H19" s="103">
        <v>74.202145845499999</v>
      </c>
      <c r="I19" s="103">
        <v>74.366965540199999</v>
      </c>
      <c r="J19" s="103">
        <v>74.956949516199998</v>
      </c>
      <c r="K19" s="103">
        <v>906.73520613699998</v>
      </c>
      <c r="L19" s="103">
        <v>909.25415131859995</v>
      </c>
      <c r="M19" s="103">
        <v>917.97152719969995</v>
      </c>
    </row>
    <row r="20" spans="1:13" ht="21.75" customHeight="1" x14ac:dyDescent="0.2">
      <c r="A20" s="137">
        <v>45433</v>
      </c>
      <c r="B20" s="102">
        <v>305.85621337560002</v>
      </c>
      <c r="C20" s="103">
        <v>306.67140830900001</v>
      </c>
      <c r="D20" s="103">
        <v>309.55128781169998</v>
      </c>
      <c r="E20" s="103">
        <v>185.51929925600001</v>
      </c>
      <c r="F20" s="103">
        <v>185.90930345800001</v>
      </c>
      <c r="G20" s="103">
        <v>187.26680463229999</v>
      </c>
      <c r="H20" s="103">
        <v>74.231474756899999</v>
      </c>
      <c r="I20" s="103">
        <v>74.371680265600006</v>
      </c>
      <c r="J20" s="103">
        <v>74.835705051299996</v>
      </c>
      <c r="K20" s="103">
        <v>907.1490996691</v>
      </c>
      <c r="L20" s="103">
        <v>909.34691210769995</v>
      </c>
      <c r="M20" s="103">
        <v>916.62124853529997</v>
      </c>
    </row>
    <row r="21" spans="1:13" ht="21.75" customHeight="1" x14ac:dyDescent="0.2">
      <c r="A21" s="137">
        <v>45434</v>
      </c>
      <c r="B21" s="102">
        <v>305.04246822340002</v>
      </c>
      <c r="C21" s="103">
        <v>305.89900262769999</v>
      </c>
      <c r="D21" s="103">
        <v>308.99945423729997</v>
      </c>
      <c r="E21" s="103">
        <v>185.47710293599999</v>
      </c>
      <c r="F21" s="103">
        <v>185.89375919400001</v>
      </c>
      <c r="G21" s="103">
        <v>187.40369205510001</v>
      </c>
      <c r="H21" s="103">
        <v>74.249631890000003</v>
      </c>
      <c r="I21" s="103">
        <v>74.400787228400006</v>
      </c>
      <c r="J21" s="103">
        <v>74.926149448299995</v>
      </c>
      <c r="K21" s="103">
        <v>907.25670553509997</v>
      </c>
      <c r="L21" s="103">
        <v>909.54774438540005</v>
      </c>
      <c r="M21" s="103">
        <v>917.94839747250001</v>
      </c>
    </row>
    <row r="22" spans="1:13" ht="21.75" customHeight="1" x14ac:dyDescent="0.2">
      <c r="A22" s="137">
        <v>45435</v>
      </c>
      <c r="B22" s="102">
        <v>304.43586737620001</v>
      </c>
      <c r="C22" s="103">
        <v>305.16683398599997</v>
      </c>
      <c r="D22" s="103">
        <v>308.10246950099997</v>
      </c>
      <c r="E22" s="103">
        <v>184.55466000000001</v>
      </c>
      <c r="F22" s="103">
        <v>184.8916541973</v>
      </c>
      <c r="G22" s="103">
        <v>186.30370303679999</v>
      </c>
      <c r="H22" s="103">
        <v>74.203442148899995</v>
      </c>
      <c r="I22" s="103">
        <v>74.313548567699996</v>
      </c>
      <c r="J22" s="103">
        <v>74.810273735300001</v>
      </c>
      <c r="K22" s="103">
        <v>906.72147941150001</v>
      </c>
      <c r="L22" s="103">
        <v>908.66430329410002</v>
      </c>
      <c r="M22" s="103">
        <v>916.5154424095</v>
      </c>
    </row>
    <row r="23" spans="1:13" ht="21.75" customHeight="1" x14ac:dyDescent="0.2">
      <c r="A23" s="137">
        <v>45436</v>
      </c>
      <c r="B23" s="102">
        <v>304.23720957900002</v>
      </c>
      <c r="C23" s="103">
        <v>305.16749387120001</v>
      </c>
      <c r="D23" s="103">
        <v>307.92132636719998</v>
      </c>
      <c r="E23" s="103">
        <v>183.78534442599999</v>
      </c>
      <c r="F23" s="103">
        <v>184.24141460659999</v>
      </c>
      <c r="G23" s="103">
        <v>185.5390250248</v>
      </c>
      <c r="H23" s="103">
        <v>74.177388381599997</v>
      </c>
      <c r="I23" s="103">
        <v>74.338546237800003</v>
      </c>
      <c r="J23" s="103">
        <v>74.789710409500003</v>
      </c>
      <c r="K23" s="103">
        <v>905.98484183100004</v>
      </c>
      <c r="L23" s="103">
        <v>908.48787977519999</v>
      </c>
      <c r="M23" s="103">
        <v>915.78440211650002</v>
      </c>
    </row>
    <row r="24" spans="1:13" ht="21.75" customHeight="1" x14ac:dyDescent="0.2">
      <c r="A24" s="137">
        <v>45439</v>
      </c>
      <c r="B24" s="102">
        <v>304.05335424269998</v>
      </c>
      <c r="C24" s="103">
        <v>304.97263191730002</v>
      </c>
      <c r="D24" s="103">
        <v>307.68767190260002</v>
      </c>
      <c r="E24" s="103">
        <v>184.62423999999999</v>
      </c>
      <c r="F24" s="103">
        <v>185.07582279120001</v>
      </c>
      <c r="G24" s="103">
        <v>186.37238762339999</v>
      </c>
      <c r="H24" s="103">
        <v>74.203440305100003</v>
      </c>
      <c r="I24" s="103">
        <v>74.358441748900006</v>
      </c>
      <c r="J24" s="103">
        <v>74.815525375799993</v>
      </c>
      <c r="K24" s="103">
        <v>906.6919387332</v>
      </c>
      <c r="L24" s="103">
        <v>909.16607722020001</v>
      </c>
      <c r="M24" s="103">
        <v>916.43949782870004</v>
      </c>
    </row>
    <row r="25" spans="1:13" ht="21.75" customHeight="1" x14ac:dyDescent="0.2">
      <c r="A25" s="137">
        <v>45441</v>
      </c>
      <c r="B25" s="102">
        <v>305.06584441939998</v>
      </c>
      <c r="C25" s="103">
        <v>305.99605368350001</v>
      </c>
      <c r="D25" s="103">
        <v>308.60956788430002</v>
      </c>
      <c r="E25" s="103">
        <v>185.30508310249999</v>
      </c>
      <c r="F25" s="103">
        <v>185.7618787271</v>
      </c>
      <c r="G25" s="103">
        <v>187.0248787813</v>
      </c>
      <c r="H25" s="103">
        <v>74.228938778499995</v>
      </c>
      <c r="I25" s="103">
        <v>74.395157974699998</v>
      </c>
      <c r="J25" s="103">
        <v>74.837450018699997</v>
      </c>
      <c r="K25" s="103">
        <v>907.50074384180004</v>
      </c>
      <c r="L25" s="103">
        <v>910.04423732479995</v>
      </c>
      <c r="M25" s="103">
        <v>917.2935409017</v>
      </c>
    </row>
    <row r="26" spans="1:13" s="87" customFormat="1" ht="21.75" customHeight="1" x14ac:dyDescent="0.2">
      <c r="A26" s="137">
        <v>45442</v>
      </c>
      <c r="B26" s="102">
        <v>306.01308085099998</v>
      </c>
      <c r="C26" s="103">
        <v>306.93566401650003</v>
      </c>
      <c r="D26" s="103">
        <v>309.64798903640002</v>
      </c>
      <c r="E26" s="103">
        <v>184.062292176</v>
      </c>
      <c r="F26" s="103">
        <v>184.51562619309999</v>
      </c>
      <c r="G26" s="103">
        <v>185.77901658179999</v>
      </c>
      <c r="H26" s="103">
        <v>74.253465432699997</v>
      </c>
      <c r="I26" s="103">
        <v>74.416258581400001</v>
      </c>
      <c r="J26" s="103">
        <v>74.859838206700005</v>
      </c>
      <c r="K26" s="103">
        <v>907.61770665400002</v>
      </c>
      <c r="L26" s="103">
        <v>910.19263202520006</v>
      </c>
      <c r="M26" s="103">
        <v>917.53101161400002</v>
      </c>
    </row>
    <row r="27" spans="1:13" s="87" customFormat="1" ht="21.75" customHeight="1" x14ac:dyDescent="0.2">
      <c r="A27" s="137">
        <v>45443</v>
      </c>
      <c r="B27" s="102">
        <v>307.57693654140002</v>
      </c>
      <c r="C27" s="103">
        <v>308.6468805367</v>
      </c>
      <c r="D27" s="103">
        <v>311.477253572</v>
      </c>
      <c r="E27" s="103">
        <v>184.57211605399999</v>
      </c>
      <c r="F27" s="103">
        <v>185.1070816932</v>
      </c>
      <c r="G27" s="103">
        <v>186.42402586520001</v>
      </c>
      <c r="H27" s="103">
        <v>74.206506028700005</v>
      </c>
      <c r="I27" s="103">
        <v>74.403577189200007</v>
      </c>
      <c r="J27" s="103">
        <v>74.863799077799996</v>
      </c>
      <c r="K27" s="103">
        <v>906.6595849281</v>
      </c>
      <c r="L27" s="103">
        <v>909.67222006459997</v>
      </c>
      <c r="M27" s="103">
        <v>917.34864433250004</v>
      </c>
    </row>
    <row r="28" spans="1:13" ht="15" thickBot="1" x14ac:dyDescent="0.25">
      <c r="A28" s="137"/>
      <c r="B28" s="102"/>
      <c r="C28" s="103"/>
      <c r="D28" s="103"/>
      <c r="E28" s="103"/>
      <c r="F28" s="103"/>
      <c r="G28" s="103"/>
      <c r="H28" s="103"/>
      <c r="I28" s="103"/>
      <c r="J28" s="103"/>
      <c r="K28" s="103"/>
      <c r="L28" s="103"/>
      <c r="M28" s="103"/>
    </row>
    <row r="29" spans="1:13" ht="15" thickTop="1" x14ac:dyDescent="0.2">
      <c r="A29" s="206" t="s">
        <v>74</v>
      </c>
      <c r="B29" s="206"/>
      <c r="C29" s="206"/>
      <c r="D29" s="206"/>
      <c r="E29" s="206"/>
      <c r="F29" s="206"/>
      <c r="G29" s="206"/>
      <c r="H29" s="206"/>
      <c r="I29" s="206"/>
      <c r="J29" s="206"/>
      <c r="K29" s="206"/>
      <c r="L29" s="206"/>
      <c r="M29" s="206"/>
    </row>
    <row r="30" spans="1:13" x14ac:dyDescent="0.2">
      <c r="A30" s="250" t="s">
        <v>153</v>
      </c>
      <c r="B30" s="250"/>
      <c r="C30" s="250"/>
      <c r="D30" s="250"/>
      <c r="E30" s="250"/>
      <c r="F30" s="250"/>
      <c r="G30" s="250"/>
      <c r="H30" s="250"/>
      <c r="I30" s="250"/>
      <c r="J30" s="250"/>
      <c r="K30" s="250"/>
      <c r="L30" s="250"/>
      <c r="M30" s="250"/>
    </row>
  </sheetData>
  <mergeCells count="10">
    <mergeCell ref="A29:M29"/>
    <mergeCell ref="A30:M30"/>
    <mergeCell ref="A1:M1"/>
    <mergeCell ref="A2:M2"/>
    <mergeCell ref="A3:M3"/>
    <mergeCell ref="A4:A5"/>
    <mergeCell ref="B4:D4"/>
    <mergeCell ref="E4:G4"/>
    <mergeCell ref="H4:J4"/>
    <mergeCell ref="K4:M4"/>
  </mergeCells>
  <hyperlinks>
    <hyperlink ref="A30" r:id="rId1" display="http://www.sbp.org.pk/ecodata/rates/m2m/M2M-History.asp"/>
  </hyperlinks>
  <pageMargins left="0.7" right="0.7" top="0.75" bottom="0.75" header="0.3" footer="0.3"/>
  <pageSetup paperSize="9" scale="92"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20" zoomScaleNormal="100" zoomScaleSheetLayoutView="120" workbookViewId="0">
      <selection activeCell="C8" sqref="C8"/>
    </sheetView>
  </sheetViews>
  <sheetFormatPr defaultColWidth="9.125" defaultRowHeight="14.25" x14ac:dyDescent="0.2"/>
  <cols>
    <col min="1" max="1" width="31.5" style="7" customWidth="1"/>
    <col min="2" max="7" width="10.125" style="7" customWidth="1"/>
    <col min="8" max="16384" width="9.125" style="7"/>
  </cols>
  <sheetData>
    <row r="1" spans="1:7" ht="18.75" x14ac:dyDescent="0.2">
      <c r="A1" s="177" t="s">
        <v>154</v>
      </c>
      <c r="B1" s="177"/>
      <c r="C1" s="177"/>
      <c r="D1" s="177"/>
      <c r="E1" s="177"/>
      <c r="F1" s="177"/>
      <c r="G1" s="177"/>
    </row>
    <row r="2" spans="1:7" ht="15" thickBot="1" x14ac:dyDescent="0.25">
      <c r="A2" s="251" t="s">
        <v>1</v>
      </c>
      <c r="B2" s="251"/>
      <c r="C2" s="251"/>
      <c r="D2" s="251"/>
      <c r="E2" s="251"/>
      <c r="F2" s="251"/>
      <c r="G2" s="251"/>
    </row>
    <row r="3" spans="1:7" ht="15.75" thickTop="1" thickBot="1" x14ac:dyDescent="0.25">
      <c r="A3" s="80" t="s">
        <v>155</v>
      </c>
      <c r="B3" s="85">
        <v>45283</v>
      </c>
      <c r="C3" s="118" t="s">
        <v>168</v>
      </c>
      <c r="D3" s="118" t="s">
        <v>172</v>
      </c>
      <c r="E3" s="118" t="s">
        <v>174</v>
      </c>
      <c r="F3" s="118" t="s">
        <v>175</v>
      </c>
      <c r="G3" s="118" t="s">
        <v>176</v>
      </c>
    </row>
    <row r="4" spans="1:7" ht="15" thickTop="1" x14ac:dyDescent="0.2">
      <c r="A4" s="71"/>
      <c r="B4" s="174"/>
    </row>
    <row r="5" spans="1:7" x14ac:dyDescent="0.2">
      <c r="A5" s="19" t="s">
        <v>156</v>
      </c>
      <c r="B5" s="174"/>
    </row>
    <row r="6" spans="1:7" x14ac:dyDescent="0.2">
      <c r="A6" s="19" t="s">
        <v>157</v>
      </c>
      <c r="B6" s="173">
        <v>3056829</v>
      </c>
      <c r="C6" s="173">
        <v>2636224.8199999998</v>
      </c>
      <c r="D6" s="173">
        <v>2262185.5200000005</v>
      </c>
      <c r="E6" s="173">
        <v>2769497.97</v>
      </c>
      <c r="F6" s="173">
        <v>3294341.9000000004</v>
      </c>
      <c r="G6" s="173">
        <v>3993819.79</v>
      </c>
    </row>
    <row r="7" spans="1:7" x14ac:dyDescent="0.2">
      <c r="A7" s="25" t="s">
        <v>158</v>
      </c>
      <c r="B7" s="129">
        <v>899180</v>
      </c>
      <c r="C7" s="129">
        <v>1092271.6399999999</v>
      </c>
      <c r="D7" s="129">
        <v>760945.86000000057</v>
      </c>
      <c r="E7" s="129">
        <v>901222.1400000006</v>
      </c>
      <c r="F7" s="129">
        <v>1369480.0800000005</v>
      </c>
      <c r="G7" s="129">
        <f>G6-G8</f>
        <v>1379602.6</v>
      </c>
    </row>
    <row r="8" spans="1:7" x14ac:dyDescent="0.2">
      <c r="A8" s="25" t="s">
        <v>159</v>
      </c>
      <c r="B8" s="129">
        <v>2157648</v>
      </c>
      <c r="C8" s="129">
        <v>1543953.18</v>
      </c>
      <c r="D8" s="129">
        <v>1501239.66</v>
      </c>
      <c r="E8" s="129">
        <v>1868275.8299999996</v>
      </c>
      <c r="F8" s="129">
        <v>1924861.8199999998</v>
      </c>
      <c r="G8" s="129">
        <v>2614217.19</v>
      </c>
    </row>
    <row r="9" spans="1:7" x14ac:dyDescent="0.2">
      <c r="A9" s="19" t="s">
        <v>160</v>
      </c>
      <c r="B9" s="173">
        <v>3056829</v>
      </c>
      <c r="C9" s="173">
        <v>2636224.8199999998</v>
      </c>
      <c r="D9" s="173">
        <v>2262185.5200000005</v>
      </c>
      <c r="E9" s="173">
        <v>2769497.97</v>
      </c>
      <c r="F9" s="173">
        <v>3294341.9000000004</v>
      </c>
      <c r="G9" s="173">
        <f>G6</f>
        <v>3993819.79</v>
      </c>
    </row>
    <row r="10" spans="1:7" x14ac:dyDescent="0.2">
      <c r="A10" s="25" t="s">
        <v>158</v>
      </c>
      <c r="B10" s="129">
        <v>928300</v>
      </c>
      <c r="C10" s="129">
        <v>1064797.8799999997</v>
      </c>
      <c r="D10" s="129">
        <v>690577.98000000045</v>
      </c>
      <c r="E10" s="129">
        <v>1102673.7500000002</v>
      </c>
      <c r="F10" s="129">
        <v>1390129.6200000003</v>
      </c>
      <c r="G10" s="129">
        <f>G9-G11</f>
        <v>1310477.6900000004</v>
      </c>
    </row>
    <row r="11" spans="1:7" x14ac:dyDescent="0.2">
      <c r="A11" s="25" t="s">
        <v>159</v>
      </c>
      <c r="B11" s="129">
        <v>2128528</v>
      </c>
      <c r="C11" s="129">
        <v>1571426.9400000002</v>
      </c>
      <c r="D11" s="129">
        <v>1571607.54</v>
      </c>
      <c r="E11" s="129">
        <v>1666824.22</v>
      </c>
      <c r="F11" s="129">
        <v>1904212.28</v>
      </c>
      <c r="G11" s="129">
        <v>2683342.0999999996</v>
      </c>
    </row>
    <row r="12" spans="1:7" x14ac:dyDescent="0.2">
      <c r="A12" s="19" t="s">
        <v>161</v>
      </c>
      <c r="B12" s="173" t="s">
        <v>30</v>
      </c>
      <c r="C12" s="173">
        <v>0</v>
      </c>
      <c r="D12" s="173">
        <v>0</v>
      </c>
      <c r="E12" s="173">
        <v>0</v>
      </c>
      <c r="F12" s="173">
        <v>0</v>
      </c>
      <c r="G12" s="173">
        <f t="shared" ref="G12" si="0">G6-G9</f>
        <v>0</v>
      </c>
    </row>
    <row r="13" spans="1:7" x14ac:dyDescent="0.2">
      <c r="A13" s="25"/>
      <c r="B13" s="173"/>
      <c r="C13" s="173"/>
      <c r="D13" s="173"/>
      <c r="E13" s="173"/>
      <c r="F13" s="173"/>
      <c r="G13" s="173"/>
    </row>
    <row r="14" spans="1:7" x14ac:dyDescent="0.2">
      <c r="A14" s="19" t="s">
        <v>162</v>
      </c>
      <c r="B14" s="173"/>
      <c r="C14" s="173"/>
      <c r="D14" s="173"/>
      <c r="E14" s="173"/>
      <c r="F14" s="173"/>
      <c r="G14" s="173"/>
    </row>
    <row r="15" spans="1:7" x14ac:dyDescent="0.2">
      <c r="A15" s="19" t="s">
        <v>157</v>
      </c>
      <c r="B15" s="173">
        <v>357392</v>
      </c>
      <c r="C15" s="173">
        <v>371457.67000000004</v>
      </c>
      <c r="D15" s="173">
        <v>286686.45</v>
      </c>
      <c r="E15" s="173">
        <v>226783.04</v>
      </c>
      <c r="F15" s="173">
        <v>508665.7</v>
      </c>
      <c r="G15" s="173">
        <v>387518.8</v>
      </c>
    </row>
    <row r="16" spans="1:7" x14ac:dyDescent="0.2">
      <c r="A16" s="25" t="s">
        <v>158</v>
      </c>
      <c r="B16" s="129">
        <v>141868</v>
      </c>
      <c r="C16" s="129">
        <v>120097.40000000005</v>
      </c>
      <c r="D16" s="129">
        <v>91577</v>
      </c>
      <c r="E16" s="129">
        <v>77722.94</v>
      </c>
      <c r="F16" s="129">
        <v>216398.29999999993</v>
      </c>
      <c r="G16" s="129">
        <f>G15-G17</f>
        <v>175035.30000000005</v>
      </c>
    </row>
    <row r="17" spans="1:7" x14ac:dyDescent="0.2">
      <c r="A17" s="25" t="s">
        <v>159</v>
      </c>
      <c r="B17" s="129">
        <v>215524</v>
      </c>
      <c r="C17" s="129">
        <v>251360.27</v>
      </c>
      <c r="D17" s="129">
        <v>195109.45</v>
      </c>
      <c r="E17" s="129">
        <v>149060.1</v>
      </c>
      <c r="F17" s="129">
        <v>292267.40000000008</v>
      </c>
      <c r="G17" s="129">
        <v>212483.49999999994</v>
      </c>
    </row>
    <row r="18" spans="1:7" x14ac:dyDescent="0.2">
      <c r="A18" s="19" t="s">
        <v>160</v>
      </c>
      <c r="B18" s="173">
        <v>357392</v>
      </c>
      <c r="C18" s="173">
        <v>371457.67000000004</v>
      </c>
      <c r="D18" s="173">
        <v>286686.45</v>
      </c>
      <c r="E18" s="173">
        <v>226783.04</v>
      </c>
      <c r="F18" s="173">
        <v>508665.7</v>
      </c>
      <c r="G18" s="173">
        <f t="shared" ref="G18" si="1">G15</f>
        <v>387518.8</v>
      </c>
    </row>
    <row r="19" spans="1:7" x14ac:dyDescent="0.2">
      <c r="A19" s="25" t="s">
        <v>158</v>
      </c>
      <c r="B19" s="129">
        <v>109000</v>
      </c>
      <c r="C19" s="129">
        <v>171500.45000000004</v>
      </c>
      <c r="D19" s="129">
        <v>126925.55000000002</v>
      </c>
      <c r="E19" s="129">
        <v>53963.399999999965</v>
      </c>
      <c r="F19" s="129">
        <v>266551.29999999993</v>
      </c>
      <c r="G19" s="129">
        <f>G18-G20</f>
        <v>237834.6</v>
      </c>
    </row>
    <row r="20" spans="1:7" x14ac:dyDescent="0.2">
      <c r="A20" s="25" t="s">
        <v>159</v>
      </c>
      <c r="B20" s="129">
        <v>248393</v>
      </c>
      <c r="C20" s="129">
        <v>199957.22</v>
      </c>
      <c r="D20" s="129">
        <v>159760.9</v>
      </c>
      <c r="E20" s="129">
        <v>172819.64000000004</v>
      </c>
      <c r="F20" s="129">
        <v>242114.40000000005</v>
      </c>
      <c r="G20" s="129">
        <v>149684.19999999998</v>
      </c>
    </row>
    <row r="21" spans="1:7" x14ac:dyDescent="0.2">
      <c r="A21" s="19" t="s">
        <v>161</v>
      </c>
      <c r="B21" s="173" t="s">
        <v>30</v>
      </c>
      <c r="C21" s="173">
        <v>0</v>
      </c>
      <c r="D21" s="173">
        <v>0</v>
      </c>
      <c r="E21" s="173">
        <v>0</v>
      </c>
      <c r="F21" s="173">
        <v>0</v>
      </c>
      <c r="G21" s="173">
        <f t="shared" ref="G21" si="2">G18-G15</f>
        <v>0</v>
      </c>
    </row>
    <row r="22" spans="1:7" x14ac:dyDescent="0.2">
      <c r="A22" s="25"/>
      <c r="B22" s="173"/>
      <c r="C22" s="173"/>
      <c r="D22" s="173"/>
      <c r="E22" s="173"/>
      <c r="F22" s="173"/>
      <c r="G22" s="173"/>
    </row>
    <row r="23" spans="1:7" x14ac:dyDescent="0.2">
      <c r="A23" s="19" t="s">
        <v>163</v>
      </c>
      <c r="B23" s="173"/>
      <c r="C23" s="173"/>
      <c r="D23" s="173"/>
      <c r="E23" s="173"/>
      <c r="F23" s="173"/>
      <c r="G23" s="173"/>
    </row>
    <row r="24" spans="1:7" x14ac:dyDescent="0.2">
      <c r="A24" s="19" t="s">
        <v>157</v>
      </c>
      <c r="B24" s="173">
        <v>2159889</v>
      </c>
      <c r="C24" s="173">
        <v>2463451.9700000007</v>
      </c>
      <c r="D24" s="173">
        <v>2455024.11</v>
      </c>
      <c r="E24" s="173">
        <v>1886823.65</v>
      </c>
      <c r="F24" s="173">
        <v>1649524.55</v>
      </c>
      <c r="G24" s="173">
        <v>2208416.08</v>
      </c>
    </row>
    <row r="25" spans="1:7" x14ac:dyDescent="0.2">
      <c r="A25" s="25" t="s">
        <v>158</v>
      </c>
      <c r="B25" s="129">
        <v>791622</v>
      </c>
      <c r="C25" s="129">
        <v>873687.0000000007</v>
      </c>
      <c r="D25" s="129">
        <v>690318.17000000016</v>
      </c>
      <c r="E25" s="129">
        <v>688234.85999999987</v>
      </c>
      <c r="F25" s="129">
        <v>738707.24</v>
      </c>
      <c r="G25" s="129">
        <f>G24-G26</f>
        <v>846282.77</v>
      </c>
    </row>
    <row r="26" spans="1:7" x14ac:dyDescent="0.2">
      <c r="A26" s="25" t="s">
        <v>159</v>
      </c>
      <c r="B26" s="129">
        <v>1368267</v>
      </c>
      <c r="C26" s="129">
        <v>1589764.97</v>
      </c>
      <c r="D26" s="129">
        <v>1764705.9399999997</v>
      </c>
      <c r="E26" s="129">
        <v>1198588.79</v>
      </c>
      <c r="F26" s="129">
        <v>910817.31</v>
      </c>
      <c r="G26" s="129">
        <v>1362133.31</v>
      </c>
    </row>
    <row r="27" spans="1:7" x14ac:dyDescent="0.2">
      <c r="A27" s="19" t="s">
        <v>160</v>
      </c>
      <c r="B27" s="173">
        <v>2159889</v>
      </c>
      <c r="C27" s="173">
        <v>2463451.9700000007</v>
      </c>
      <c r="D27" s="173">
        <v>2455024.11</v>
      </c>
      <c r="E27" s="173">
        <v>1886823.65</v>
      </c>
      <c r="F27" s="173">
        <v>1649524.55</v>
      </c>
      <c r="G27" s="173">
        <f>G24</f>
        <v>2208416.08</v>
      </c>
    </row>
    <row r="28" spans="1:7" x14ac:dyDescent="0.2">
      <c r="A28" s="25" t="s">
        <v>158</v>
      </c>
      <c r="B28" s="129">
        <v>1037028</v>
      </c>
      <c r="C28" s="129">
        <v>699216.37000000058</v>
      </c>
      <c r="D28" s="129">
        <v>520356.88000000012</v>
      </c>
      <c r="E28" s="129">
        <v>722351.07999999984</v>
      </c>
      <c r="F28" s="129">
        <v>580568.99</v>
      </c>
      <c r="G28" s="129">
        <f>G27-G29</f>
        <v>687926.62000000011</v>
      </c>
    </row>
    <row r="29" spans="1:7" x14ac:dyDescent="0.2">
      <c r="A29" s="25" t="s">
        <v>159</v>
      </c>
      <c r="B29" s="129">
        <v>1122861</v>
      </c>
      <c r="C29" s="129">
        <v>1764235.6</v>
      </c>
      <c r="D29" s="129">
        <v>1934667.2299999997</v>
      </c>
      <c r="E29" s="129">
        <v>1164472.57</v>
      </c>
      <c r="F29" s="129">
        <v>1068955.56</v>
      </c>
      <c r="G29" s="129">
        <v>1520489.46</v>
      </c>
    </row>
    <row r="30" spans="1:7" x14ac:dyDescent="0.2">
      <c r="A30" s="19" t="s">
        <v>161</v>
      </c>
      <c r="B30" s="173" t="s">
        <v>30</v>
      </c>
      <c r="C30" s="173">
        <v>0</v>
      </c>
      <c r="D30" s="173">
        <v>0</v>
      </c>
      <c r="E30" s="173">
        <v>0</v>
      </c>
      <c r="F30" s="173">
        <v>0</v>
      </c>
      <c r="G30" s="173">
        <f>G27-G24</f>
        <v>0</v>
      </c>
    </row>
    <row r="31" spans="1:7" x14ac:dyDescent="0.2">
      <c r="A31" s="19"/>
      <c r="B31" s="173"/>
      <c r="C31" s="173"/>
      <c r="D31" s="173"/>
      <c r="E31" s="173"/>
      <c r="F31" s="173"/>
      <c r="G31" s="173"/>
    </row>
    <row r="32" spans="1:7" x14ac:dyDescent="0.2">
      <c r="A32" s="19" t="s">
        <v>164</v>
      </c>
      <c r="B32" s="173"/>
      <c r="C32" s="173"/>
      <c r="D32" s="173"/>
      <c r="E32" s="173"/>
      <c r="F32" s="173"/>
      <c r="G32" s="173"/>
    </row>
    <row r="33" spans="1:7" x14ac:dyDescent="0.2">
      <c r="A33" s="19" t="s">
        <v>165</v>
      </c>
      <c r="B33" s="173">
        <v>4941619</v>
      </c>
      <c r="C33" s="173">
        <v>5941332.6999999993</v>
      </c>
      <c r="D33" s="173">
        <v>4307301.0999999996</v>
      </c>
      <c r="E33" s="173">
        <v>4546207.3000000007</v>
      </c>
      <c r="F33" s="173">
        <v>4652471</v>
      </c>
      <c r="G33" s="173">
        <v>4395410</v>
      </c>
    </row>
    <row r="34" spans="1:7" x14ac:dyDescent="0.2">
      <c r="A34" s="25" t="s">
        <v>158</v>
      </c>
      <c r="B34" s="129">
        <v>421276</v>
      </c>
      <c r="C34" s="129">
        <v>374315.19999999925</v>
      </c>
      <c r="D34" s="129">
        <v>248997.49999999953</v>
      </c>
      <c r="E34" s="129">
        <v>263091.80000000075</v>
      </c>
      <c r="F34" s="129">
        <v>389320.09999999963</v>
      </c>
      <c r="G34" s="129">
        <f>G33-G35</f>
        <v>320411.5</v>
      </c>
    </row>
    <row r="35" spans="1:7" x14ac:dyDescent="0.2">
      <c r="A35" s="25" t="s">
        <v>159</v>
      </c>
      <c r="B35" s="129">
        <v>4520343</v>
      </c>
      <c r="C35" s="129">
        <v>5567017.5</v>
      </c>
      <c r="D35" s="129">
        <v>4058303.6</v>
      </c>
      <c r="E35" s="129">
        <v>4283115.5</v>
      </c>
      <c r="F35" s="129">
        <v>4263150.9000000004</v>
      </c>
      <c r="G35" s="129">
        <v>4074998.5</v>
      </c>
    </row>
    <row r="36" spans="1:7" x14ac:dyDescent="0.2">
      <c r="A36" s="19" t="s">
        <v>166</v>
      </c>
      <c r="B36" s="173">
        <v>4941619</v>
      </c>
      <c r="C36" s="173">
        <v>5941332.6999999993</v>
      </c>
      <c r="D36" s="173">
        <v>4307301.0999999996</v>
      </c>
      <c r="E36" s="173">
        <v>4546207.3000000007</v>
      </c>
      <c r="F36" s="173">
        <v>4652471</v>
      </c>
      <c r="G36" s="173">
        <f t="shared" ref="G36" si="3">G33</f>
        <v>4395410</v>
      </c>
    </row>
    <row r="37" spans="1:7" x14ac:dyDescent="0.2">
      <c r="A37" s="25" t="s">
        <v>158</v>
      </c>
      <c r="B37" s="129">
        <v>425865</v>
      </c>
      <c r="C37" s="129">
        <v>470302.49999999907</v>
      </c>
      <c r="D37" s="129">
        <v>382446.59999999963</v>
      </c>
      <c r="E37" s="129">
        <v>349879.50000000093</v>
      </c>
      <c r="F37" s="129">
        <v>452544.90000000037</v>
      </c>
      <c r="G37" s="129">
        <f t="shared" ref="G37" si="4">G36-G38</f>
        <v>459761.5</v>
      </c>
    </row>
    <row r="38" spans="1:7" x14ac:dyDescent="0.2">
      <c r="A38" s="25" t="s">
        <v>159</v>
      </c>
      <c r="B38" s="129">
        <v>4515754</v>
      </c>
      <c r="C38" s="129">
        <v>5471030.2000000002</v>
      </c>
      <c r="D38" s="129">
        <v>3924854.5</v>
      </c>
      <c r="E38" s="129">
        <v>4196327.8</v>
      </c>
      <c r="F38" s="129">
        <v>4199926.0999999996</v>
      </c>
      <c r="G38" s="129">
        <v>3935648.5</v>
      </c>
    </row>
    <row r="39" spans="1:7" x14ac:dyDescent="0.2">
      <c r="A39" s="19" t="s">
        <v>161</v>
      </c>
      <c r="B39" s="173" t="s">
        <v>30</v>
      </c>
      <c r="C39" s="173">
        <v>0</v>
      </c>
      <c r="D39" s="173">
        <v>0</v>
      </c>
      <c r="E39" s="173">
        <v>0</v>
      </c>
      <c r="F39" s="173">
        <v>0</v>
      </c>
      <c r="G39" s="173">
        <f t="shared" ref="G39" si="5">G36-G33</f>
        <v>0</v>
      </c>
    </row>
    <row r="40" spans="1:7" ht="15" thickBot="1" x14ac:dyDescent="0.25">
      <c r="A40" s="81"/>
      <c r="B40" s="82"/>
      <c r="C40" s="82"/>
      <c r="D40" s="82"/>
      <c r="E40" s="82"/>
      <c r="F40" s="82"/>
      <c r="G40" s="82"/>
    </row>
    <row r="41" spans="1:7" x14ac:dyDescent="0.2">
      <c r="A41" s="261"/>
      <c r="B41" s="261"/>
      <c r="C41" s="262" t="s">
        <v>74</v>
      </c>
      <c r="D41" s="262"/>
      <c r="E41" s="262"/>
      <c r="F41" s="262"/>
      <c r="G41" s="262"/>
    </row>
    <row r="42" spans="1:7" x14ac:dyDescent="0.2">
      <c r="A42" s="207"/>
      <c r="B42" s="207"/>
      <c r="C42" s="207"/>
      <c r="D42" s="207"/>
      <c r="E42" s="207"/>
      <c r="F42" s="207"/>
      <c r="G42" s="207"/>
    </row>
  </sheetData>
  <mergeCells count="5">
    <mergeCell ref="A1:G1"/>
    <mergeCell ref="A2:G2"/>
    <mergeCell ref="A42:G42"/>
    <mergeCell ref="A41:B41"/>
    <mergeCell ref="C41:G41"/>
  </mergeCells>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6.1</vt:lpstr>
      <vt:lpstr>6.2</vt:lpstr>
      <vt:lpstr>6.3</vt:lpstr>
      <vt:lpstr>6.4</vt:lpstr>
      <vt:lpstr>6.5</vt:lpstr>
      <vt:lpstr>6.6</vt:lpstr>
      <vt:lpstr>6.7</vt:lpstr>
      <vt:lpstr>6.8</vt:lpstr>
      <vt:lpstr>6.9</vt:lpstr>
      <vt:lpstr>6.9.1</vt:lpstr>
      <vt:lpstr>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2024-06-27T07:19:03Z</cp:lastPrinted>
  <dcterms:created xsi:type="dcterms:W3CDTF">2024-02-01T11:08:02Z</dcterms:created>
  <dcterms:modified xsi:type="dcterms:W3CDTF">2024-06-27T07:19:10Z</dcterms:modified>
</cp:coreProperties>
</file>