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 Data\Haider Ali\Flow of fund Prices and publication Div\Publication\MSB\0224\MSB Excel files\"/>
    </mc:Choice>
  </mc:AlternateContent>
  <bookViews>
    <workbookView xWindow="0" yWindow="0" windowWidth="20490" windowHeight="7620" firstSheet="18" activeTab="27"/>
  </bookViews>
  <sheets>
    <sheet name="4.1" sheetId="1" r:id="rId1"/>
    <sheet name="4.1.1" sheetId="2" r:id="rId2"/>
    <sheet name="4.2" sheetId="3" r:id="rId3"/>
    <sheet name="4.3" sheetId="4" r:id="rId4"/>
    <sheet name="4.4" sheetId="5" r:id="rId5"/>
    <sheet name="4.5" sheetId="6" r:id="rId6"/>
    <sheet name="4.6" sheetId="7" r:id="rId7"/>
    <sheet name="4.7" sheetId="8" r:id="rId8"/>
    <sheet name="4.8" sheetId="9" r:id="rId9"/>
    <sheet name="4.9" sheetId="10" r:id="rId10"/>
    <sheet name="4.9.1" sheetId="11" r:id="rId11"/>
    <sheet name="4.10" sheetId="12" r:id="rId12"/>
    <sheet name="4.10.1" sheetId="13" r:id="rId13"/>
    <sheet name="4.11" sheetId="14" r:id="rId14"/>
    <sheet name="4.12" sheetId="15" r:id="rId15"/>
    <sheet name="4.13" sheetId="16" r:id="rId16"/>
    <sheet name="4.14" sheetId="17" r:id="rId17"/>
    <sheet name="4.15" sheetId="18" r:id="rId18"/>
    <sheet name="4.15.1" sheetId="19" r:id="rId19"/>
    <sheet name="4.16" sheetId="20" r:id="rId20"/>
    <sheet name="4.16.1" sheetId="21" r:id="rId21"/>
    <sheet name="4.17" sheetId="22" r:id="rId22"/>
    <sheet name="4.17.1" sheetId="23" r:id="rId23"/>
    <sheet name="4.18" sheetId="24" r:id="rId24"/>
    <sheet name="4.18.1" sheetId="25" r:id="rId25"/>
    <sheet name="4.18.2" sheetId="26" r:id="rId26"/>
    <sheet name="4.18.3" sheetId="27" r:id="rId27"/>
    <sheet name="4.19" sheetId="28" r:id="rId28"/>
    <sheet name="4.19.1" sheetId="29" r:id="rId29"/>
    <sheet name="4.19.2" sheetId="30" r:id="rId30"/>
    <sheet name="4.19.3" sheetId="31" r:id="rId31"/>
    <sheet name="4.20" sheetId="32" r:id="rId32"/>
    <sheet name="4.21" sheetId="33" r:id="rId33"/>
    <sheet name="4.22" sheetId="34" r:id="rId34"/>
    <sheet name="4.23" sheetId="35" r:id="rId35"/>
  </sheets>
  <externalReferences>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_xlnm.Print_Area" localSheetId="0">'4.1'!$A$1:$L$51</definedName>
    <definedName name="_xlnm.Print_Area" localSheetId="1">'4.1.1'!$A$1:$L$54</definedName>
    <definedName name="_xlnm.Print_Area" localSheetId="14">'4.12'!$A$1:$N$42</definedName>
    <definedName name="_xlnm.Print_Area" localSheetId="15">'4.13'!$A$1:$K$76</definedName>
    <definedName name="_xlnm.Print_Area" localSheetId="16">'4.14'!$A$1:$M$66</definedName>
    <definedName name="_xlnm.Print_Area" localSheetId="19">'4.16'!$A$1:$J$64</definedName>
    <definedName name="_xlnm.Print_Area" localSheetId="20">'4.16.1'!$A$1:$J$60</definedName>
    <definedName name="_xlnm.Print_Area" localSheetId="21">'4.17'!$A$1:$J$68</definedName>
    <definedName name="_xlnm.Print_Area" localSheetId="22">'4.17.1'!$A$1:$K$62</definedName>
    <definedName name="_xlnm.Print_Area" localSheetId="24">'4.18.1'!$A$1:$K$55</definedName>
    <definedName name="_xlnm.Print_Area" localSheetId="25">'4.18.2'!$A$1:$K$52</definedName>
    <definedName name="_xlnm.Print_Area" localSheetId="26">'4.18.3'!$A$1:$K$48</definedName>
    <definedName name="_xlnm.Print_Area" localSheetId="27">'4.19'!$A$1:$K$52</definedName>
    <definedName name="_xlnm.Print_Area" localSheetId="28">'4.19.1'!$A$1:$K$55</definedName>
    <definedName name="_xlnm.Print_Area" localSheetId="4">'4.4'!$A$1:$J$55</definedName>
    <definedName name="_xlnm.Print_Area" localSheetId="7">'4.7'!$A$1:$N$31</definedName>
    <definedName name="_xlnm.Print_Area" localSheetId="8">'4.8'!$A$1:$I$44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7" i="19" l="1"/>
  <c r="K27" i="19" s="1"/>
  <c r="G26" i="19"/>
  <c r="K26" i="19" s="1"/>
  <c r="G25" i="19"/>
  <c r="K25" i="19" s="1"/>
  <c r="G23" i="19"/>
  <c r="K23" i="19" s="1"/>
  <c r="G22" i="19"/>
  <c r="K22" i="19" s="1"/>
  <c r="L21" i="19"/>
  <c r="K21" i="19"/>
  <c r="E14" i="19"/>
  <c r="E15" i="19" s="1"/>
  <c r="E17" i="19" s="1"/>
  <c r="E18" i="19" s="1"/>
  <c r="E19" i="19" s="1"/>
  <c r="C22" i="19"/>
  <c r="E22" i="19" s="1"/>
  <c r="E23" i="19" s="1"/>
  <c r="E25" i="19" s="1"/>
  <c r="E26" i="19" s="1"/>
  <c r="E27" i="19" s="1"/>
  <c r="I22" i="19" l="1"/>
  <c r="I23" i="19" l="1"/>
  <c r="L22" i="19"/>
  <c r="I25" i="19" l="1"/>
  <c r="L23" i="19"/>
  <c r="I26" i="19" l="1"/>
  <c r="L25" i="19"/>
  <c r="I27" i="19" l="1"/>
  <c r="L27" i="19" s="1"/>
  <c r="L26" i="19"/>
  <c r="B37" i="15" l="1"/>
  <c r="B36" i="15"/>
  <c r="B35" i="15"/>
  <c r="B34" i="15"/>
  <c r="B33" i="15"/>
  <c r="B32" i="15"/>
  <c r="B31" i="15"/>
  <c r="B30" i="15"/>
  <c r="B29" i="15"/>
  <c r="B28" i="15"/>
  <c r="B27" i="15"/>
  <c r="B26" i="15"/>
  <c r="B25" i="15"/>
  <c r="B24" i="15"/>
  <c r="B23" i="15"/>
  <c r="B22" i="15"/>
  <c r="B21" i="15"/>
  <c r="B19" i="15"/>
  <c r="B18" i="15"/>
  <c r="B17" i="15"/>
  <c r="B16" i="15"/>
  <c r="B15" i="15"/>
  <c r="B14" i="15"/>
  <c r="B13" i="15"/>
  <c r="B12" i="15"/>
  <c r="B11" i="15"/>
  <c r="B10" i="15"/>
  <c r="B9" i="15"/>
  <c r="B8" i="15"/>
  <c r="B7" i="15"/>
  <c r="N7" i="15"/>
  <c r="N8" i="15"/>
  <c r="N9" i="15"/>
  <c r="N10" i="15"/>
  <c r="N11" i="15"/>
  <c r="N12" i="15"/>
  <c r="N13" i="15"/>
  <c r="N14" i="15"/>
  <c r="N15" i="15"/>
  <c r="N16" i="15"/>
  <c r="N17" i="15"/>
  <c r="N18" i="15"/>
  <c r="N19" i="15"/>
  <c r="N21" i="15"/>
  <c r="N22" i="15"/>
  <c r="N23" i="15"/>
  <c r="N24" i="15"/>
  <c r="N25" i="15"/>
  <c r="N26" i="15"/>
  <c r="N27" i="15"/>
  <c r="N28" i="15"/>
  <c r="N29" i="15"/>
  <c r="N30" i="15"/>
  <c r="N31" i="15"/>
  <c r="N32" i="15"/>
  <c r="N33" i="15"/>
  <c r="N34" i="15"/>
  <c r="N35" i="15"/>
  <c r="N36" i="15"/>
  <c r="N37" i="15"/>
  <c r="M37" i="15"/>
  <c r="M35" i="15"/>
  <c r="M36" i="15"/>
  <c r="M34" i="15"/>
  <c r="M30" i="15"/>
  <c r="M31" i="15"/>
  <c r="M32" i="15"/>
  <c r="M33" i="15"/>
  <c r="M29" i="15"/>
  <c r="M28" i="15"/>
  <c r="M27" i="15"/>
  <c r="M26" i="15"/>
  <c r="M25" i="15"/>
  <c r="M24" i="15"/>
  <c r="M23" i="15"/>
  <c r="M22" i="15"/>
  <c r="M21" i="15"/>
  <c r="M19" i="15"/>
  <c r="M18" i="15"/>
  <c r="M17" i="15"/>
  <c r="M16" i="15"/>
  <c r="M13" i="15"/>
  <c r="M14" i="15"/>
  <c r="M15" i="15"/>
  <c r="M12" i="15"/>
  <c r="M9" i="15"/>
  <c r="M10" i="15"/>
  <c r="M11" i="15"/>
  <c r="M8" i="15"/>
  <c r="M7" i="15"/>
  <c r="T31" i="14"/>
  <c r="S31" i="14"/>
  <c r="R31" i="14"/>
  <c r="Q31" i="14"/>
  <c r="P31" i="14"/>
  <c r="O31" i="14"/>
  <c r="N31" i="14"/>
  <c r="M31" i="14"/>
  <c r="L31" i="14"/>
  <c r="K31" i="14"/>
  <c r="J31" i="14"/>
  <c r="I31" i="14"/>
  <c r="H31" i="14"/>
  <c r="G31" i="14"/>
  <c r="F31" i="14"/>
  <c r="E31" i="14"/>
  <c r="D31" i="14"/>
  <c r="C31" i="14"/>
  <c r="T29" i="14"/>
  <c r="S29" i="14"/>
  <c r="R29" i="14"/>
  <c r="Q29" i="14"/>
  <c r="P29" i="14"/>
  <c r="O29" i="14"/>
  <c r="N29" i="14"/>
  <c r="M29" i="14"/>
  <c r="L29" i="14"/>
  <c r="K29" i="14"/>
  <c r="J29" i="14"/>
  <c r="I29" i="14"/>
  <c r="H29" i="14"/>
  <c r="G29" i="14"/>
  <c r="F29" i="14"/>
  <c r="E29" i="14"/>
  <c r="D29" i="14"/>
  <c r="C29" i="14"/>
  <c r="F26" i="4" l="1"/>
  <c r="D26" i="4"/>
  <c r="E26" i="4"/>
  <c r="C26" i="4"/>
  <c r="K61" i="23"/>
  <c r="G29" i="19" s="1"/>
  <c r="K60" i="23"/>
  <c r="K55" i="23"/>
  <c r="K56" i="23"/>
  <c r="K57" i="23"/>
  <c r="K58" i="23"/>
  <c r="K59" i="23"/>
  <c r="K54" i="23"/>
  <c r="K49" i="23"/>
  <c r="K50" i="23"/>
  <c r="K51" i="23"/>
  <c r="K52" i="23"/>
  <c r="K53" i="23"/>
  <c r="K48" i="23"/>
  <c r="K43" i="23"/>
  <c r="K44" i="23"/>
  <c r="K45" i="23"/>
  <c r="K46" i="23"/>
  <c r="K47" i="23"/>
  <c r="K42" i="23"/>
  <c r="K37" i="23"/>
  <c r="K38" i="23"/>
  <c r="K39" i="23"/>
  <c r="K40" i="23"/>
  <c r="K41" i="23"/>
  <c r="K36" i="23"/>
  <c r="K31" i="23"/>
  <c r="K32" i="23"/>
  <c r="K33" i="23"/>
  <c r="K34" i="23"/>
  <c r="K35" i="23"/>
  <c r="K30" i="23"/>
  <c r="K29" i="23"/>
  <c r="K28" i="23"/>
  <c r="K27" i="23"/>
  <c r="K26" i="23"/>
  <c r="K25" i="23"/>
  <c r="K24" i="23"/>
  <c r="K18" i="23"/>
  <c r="K19" i="23"/>
  <c r="K20" i="23"/>
  <c r="K21" i="23"/>
  <c r="K22" i="23"/>
  <c r="K23" i="23"/>
  <c r="K17" i="23"/>
  <c r="K7" i="23"/>
  <c r="K8" i="23"/>
  <c r="K9" i="23"/>
  <c r="K10" i="23"/>
  <c r="K11" i="23"/>
  <c r="K12" i="23"/>
  <c r="K13" i="23"/>
  <c r="K14" i="23"/>
  <c r="K15" i="23"/>
  <c r="K16" i="23"/>
  <c r="K6" i="23"/>
  <c r="I29" i="19" l="1"/>
  <c r="J29" i="19" s="1"/>
  <c r="J59" i="21"/>
  <c r="C29" i="19" s="1"/>
  <c r="E29" i="19" s="1"/>
  <c r="J58" i="21"/>
  <c r="J52" i="21"/>
  <c r="J53" i="21"/>
  <c r="J54" i="21"/>
  <c r="J55" i="21"/>
  <c r="J56" i="21"/>
  <c r="J57" i="21"/>
  <c r="J51" i="21"/>
  <c r="J50" i="21"/>
  <c r="J47" i="21"/>
  <c r="J48" i="21"/>
  <c r="J49" i="21"/>
  <c r="J46" i="21"/>
  <c r="J45" i="21"/>
  <c r="J44" i="21"/>
  <c r="J43" i="21"/>
  <c r="J41" i="21"/>
  <c r="J42" i="21"/>
  <c r="J40" i="21"/>
  <c r="J36" i="21"/>
  <c r="J37" i="21"/>
  <c r="J38" i="21"/>
  <c r="J39" i="21"/>
  <c r="J35" i="21"/>
  <c r="J22" i="21"/>
  <c r="J23" i="21"/>
  <c r="J24" i="21"/>
  <c r="J25" i="21"/>
  <c r="J26" i="21"/>
  <c r="J27" i="21"/>
  <c r="J28" i="21"/>
  <c r="J29" i="21"/>
  <c r="J30" i="21"/>
  <c r="J31" i="21"/>
  <c r="J32" i="21"/>
  <c r="J33" i="21"/>
  <c r="J34" i="21"/>
  <c r="J21" i="21"/>
  <c r="J7" i="21"/>
  <c r="J8" i="21"/>
  <c r="J9" i="21"/>
  <c r="J10" i="21"/>
  <c r="J11" i="21"/>
  <c r="J12" i="21"/>
  <c r="J13" i="21"/>
  <c r="J14" i="21"/>
  <c r="J15" i="21"/>
  <c r="J16" i="21"/>
  <c r="J17" i="21"/>
  <c r="J18" i="21"/>
  <c r="J19" i="21"/>
  <c r="J20" i="21"/>
  <c r="J6" i="21"/>
  <c r="K29" i="19" l="1"/>
  <c r="E51" i="29"/>
  <c r="E50" i="29"/>
  <c r="E49" i="29"/>
  <c r="E48" i="29"/>
  <c r="E47" i="29"/>
  <c r="E46" i="29"/>
  <c r="E45" i="29"/>
  <c r="E44" i="29"/>
  <c r="E43" i="29"/>
  <c r="E42" i="29"/>
  <c r="E41" i="29"/>
  <c r="E40" i="29"/>
  <c r="E39" i="29"/>
  <c r="E38" i="29"/>
  <c r="E37" i="29"/>
  <c r="E36" i="29"/>
  <c r="E35" i="29"/>
  <c r="E34" i="29"/>
  <c r="E33" i="29"/>
  <c r="E32" i="29"/>
  <c r="E31" i="29"/>
  <c r="E30" i="29"/>
  <c r="E29" i="29"/>
  <c r="E28" i="29"/>
  <c r="E27" i="29"/>
  <c r="E26" i="29"/>
  <c r="E25" i="29"/>
  <c r="E24" i="29"/>
  <c r="E23" i="29"/>
  <c r="E22" i="29"/>
  <c r="E21" i="29"/>
  <c r="E20" i="29"/>
  <c r="E19" i="29"/>
  <c r="E18" i="29"/>
  <c r="E17" i="29"/>
  <c r="E16" i="29"/>
  <c r="E15" i="29"/>
  <c r="E14" i="29"/>
  <c r="E13" i="29"/>
  <c r="E12" i="29"/>
  <c r="E11" i="29"/>
  <c r="E10" i="29"/>
  <c r="E9" i="29"/>
  <c r="E8" i="29"/>
  <c r="E7" i="29"/>
  <c r="K47" i="29"/>
  <c r="K48" i="29"/>
  <c r="K49" i="29"/>
  <c r="K50" i="29"/>
  <c r="K51" i="29"/>
  <c r="J51" i="29"/>
  <c r="J50" i="29"/>
  <c r="J49" i="29"/>
  <c r="J48" i="29"/>
  <c r="J8" i="29"/>
  <c r="K8" i="29"/>
  <c r="J9" i="29"/>
  <c r="K9" i="29"/>
  <c r="J10" i="29"/>
  <c r="K10" i="29"/>
  <c r="J11" i="29"/>
  <c r="K11" i="29"/>
  <c r="J12" i="29"/>
  <c r="K12" i="29"/>
  <c r="J13" i="29"/>
  <c r="K13" i="29"/>
  <c r="J14" i="29"/>
  <c r="K14" i="29"/>
  <c r="J15" i="29"/>
  <c r="K15" i="29"/>
  <c r="J16" i="29"/>
  <c r="K16" i="29"/>
  <c r="J17" i="29"/>
  <c r="K17" i="29"/>
  <c r="J18" i="29"/>
  <c r="K18" i="29"/>
  <c r="J19" i="29"/>
  <c r="K19" i="29"/>
  <c r="J20" i="29"/>
  <c r="K20" i="29"/>
  <c r="J21" i="29"/>
  <c r="K21" i="29"/>
  <c r="J22" i="29"/>
  <c r="K22" i="29"/>
  <c r="J23" i="29"/>
  <c r="K23" i="29"/>
  <c r="J24" i="29"/>
  <c r="K24" i="29"/>
  <c r="J25" i="29"/>
  <c r="K25" i="29"/>
  <c r="J26" i="29"/>
  <c r="K26" i="29"/>
  <c r="J27" i="29"/>
  <c r="K27" i="29"/>
  <c r="J28" i="29"/>
  <c r="K28" i="29"/>
  <c r="J29" i="29"/>
  <c r="K29" i="29"/>
  <c r="J30" i="29"/>
  <c r="K30" i="29"/>
  <c r="J31" i="29"/>
  <c r="K31" i="29"/>
  <c r="J32" i="29"/>
  <c r="K32" i="29"/>
  <c r="J33" i="29"/>
  <c r="K33" i="29"/>
  <c r="J34" i="29"/>
  <c r="K34" i="29"/>
  <c r="J35" i="29"/>
  <c r="K35" i="29"/>
  <c r="J36" i="29"/>
  <c r="K36" i="29"/>
  <c r="J37" i="29"/>
  <c r="K37" i="29"/>
  <c r="J38" i="29"/>
  <c r="K38" i="29"/>
  <c r="J39" i="29"/>
  <c r="K39" i="29"/>
  <c r="J40" i="29"/>
  <c r="K40" i="29"/>
  <c r="J41" i="29"/>
  <c r="K41" i="29"/>
  <c r="J42" i="29"/>
  <c r="K42" i="29"/>
  <c r="J43" i="29"/>
  <c r="K43" i="29"/>
  <c r="J44" i="29"/>
  <c r="K44" i="29"/>
  <c r="J45" i="29"/>
  <c r="K45" i="29"/>
  <c r="J46" i="29"/>
  <c r="K46" i="29"/>
  <c r="J47" i="29"/>
  <c r="K7" i="29"/>
  <c r="J7" i="29"/>
  <c r="E51" i="28"/>
  <c r="E50" i="28"/>
  <c r="E49" i="28"/>
  <c r="E48" i="28"/>
  <c r="E47" i="28"/>
  <c r="E46" i="28"/>
  <c r="E45" i="28"/>
  <c r="E44" i="28"/>
  <c r="E43" i="28"/>
  <c r="E42" i="28"/>
  <c r="E41" i="28"/>
  <c r="E40" i="28"/>
  <c r="E39" i="28"/>
  <c r="E38" i="28"/>
  <c r="E37" i="28"/>
  <c r="E36" i="28"/>
  <c r="E35" i="28"/>
  <c r="E34" i="28"/>
  <c r="E33" i="28"/>
  <c r="E32" i="28"/>
  <c r="E31" i="28"/>
  <c r="E30" i="28"/>
  <c r="E29" i="28"/>
  <c r="E28" i="28"/>
  <c r="E27" i="28"/>
  <c r="E26" i="28"/>
  <c r="E25" i="28"/>
  <c r="E24" i="28"/>
  <c r="E23" i="28"/>
  <c r="E22" i="28"/>
  <c r="E21" i="28"/>
  <c r="E20" i="28"/>
  <c r="E19" i="28"/>
  <c r="E18" i="28"/>
  <c r="E17" i="28"/>
  <c r="E16" i="28"/>
  <c r="E15" i="28"/>
  <c r="E14" i="28"/>
  <c r="E13" i="28"/>
  <c r="E12" i="28"/>
  <c r="E11" i="28"/>
  <c r="E10" i="28"/>
  <c r="E9" i="28"/>
  <c r="K9" i="28"/>
  <c r="K10" i="28"/>
  <c r="K11" i="28"/>
  <c r="K12" i="28"/>
  <c r="K13" i="28"/>
  <c r="K14" i="28"/>
  <c r="K15" i="28"/>
  <c r="K16" i="28"/>
  <c r="K17" i="28"/>
  <c r="K18" i="28"/>
  <c r="K19" i="28"/>
  <c r="K20" i="28"/>
  <c r="K21" i="28"/>
  <c r="K22" i="28"/>
  <c r="K23" i="28"/>
  <c r="K24" i="28"/>
  <c r="K25" i="28"/>
  <c r="K26" i="28"/>
  <c r="K27" i="28"/>
  <c r="K28" i="28"/>
  <c r="K29" i="28"/>
  <c r="K30" i="28"/>
  <c r="K31" i="28"/>
  <c r="K32" i="28"/>
  <c r="K33" i="28"/>
  <c r="K34" i="28"/>
  <c r="K35" i="28"/>
  <c r="K36" i="28"/>
  <c r="K37" i="28"/>
  <c r="K38" i="28"/>
  <c r="K39" i="28"/>
  <c r="K40" i="28"/>
  <c r="K41" i="28"/>
  <c r="K42" i="28"/>
  <c r="K43" i="28"/>
  <c r="K44" i="28"/>
  <c r="K45" i="28"/>
  <c r="K46" i="28"/>
  <c r="K47" i="28"/>
  <c r="K48" i="28"/>
  <c r="K49" i="28"/>
  <c r="K50" i="28"/>
  <c r="K51" i="28"/>
  <c r="J51" i="28"/>
  <c r="J50" i="28"/>
  <c r="J49" i="28"/>
  <c r="J48" i="28"/>
  <c r="J47" i="28"/>
  <c r="J46" i="28"/>
  <c r="J45" i="28"/>
  <c r="J44" i="28"/>
  <c r="J43" i="28"/>
  <c r="J42" i="28"/>
  <c r="J41" i="28"/>
  <c r="J40" i="28"/>
  <c r="J39" i="28"/>
  <c r="J38" i="28"/>
  <c r="J37" i="28"/>
  <c r="J36" i="28"/>
  <c r="J35" i="28"/>
  <c r="J34" i="28"/>
  <c r="J33" i="28"/>
  <c r="J32" i="28"/>
  <c r="J31" i="28"/>
  <c r="J30" i="28"/>
  <c r="J29" i="28"/>
  <c r="J28" i="28"/>
  <c r="J27" i="28"/>
  <c r="J26" i="28"/>
  <c r="J25" i="28"/>
  <c r="J24" i="28"/>
  <c r="J23" i="28"/>
  <c r="J22" i="28"/>
  <c r="J21" i="28"/>
  <c r="J20" i="28"/>
  <c r="J19" i="28"/>
  <c r="J18" i="28"/>
  <c r="J17" i="28"/>
  <c r="J16" i="28"/>
  <c r="J15" i="28"/>
  <c r="J14" i="28"/>
  <c r="J13" i="28"/>
  <c r="J12" i="28"/>
  <c r="J11" i="28"/>
  <c r="J10" i="28"/>
  <c r="J9" i="28"/>
  <c r="E7" i="28"/>
  <c r="K7" i="28"/>
  <c r="J7" i="28"/>
  <c r="E51" i="25"/>
  <c r="E50" i="25"/>
  <c r="E49" i="25"/>
  <c r="E48" i="25"/>
  <c r="E47" i="25"/>
  <c r="E46" i="25"/>
  <c r="E45" i="25"/>
  <c r="E44" i="25"/>
  <c r="E43" i="25"/>
  <c r="E42" i="25"/>
  <c r="E41" i="25"/>
  <c r="E40" i="25"/>
  <c r="E39" i="25"/>
  <c r="E38" i="25"/>
  <c r="E37" i="25"/>
  <c r="E36" i="25"/>
  <c r="E35" i="25"/>
  <c r="E34" i="25"/>
  <c r="E33" i="25"/>
  <c r="E32" i="25"/>
  <c r="E31" i="25"/>
  <c r="E30" i="25"/>
  <c r="E29" i="25"/>
  <c r="E28" i="25"/>
  <c r="E27" i="25"/>
  <c r="E26" i="25"/>
  <c r="E25" i="25"/>
  <c r="E24" i="25"/>
  <c r="E23" i="25"/>
  <c r="E22" i="25"/>
  <c r="E21" i="25"/>
  <c r="E20" i="25"/>
  <c r="E19" i="25"/>
  <c r="E18" i="25"/>
  <c r="E17" i="25"/>
  <c r="E16" i="25"/>
  <c r="E15" i="25"/>
  <c r="E14" i="25"/>
  <c r="E13" i="25"/>
  <c r="E12" i="25"/>
  <c r="E11" i="25"/>
  <c r="E10" i="25"/>
  <c r="E9" i="25"/>
  <c r="E8" i="25"/>
  <c r="E7" i="25"/>
  <c r="K7" i="25"/>
  <c r="K8" i="25"/>
  <c r="K9" i="25"/>
  <c r="K10" i="25"/>
  <c r="K11" i="25"/>
  <c r="K12" i="25"/>
  <c r="K13" i="25"/>
  <c r="K14" i="25"/>
  <c r="K15" i="25"/>
  <c r="K16" i="25"/>
  <c r="K17" i="25"/>
  <c r="K18" i="25"/>
  <c r="K19" i="25"/>
  <c r="K20" i="25"/>
  <c r="K21" i="25"/>
  <c r="K22" i="25"/>
  <c r="K23" i="25"/>
  <c r="K24" i="25"/>
  <c r="K25" i="25"/>
  <c r="K26" i="25"/>
  <c r="K27" i="25"/>
  <c r="K28" i="25"/>
  <c r="K29" i="25"/>
  <c r="K30" i="25"/>
  <c r="K31" i="25"/>
  <c r="K32" i="25"/>
  <c r="K33" i="25"/>
  <c r="K34" i="25"/>
  <c r="K35" i="25"/>
  <c r="K36" i="25"/>
  <c r="K37" i="25"/>
  <c r="K38" i="25"/>
  <c r="K39" i="25"/>
  <c r="K40" i="25"/>
  <c r="K41" i="25"/>
  <c r="K42" i="25"/>
  <c r="K43" i="25"/>
  <c r="K44" i="25"/>
  <c r="K45" i="25"/>
  <c r="K46" i="25"/>
  <c r="K47" i="25"/>
  <c r="K48" i="25"/>
  <c r="K49" i="25"/>
  <c r="K50" i="25"/>
  <c r="K51" i="25"/>
  <c r="J51" i="25"/>
  <c r="J50" i="25"/>
  <c r="J49" i="25"/>
  <c r="J48" i="25"/>
  <c r="J45" i="25"/>
  <c r="J46" i="25"/>
  <c r="J47" i="25"/>
  <c r="J44" i="25"/>
  <c r="J43" i="25"/>
  <c r="J42" i="25"/>
  <c r="J41" i="25"/>
  <c r="J40" i="25"/>
  <c r="J39" i="25"/>
  <c r="J38" i="25"/>
  <c r="J37" i="25"/>
  <c r="J36" i="25"/>
  <c r="J35" i="25"/>
  <c r="J34" i="25"/>
  <c r="J33" i="25"/>
  <c r="J32" i="25"/>
  <c r="J31" i="25"/>
  <c r="J30" i="25"/>
  <c r="J29" i="25"/>
  <c r="J28" i="25"/>
  <c r="J27" i="25"/>
  <c r="J26" i="25"/>
  <c r="J25" i="25"/>
  <c r="J24" i="25"/>
  <c r="J23" i="25"/>
  <c r="J22" i="25"/>
  <c r="J21" i="25"/>
  <c r="J20" i="25"/>
  <c r="J19" i="25"/>
  <c r="J18" i="25"/>
  <c r="J17" i="25"/>
  <c r="J16" i="25"/>
  <c r="J15" i="25"/>
  <c r="J14" i="25"/>
  <c r="J13" i="25"/>
  <c r="J12" i="25"/>
  <c r="J11" i="25"/>
  <c r="J10" i="25"/>
  <c r="J9" i="25"/>
  <c r="J8" i="25"/>
  <c r="J7" i="25"/>
  <c r="E7" i="24"/>
  <c r="E51" i="24"/>
  <c r="E50" i="24"/>
  <c r="E49" i="24"/>
  <c r="E48" i="24"/>
  <c r="E47" i="24"/>
  <c r="E46" i="24"/>
  <c r="E45" i="24"/>
  <c r="E44" i="24"/>
  <c r="E43" i="24"/>
  <c r="E42" i="24"/>
  <c r="E41" i="24"/>
  <c r="E40" i="24"/>
  <c r="E39" i="24"/>
  <c r="E38" i="24"/>
  <c r="E37" i="24"/>
  <c r="E36" i="24"/>
  <c r="E35" i="24"/>
  <c r="E34" i="24"/>
  <c r="E33" i="24"/>
  <c r="E32" i="24"/>
  <c r="E31" i="24"/>
  <c r="E30" i="24"/>
  <c r="E29" i="24"/>
  <c r="E28" i="24"/>
  <c r="E27" i="24"/>
  <c r="E26" i="24"/>
  <c r="E25" i="24"/>
  <c r="E24" i="24"/>
  <c r="E23" i="24"/>
  <c r="E22" i="24"/>
  <c r="E21" i="24"/>
  <c r="E20" i="24"/>
  <c r="E19" i="24"/>
  <c r="E18" i="24"/>
  <c r="E17" i="24"/>
  <c r="E16" i="24"/>
  <c r="E15" i="24"/>
  <c r="E14" i="24"/>
  <c r="E13" i="24"/>
  <c r="E12" i="24"/>
  <c r="E11" i="24"/>
  <c r="E10" i="24"/>
  <c r="E9" i="24"/>
  <c r="K9" i="24"/>
  <c r="K10" i="24"/>
  <c r="K11" i="24"/>
  <c r="K12" i="24"/>
  <c r="K13" i="24"/>
  <c r="K14" i="24"/>
  <c r="K15" i="24"/>
  <c r="K16" i="24"/>
  <c r="K17" i="24"/>
  <c r="K18" i="24"/>
  <c r="K19" i="24"/>
  <c r="K20" i="24"/>
  <c r="K21" i="24"/>
  <c r="K22" i="24"/>
  <c r="K23" i="24"/>
  <c r="K24" i="24"/>
  <c r="K25" i="24"/>
  <c r="K26" i="24"/>
  <c r="K27" i="24"/>
  <c r="K28" i="24"/>
  <c r="K29" i="24"/>
  <c r="K30" i="24"/>
  <c r="K31" i="24"/>
  <c r="K32" i="24"/>
  <c r="K33" i="24"/>
  <c r="K34" i="24"/>
  <c r="K35" i="24"/>
  <c r="K36" i="24"/>
  <c r="K37" i="24"/>
  <c r="K38" i="24"/>
  <c r="K39" i="24"/>
  <c r="K40" i="24"/>
  <c r="K41" i="24"/>
  <c r="K42" i="24"/>
  <c r="K43" i="24"/>
  <c r="K44" i="24"/>
  <c r="K45" i="24"/>
  <c r="K46" i="24"/>
  <c r="K47" i="24"/>
  <c r="K48" i="24"/>
  <c r="K49" i="24"/>
  <c r="K50" i="24"/>
  <c r="K51" i="24"/>
  <c r="J51" i="24"/>
  <c r="J50" i="24"/>
  <c r="J49" i="24"/>
  <c r="J48" i="24"/>
  <c r="J47" i="24"/>
  <c r="J46" i="24"/>
  <c r="J45" i="24"/>
  <c r="J44" i="24"/>
  <c r="J43" i="24"/>
  <c r="J42" i="24"/>
  <c r="J41" i="24"/>
  <c r="J40" i="24"/>
  <c r="J39" i="24"/>
  <c r="J38" i="24"/>
  <c r="J37" i="24"/>
  <c r="J36" i="24"/>
  <c r="J35" i="24"/>
  <c r="J34" i="24"/>
  <c r="J33" i="24"/>
  <c r="J32" i="24"/>
  <c r="J31" i="24"/>
  <c r="J30" i="24"/>
  <c r="J29" i="24"/>
  <c r="J28" i="24"/>
  <c r="J27" i="24"/>
  <c r="J26" i="24"/>
  <c r="J25" i="24"/>
  <c r="J24" i="24"/>
  <c r="J23" i="24"/>
  <c r="J22" i="24"/>
  <c r="J21" i="24"/>
  <c r="J20" i="24"/>
  <c r="J19" i="24"/>
  <c r="J18" i="24"/>
  <c r="J17" i="24"/>
  <c r="J16" i="24"/>
  <c r="J15" i="24"/>
  <c r="J14" i="24"/>
  <c r="J13" i="24"/>
  <c r="J12" i="24"/>
  <c r="J11" i="24"/>
  <c r="J10" i="24"/>
  <c r="J9" i="24"/>
  <c r="K7" i="24"/>
  <c r="J7" i="24"/>
  <c r="L29" i="19" l="1"/>
  <c r="F29" i="19"/>
  <c r="D65" i="22"/>
  <c r="D64" i="22"/>
  <c r="D63" i="22"/>
  <c r="D62" i="22"/>
  <c r="D61" i="22"/>
  <c r="D60" i="22"/>
  <c r="D59" i="22"/>
  <c r="D58" i="22"/>
  <c r="D57" i="22"/>
  <c r="D56" i="22"/>
  <c r="D55" i="22"/>
  <c r="D54" i="22"/>
  <c r="D53" i="22"/>
  <c r="D52" i="22"/>
  <c r="D51" i="22"/>
  <c r="D50" i="22"/>
  <c r="D49" i="22"/>
  <c r="D48" i="22"/>
  <c r="D47" i="22"/>
  <c r="D46" i="22"/>
  <c r="D45" i="22"/>
  <c r="D44" i="22"/>
  <c r="D43" i="22"/>
  <c r="D42" i="22"/>
  <c r="D41" i="22"/>
  <c r="D40" i="22"/>
  <c r="D39" i="22"/>
  <c r="D38" i="22"/>
  <c r="D37" i="22"/>
  <c r="D36" i="22"/>
  <c r="D35" i="22"/>
  <c r="D34" i="22"/>
  <c r="D33" i="22"/>
  <c r="D32" i="22"/>
  <c r="D31" i="22"/>
  <c r="D30" i="22"/>
  <c r="D29" i="22"/>
  <c r="D28" i="22"/>
  <c r="D27" i="22"/>
  <c r="D26" i="22"/>
  <c r="D25" i="22"/>
  <c r="D24" i="22"/>
  <c r="D23" i="22"/>
  <c r="D22" i="22"/>
  <c r="D21" i="22"/>
  <c r="D20" i="22"/>
  <c r="D19" i="22"/>
  <c r="D18" i="22"/>
  <c r="D17" i="22"/>
  <c r="D16" i="22"/>
  <c r="D15" i="22"/>
  <c r="D14" i="22"/>
  <c r="D13" i="22"/>
  <c r="D12" i="22"/>
  <c r="D11" i="22"/>
  <c r="D10" i="22"/>
  <c r="D9" i="22"/>
  <c r="D8" i="22"/>
  <c r="D7" i="22"/>
  <c r="D6" i="22"/>
  <c r="I6" i="22"/>
  <c r="I7" i="22"/>
  <c r="I8" i="22"/>
  <c r="I9" i="22"/>
  <c r="I10" i="22"/>
  <c r="I11" i="22"/>
  <c r="I12" i="22"/>
  <c r="I13" i="22"/>
  <c r="I14" i="22"/>
  <c r="I15" i="22"/>
  <c r="I16" i="22"/>
  <c r="I17" i="22"/>
  <c r="I18" i="22"/>
  <c r="I19" i="22"/>
  <c r="I20" i="22"/>
  <c r="I21" i="22"/>
  <c r="I22" i="22"/>
  <c r="I23" i="22"/>
  <c r="I24" i="22"/>
  <c r="I25" i="22"/>
  <c r="I26" i="22"/>
  <c r="I27" i="22"/>
  <c r="I28" i="22"/>
  <c r="I29" i="22"/>
  <c r="I30" i="22"/>
  <c r="I31" i="22"/>
  <c r="I32" i="22"/>
  <c r="I33" i="22"/>
  <c r="I34" i="22"/>
  <c r="I35" i="22"/>
  <c r="I36" i="22"/>
  <c r="I37" i="22"/>
  <c r="I38" i="22"/>
  <c r="I39" i="22"/>
  <c r="I40" i="22"/>
  <c r="I41" i="22"/>
  <c r="I42" i="22"/>
  <c r="I43" i="22"/>
  <c r="I44" i="22"/>
  <c r="I45" i="22"/>
  <c r="I46" i="22"/>
  <c r="I47" i="22"/>
  <c r="I48" i="22"/>
  <c r="I49" i="22"/>
  <c r="I50" i="22"/>
  <c r="I51" i="22"/>
  <c r="I52" i="22"/>
  <c r="I53" i="22"/>
  <c r="I54" i="22"/>
  <c r="I55" i="22"/>
  <c r="I56" i="22"/>
  <c r="I57" i="22"/>
  <c r="I58" i="22"/>
  <c r="I59" i="22"/>
  <c r="I60" i="22"/>
  <c r="I61" i="22"/>
  <c r="I62" i="22"/>
  <c r="I63" i="22"/>
  <c r="I64" i="22"/>
  <c r="I65" i="22"/>
  <c r="J65" i="22"/>
  <c r="J64" i="22"/>
  <c r="J63" i="22"/>
  <c r="J62" i="22"/>
  <c r="J61" i="22"/>
  <c r="J60" i="22"/>
  <c r="J55" i="22"/>
  <c r="J56" i="22"/>
  <c r="J57" i="22"/>
  <c r="J58" i="22"/>
  <c r="J59" i="22"/>
  <c r="J54" i="22"/>
  <c r="J49" i="22"/>
  <c r="J50" i="22"/>
  <c r="J51" i="22"/>
  <c r="J52" i="22"/>
  <c r="J53" i="22"/>
  <c r="J48" i="22"/>
  <c r="J43" i="22"/>
  <c r="J44" i="22"/>
  <c r="J45" i="22"/>
  <c r="J46" i="22"/>
  <c r="J47" i="22"/>
  <c r="J42" i="22"/>
  <c r="J37" i="22"/>
  <c r="J38" i="22"/>
  <c r="J39" i="22"/>
  <c r="J40" i="22"/>
  <c r="J41" i="22"/>
  <c r="J36" i="22"/>
  <c r="J31" i="22"/>
  <c r="J32" i="22"/>
  <c r="J33" i="22"/>
  <c r="J34" i="22"/>
  <c r="J35" i="22"/>
  <c r="J30" i="22"/>
  <c r="J29" i="22"/>
  <c r="J28" i="22"/>
  <c r="J27" i="22"/>
  <c r="J26" i="22"/>
  <c r="J25" i="22"/>
  <c r="J24" i="22"/>
  <c r="J18" i="22"/>
  <c r="J19" i="22"/>
  <c r="J20" i="22"/>
  <c r="J21" i="22"/>
  <c r="J22" i="22"/>
  <c r="J23" i="22"/>
  <c r="J17" i="22"/>
  <c r="J16" i="22"/>
  <c r="J15" i="22"/>
  <c r="J14" i="22"/>
  <c r="J13" i="22"/>
  <c r="J12" i="22"/>
  <c r="J11" i="22"/>
  <c r="J10" i="22"/>
  <c r="J9" i="22"/>
  <c r="J8" i="22"/>
  <c r="J7" i="22"/>
  <c r="J6" i="22"/>
  <c r="D61" i="20" l="1"/>
  <c r="D60" i="20"/>
  <c r="D59" i="20"/>
  <c r="D58" i="20"/>
  <c r="D57" i="20"/>
  <c r="D56" i="20"/>
  <c r="D55" i="20"/>
  <c r="D54" i="20"/>
  <c r="D53" i="20"/>
  <c r="D52" i="20"/>
  <c r="D51" i="20"/>
  <c r="D50" i="20"/>
  <c r="D49" i="20"/>
  <c r="D48" i="20"/>
  <c r="D47" i="20"/>
  <c r="D46" i="20"/>
  <c r="D45" i="20"/>
  <c r="D44" i="20"/>
  <c r="D43" i="20"/>
  <c r="D42" i="20"/>
  <c r="D41" i="20"/>
  <c r="D40" i="20"/>
  <c r="D39" i="20"/>
  <c r="D38" i="20"/>
  <c r="D37" i="20"/>
  <c r="D36" i="20"/>
  <c r="D35" i="20"/>
  <c r="D34" i="20"/>
  <c r="D33" i="20"/>
  <c r="D32" i="20"/>
  <c r="D31" i="20"/>
  <c r="D30" i="20"/>
  <c r="D29" i="20"/>
  <c r="D28" i="20"/>
  <c r="D27" i="20"/>
  <c r="D26" i="20"/>
  <c r="D25" i="20"/>
  <c r="D24" i="20"/>
  <c r="D23" i="20"/>
  <c r="D22" i="20"/>
  <c r="D21" i="20"/>
  <c r="D20" i="20"/>
  <c r="D19" i="20"/>
  <c r="D18" i="20"/>
  <c r="D17" i="20"/>
  <c r="D16" i="20"/>
  <c r="D15" i="20"/>
  <c r="D14" i="20"/>
  <c r="D13" i="20"/>
  <c r="D12" i="20"/>
  <c r="D11" i="20"/>
  <c r="D10" i="20"/>
  <c r="D9" i="20"/>
  <c r="D8" i="20"/>
  <c r="D7" i="20"/>
  <c r="D6" i="20"/>
  <c r="I61" i="20"/>
  <c r="I60" i="20"/>
  <c r="I59" i="20"/>
  <c r="I58" i="20"/>
  <c r="I57" i="20"/>
  <c r="I56" i="20"/>
  <c r="I55" i="20"/>
  <c r="I54" i="20"/>
  <c r="I53" i="20"/>
  <c r="I52" i="20"/>
  <c r="I51" i="20"/>
  <c r="I50" i="20"/>
  <c r="I49" i="20"/>
  <c r="I48" i="20"/>
  <c r="I47" i="20"/>
  <c r="I46" i="20"/>
  <c r="I45" i="20"/>
  <c r="I44" i="20"/>
  <c r="I43" i="20"/>
  <c r="I42" i="20"/>
  <c r="I41" i="20"/>
  <c r="I40" i="20"/>
  <c r="I39" i="20"/>
  <c r="I38" i="20"/>
  <c r="I37" i="20"/>
  <c r="I36" i="20"/>
  <c r="I35" i="20"/>
  <c r="I34" i="20"/>
  <c r="I33" i="20"/>
  <c r="I32" i="20"/>
  <c r="I31" i="20"/>
  <c r="I30" i="20"/>
  <c r="I29" i="20"/>
  <c r="I28" i="20"/>
  <c r="I27" i="20"/>
  <c r="I26" i="20"/>
  <c r="I25" i="20"/>
  <c r="I24" i="20"/>
  <c r="I23" i="20"/>
  <c r="I22" i="20"/>
  <c r="I21" i="20"/>
  <c r="I20" i="20"/>
  <c r="I19" i="20"/>
  <c r="I18" i="20"/>
  <c r="I17" i="20"/>
  <c r="I16" i="20"/>
  <c r="I15" i="20"/>
  <c r="I14" i="20"/>
  <c r="I13" i="20"/>
  <c r="I12" i="20"/>
  <c r="I11" i="20"/>
  <c r="I10" i="20"/>
  <c r="I9" i="20"/>
  <c r="I8" i="20"/>
  <c r="I7" i="20"/>
  <c r="I6" i="20"/>
  <c r="J7" i="20"/>
  <c r="J8" i="20"/>
  <c r="J9" i="20"/>
  <c r="J10" i="20"/>
  <c r="J11" i="20"/>
  <c r="J12" i="20"/>
  <c r="J13" i="20"/>
  <c r="J14" i="20"/>
  <c r="J15" i="20"/>
  <c r="J16" i="20"/>
  <c r="J17" i="20"/>
  <c r="J18" i="20"/>
  <c r="J19" i="20"/>
  <c r="J20" i="20"/>
  <c r="J21" i="20"/>
  <c r="J22" i="20"/>
  <c r="J23" i="20"/>
  <c r="J24" i="20"/>
  <c r="J25" i="20"/>
  <c r="J26" i="20"/>
  <c r="J27" i="20"/>
  <c r="J28" i="20"/>
  <c r="J29" i="20"/>
  <c r="J30" i="20"/>
  <c r="J31" i="20"/>
  <c r="J32" i="20"/>
  <c r="J33" i="20"/>
  <c r="J34" i="20"/>
  <c r="J35" i="20"/>
  <c r="J36" i="20"/>
  <c r="J37" i="20"/>
  <c r="J38" i="20"/>
  <c r="J39" i="20"/>
  <c r="J40" i="20"/>
  <c r="J41" i="20"/>
  <c r="J42" i="20"/>
  <c r="J43" i="20"/>
  <c r="J44" i="20"/>
  <c r="J45" i="20"/>
  <c r="J46" i="20"/>
  <c r="J47" i="20"/>
  <c r="J48" i="20"/>
  <c r="J49" i="20"/>
  <c r="J50" i="20"/>
  <c r="J51" i="20"/>
  <c r="J52" i="20"/>
  <c r="J53" i="20"/>
  <c r="J54" i="20"/>
  <c r="J55" i="20"/>
  <c r="J56" i="20"/>
  <c r="J57" i="20"/>
  <c r="J58" i="20"/>
  <c r="J59" i="20"/>
  <c r="J60" i="20"/>
  <c r="J61" i="20"/>
  <c r="J6" i="20"/>
  <c r="H27" i="18"/>
  <c r="E27" i="18"/>
  <c r="J27" i="18"/>
  <c r="I27" i="18"/>
  <c r="G27" i="18"/>
  <c r="F27" i="18"/>
  <c r="D27" i="18"/>
  <c r="C27" i="18"/>
  <c r="J29" i="18"/>
  <c r="I29" i="18"/>
  <c r="H29" i="18"/>
  <c r="G29" i="18"/>
  <c r="F29" i="18"/>
  <c r="E29" i="18"/>
  <c r="D29" i="18"/>
  <c r="C29" i="18"/>
  <c r="M60" i="17"/>
  <c r="L60" i="17"/>
  <c r="K60" i="17"/>
  <c r="J60" i="17"/>
  <c r="I60" i="17"/>
  <c r="H60" i="17"/>
  <c r="G60" i="17"/>
  <c r="F60" i="17"/>
  <c r="E60" i="17"/>
  <c r="M59" i="17"/>
  <c r="L59" i="17"/>
  <c r="K59" i="17"/>
  <c r="J59" i="17"/>
  <c r="I59" i="17"/>
  <c r="H59" i="17"/>
  <c r="G59" i="17"/>
  <c r="F59" i="17"/>
  <c r="E59" i="17"/>
  <c r="M58" i="17"/>
  <c r="L58" i="17"/>
  <c r="K58" i="17"/>
  <c r="J58" i="17"/>
  <c r="I58" i="17"/>
  <c r="H58" i="17"/>
  <c r="G58" i="17"/>
  <c r="F58" i="17"/>
  <c r="E58" i="17"/>
  <c r="M57" i="17"/>
  <c r="L57" i="17"/>
  <c r="K57" i="17"/>
  <c r="J57" i="17"/>
  <c r="I57" i="17"/>
  <c r="H57" i="17"/>
  <c r="G57" i="17"/>
  <c r="F57" i="17"/>
  <c r="E57" i="17"/>
  <c r="M56" i="17"/>
  <c r="L56" i="17"/>
  <c r="K56" i="17"/>
  <c r="J56" i="17"/>
  <c r="I56" i="17"/>
  <c r="H56" i="17"/>
  <c r="G56" i="17"/>
  <c r="F56" i="17"/>
  <c r="E56" i="17"/>
  <c r="M55" i="17"/>
  <c r="L55" i="17"/>
  <c r="K55" i="17"/>
  <c r="J55" i="17"/>
  <c r="I55" i="17"/>
  <c r="H55" i="17"/>
  <c r="G55" i="17"/>
  <c r="F55" i="17"/>
  <c r="E55" i="17"/>
  <c r="M54" i="17"/>
  <c r="L54" i="17"/>
  <c r="K54" i="17"/>
  <c r="J54" i="17"/>
  <c r="I54" i="17"/>
  <c r="H54" i="17"/>
  <c r="G54" i="17"/>
  <c r="F54" i="17"/>
  <c r="E54" i="17"/>
  <c r="M53" i="17"/>
  <c r="L53" i="17"/>
  <c r="K53" i="17"/>
  <c r="J53" i="17"/>
  <c r="I53" i="17"/>
  <c r="H53" i="17"/>
  <c r="G53" i="17"/>
  <c r="F53" i="17"/>
  <c r="E53" i="17"/>
  <c r="M52" i="17"/>
  <c r="L52" i="17"/>
  <c r="K52" i="17"/>
  <c r="J52" i="17"/>
  <c r="I52" i="17"/>
  <c r="H52" i="17"/>
  <c r="G52" i="17"/>
  <c r="F52" i="17"/>
  <c r="E52" i="17"/>
  <c r="M51" i="17"/>
  <c r="L51" i="17"/>
  <c r="K51" i="17"/>
  <c r="J51" i="17"/>
  <c r="I51" i="17"/>
  <c r="H51" i="17"/>
  <c r="G51" i="17"/>
  <c r="F51" i="17"/>
  <c r="E51" i="17"/>
  <c r="M50" i="17"/>
  <c r="L50" i="17"/>
  <c r="K50" i="17"/>
  <c r="J50" i="17"/>
  <c r="I50" i="17"/>
  <c r="H50" i="17"/>
  <c r="G50" i="17"/>
  <c r="F50" i="17"/>
  <c r="E50" i="17"/>
  <c r="M49" i="17"/>
  <c r="L49" i="17"/>
  <c r="K49" i="17"/>
  <c r="J49" i="17"/>
  <c r="I49" i="17"/>
  <c r="H49" i="17"/>
  <c r="G49" i="17"/>
  <c r="F49" i="17"/>
  <c r="E49" i="17"/>
  <c r="M48" i="17"/>
  <c r="L48" i="17"/>
  <c r="K48" i="17"/>
  <c r="J48" i="17"/>
  <c r="I48" i="17"/>
  <c r="H48" i="17"/>
  <c r="G48" i="17"/>
  <c r="F48" i="17"/>
  <c r="E48" i="17"/>
  <c r="M47" i="17"/>
  <c r="L47" i="17"/>
  <c r="K47" i="17"/>
  <c r="J47" i="17"/>
  <c r="I47" i="17"/>
  <c r="H47" i="17"/>
  <c r="G47" i="17"/>
  <c r="F47" i="17"/>
  <c r="E47" i="17"/>
  <c r="M46" i="17"/>
  <c r="L46" i="17"/>
  <c r="K46" i="17"/>
  <c r="J46" i="17"/>
  <c r="I46" i="17"/>
  <c r="H46" i="17"/>
  <c r="G46" i="17"/>
  <c r="F46" i="17"/>
  <c r="E46" i="17"/>
  <c r="M45" i="17"/>
  <c r="L45" i="17"/>
  <c r="K45" i="17"/>
  <c r="J45" i="17"/>
  <c r="I45" i="17"/>
  <c r="H45" i="17"/>
  <c r="G45" i="17"/>
  <c r="F45" i="17"/>
  <c r="E45" i="17"/>
  <c r="M44" i="17"/>
  <c r="L44" i="17"/>
  <c r="K44" i="17"/>
  <c r="J44" i="17"/>
  <c r="I44" i="17"/>
  <c r="H44" i="17"/>
  <c r="G44" i="17"/>
  <c r="F44" i="17"/>
  <c r="E44" i="17"/>
  <c r="M43" i="17"/>
  <c r="L43" i="17"/>
  <c r="K43" i="17"/>
  <c r="J43" i="17"/>
  <c r="I43" i="17"/>
  <c r="H43" i="17"/>
  <c r="G43" i="17"/>
  <c r="F43" i="17"/>
  <c r="E43" i="17"/>
  <c r="M42" i="17"/>
  <c r="L42" i="17"/>
  <c r="K42" i="17"/>
  <c r="J42" i="17"/>
  <c r="I42" i="17"/>
  <c r="H42" i="17"/>
  <c r="G42" i="17"/>
  <c r="F42" i="17"/>
  <c r="E42" i="17"/>
  <c r="M41" i="17"/>
  <c r="L41" i="17"/>
  <c r="K41" i="17"/>
  <c r="J41" i="17"/>
  <c r="I41" i="17"/>
  <c r="H41" i="17"/>
  <c r="G41" i="17"/>
  <c r="F41" i="17"/>
  <c r="E41" i="17"/>
  <c r="M40" i="17"/>
  <c r="L40" i="17"/>
  <c r="K40" i="17"/>
  <c r="J40" i="17"/>
  <c r="I40" i="17"/>
  <c r="H40" i="17"/>
  <c r="G40" i="17"/>
  <c r="F40" i="17"/>
  <c r="E40" i="17"/>
  <c r="M39" i="17"/>
  <c r="L39" i="17"/>
  <c r="K39" i="17"/>
  <c r="J39" i="17"/>
  <c r="I39" i="17"/>
  <c r="H39" i="17"/>
  <c r="G39" i="17"/>
  <c r="F39" i="17"/>
  <c r="E39" i="17"/>
  <c r="M38" i="17"/>
  <c r="L38" i="17"/>
  <c r="K38" i="17"/>
  <c r="J38" i="17"/>
  <c r="I38" i="17"/>
  <c r="H38" i="17"/>
  <c r="G38" i="17"/>
  <c r="F38" i="17"/>
  <c r="E38" i="17"/>
  <c r="M37" i="17"/>
  <c r="L37" i="17"/>
  <c r="K37" i="17"/>
  <c r="J37" i="17"/>
  <c r="I37" i="17"/>
  <c r="H37" i="17"/>
  <c r="G37" i="17"/>
  <c r="F37" i="17"/>
  <c r="E37" i="17"/>
  <c r="M36" i="17"/>
  <c r="L36" i="17"/>
  <c r="K36" i="17"/>
  <c r="J36" i="17"/>
  <c r="I36" i="17"/>
  <c r="H36" i="17"/>
  <c r="G36" i="17"/>
  <c r="F36" i="17"/>
  <c r="E36" i="17"/>
  <c r="M35" i="17"/>
  <c r="L35" i="17"/>
  <c r="K35" i="17"/>
  <c r="J35" i="17"/>
  <c r="I35" i="17"/>
  <c r="H35" i="17"/>
  <c r="G35" i="17"/>
  <c r="F35" i="17"/>
  <c r="E35" i="17"/>
  <c r="M34" i="17"/>
  <c r="L34" i="17"/>
  <c r="K34" i="17"/>
  <c r="J34" i="17"/>
  <c r="I34" i="17"/>
  <c r="H34" i="17"/>
  <c r="G34" i="17"/>
  <c r="F34" i="17"/>
  <c r="E34" i="17"/>
  <c r="M33" i="17"/>
  <c r="L33" i="17"/>
  <c r="K33" i="17"/>
  <c r="J33" i="17"/>
  <c r="I33" i="17"/>
  <c r="H33" i="17"/>
  <c r="G33" i="17"/>
  <c r="F33" i="17"/>
  <c r="E33" i="17"/>
  <c r="M32" i="17"/>
  <c r="L32" i="17"/>
  <c r="K32" i="17"/>
  <c r="J32" i="17"/>
  <c r="I32" i="17"/>
  <c r="H32" i="17"/>
  <c r="G32" i="17"/>
  <c r="F32" i="17"/>
  <c r="E32" i="17"/>
  <c r="M31" i="17"/>
  <c r="L31" i="17"/>
  <c r="K31" i="17"/>
  <c r="J31" i="17"/>
  <c r="I31" i="17"/>
  <c r="H31" i="17"/>
  <c r="G31" i="17"/>
  <c r="F31" i="17"/>
  <c r="E31" i="17"/>
  <c r="M30" i="17"/>
  <c r="L30" i="17"/>
  <c r="K30" i="17"/>
  <c r="J30" i="17"/>
  <c r="I30" i="17"/>
  <c r="H30" i="17"/>
  <c r="G30" i="17"/>
  <c r="F30" i="17"/>
  <c r="E30" i="17"/>
  <c r="M29" i="17"/>
  <c r="L29" i="17"/>
  <c r="K29" i="17"/>
  <c r="J29" i="17"/>
  <c r="I29" i="17"/>
  <c r="H29" i="17"/>
  <c r="G29" i="17"/>
  <c r="F29" i="17"/>
  <c r="E29" i="17"/>
  <c r="M28" i="17"/>
  <c r="L28" i="17"/>
  <c r="K28" i="17"/>
  <c r="J28" i="17"/>
  <c r="I28" i="17"/>
  <c r="H28" i="17"/>
  <c r="G28" i="17"/>
  <c r="F28" i="17"/>
  <c r="E28" i="17"/>
  <c r="M27" i="17"/>
  <c r="L27" i="17"/>
  <c r="K27" i="17"/>
  <c r="J27" i="17"/>
  <c r="I27" i="17"/>
  <c r="H27" i="17"/>
  <c r="G27" i="17"/>
  <c r="F27" i="17"/>
  <c r="E27" i="17"/>
  <c r="M26" i="17"/>
  <c r="L26" i="17"/>
  <c r="K26" i="17"/>
  <c r="J26" i="17"/>
  <c r="I26" i="17"/>
  <c r="H26" i="17"/>
  <c r="G26" i="17"/>
  <c r="F26" i="17"/>
  <c r="E26" i="17"/>
  <c r="M25" i="17"/>
  <c r="L25" i="17"/>
  <c r="K25" i="17"/>
  <c r="J25" i="17"/>
  <c r="I25" i="17"/>
  <c r="H25" i="17"/>
  <c r="G25" i="17"/>
  <c r="F25" i="17"/>
  <c r="E25" i="17"/>
  <c r="M24" i="17"/>
  <c r="L24" i="17"/>
  <c r="K24" i="17"/>
  <c r="J24" i="17"/>
  <c r="I24" i="17"/>
  <c r="H24" i="17"/>
  <c r="G24" i="17"/>
  <c r="F24" i="17"/>
  <c r="E24" i="17"/>
  <c r="M23" i="17"/>
  <c r="L23" i="17"/>
  <c r="K23" i="17"/>
  <c r="J23" i="17"/>
  <c r="I23" i="17"/>
  <c r="H23" i="17"/>
  <c r="G23" i="17"/>
  <c r="F23" i="17"/>
  <c r="E23" i="17"/>
  <c r="M22" i="17"/>
  <c r="L22" i="17"/>
  <c r="K22" i="17"/>
  <c r="J22" i="17"/>
  <c r="I22" i="17"/>
  <c r="H22" i="17"/>
  <c r="G22" i="17"/>
  <c r="F22" i="17"/>
  <c r="E22" i="17"/>
  <c r="M21" i="17"/>
  <c r="L21" i="17"/>
  <c r="K21" i="17"/>
  <c r="J21" i="17"/>
  <c r="I21" i="17"/>
  <c r="H21" i="17"/>
  <c r="G21" i="17"/>
  <c r="F21" i="17"/>
  <c r="E21" i="17"/>
  <c r="M20" i="17"/>
  <c r="L20" i="17"/>
  <c r="K20" i="17"/>
  <c r="J20" i="17"/>
  <c r="I20" i="17"/>
  <c r="H20" i="17"/>
  <c r="G20" i="17"/>
  <c r="F20" i="17"/>
  <c r="E20" i="17"/>
  <c r="M19" i="17"/>
  <c r="L19" i="17"/>
  <c r="K19" i="17"/>
  <c r="J19" i="17"/>
  <c r="I19" i="17"/>
  <c r="H19" i="17"/>
  <c r="G19" i="17"/>
  <c r="F19" i="17"/>
  <c r="E19" i="17"/>
  <c r="M18" i="17"/>
  <c r="L18" i="17"/>
  <c r="K18" i="17"/>
  <c r="J18" i="17"/>
  <c r="I18" i="17"/>
  <c r="H18" i="17"/>
  <c r="G18" i="17"/>
  <c r="F18" i="17"/>
  <c r="E18" i="17"/>
  <c r="M17" i="17"/>
  <c r="L17" i="17"/>
  <c r="K17" i="17"/>
  <c r="J17" i="17"/>
  <c r="I17" i="17"/>
  <c r="H17" i="17"/>
  <c r="G17" i="17"/>
  <c r="F17" i="17"/>
  <c r="E17" i="17"/>
  <c r="M16" i="17"/>
  <c r="L16" i="17"/>
  <c r="K16" i="17"/>
  <c r="J16" i="17"/>
  <c r="I16" i="17"/>
  <c r="H16" i="17"/>
  <c r="G16" i="17"/>
  <c r="F16" i="17"/>
  <c r="E16" i="17"/>
  <c r="M15" i="17"/>
  <c r="L15" i="17"/>
  <c r="K15" i="17"/>
  <c r="J15" i="17"/>
  <c r="I15" i="17"/>
  <c r="H15" i="17"/>
  <c r="G15" i="17"/>
  <c r="F15" i="17"/>
  <c r="E15" i="17"/>
  <c r="M14" i="17"/>
  <c r="L14" i="17"/>
  <c r="K14" i="17"/>
  <c r="J14" i="17"/>
  <c r="I14" i="17"/>
  <c r="H14" i="17"/>
  <c r="G14" i="17"/>
  <c r="F14" i="17"/>
  <c r="E14" i="17"/>
  <c r="M13" i="17"/>
  <c r="L13" i="17"/>
  <c r="K13" i="17"/>
  <c r="J13" i="17"/>
  <c r="I13" i="17"/>
  <c r="H13" i="17"/>
  <c r="G13" i="17"/>
  <c r="F13" i="17"/>
  <c r="E13" i="17"/>
  <c r="M12" i="17"/>
  <c r="L12" i="17"/>
  <c r="K12" i="17"/>
  <c r="J12" i="17"/>
  <c r="I12" i="17"/>
  <c r="H12" i="17"/>
  <c r="G12" i="17"/>
  <c r="F12" i="17"/>
  <c r="E12" i="17"/>
  <c r="M11" i="17"/>
  <c r="L11" i="17"/>
  <c r="K11" i="17"/>
  <c r="J11" i="17"/>
  <c r="I11" i="17"/>
  <c r="H11" i="17"/>
  <c r="G11" i="17"/>
  <c r="F11" i="17"/>
  <c r="E11" i="17"/>
  <c r="M10" i="17"/>
  <c r="L10" i="17"/>
  <c r="K10" i="17"/>
  <c r="J10" i="17"/>
  <c r="I10" i="17"/>
  <c r="H10" i="17"/>
  <c r="G10" i="17"/>
  <c r="F10" i="17"/>
  <c r="E10" i="17"/>
  <c r="M9" i="17"/>
  <c r="L9" i="17"/>
  <c r="K9" i="17"/>
  <c r="J9" i="17"/>
  <c r="I9" i="17"/>
  <c r="H9" i="17"/>
  <c r="G9" i="17"/>
  <c r="F9" i="17"/>
  <c r="E9" i="17"/>
  <c r="M8" i="17"/>
  <c r="L8" i="17"/>
  <c r="K8" i="17"/>
  <c r="J8" i="17"/>
  <c r="I8" i="17"/>
  <c r="H8" i="17"/>
  <c r="G8" i="17"/>
  <c r="F8" i="17"/>
  <c r="E8" i="17"/>
  <c r="M7" i="17"/>
  <c r="L7" i="17"/>
  <c r="K7" i="17"/>
  <c r="J7" i="17"/>
  <c r="I7" i="17"/>
  <c r="H7" i="17"/>
  <c r="G7" i="17"/>
  <c r="F7" i="17"/>
  <c r="E7" i="17"/>
  <c r="M6" i="17"/>
  <c r="L6" i="17"/>
  <c r="K6" i="17"/>
  <c r="J6" i="17"/>
  <c r="I6" i="17"/>
  <c r="H6" i="17"/>
  <c r="G6" i="17"/>
  <c r="F6" i="17"/>
  <c r="E6" i="17"/>
  <c r="M5" i="17"/>
  <c r="L5" i="17"/>
  <c r="K5" i="17"/>
  <c r="J5" i="17"/>
  <c r="I5" i="17"/>
  <c r="H5" i="17"/>
  <c r="G5" i="17"/>
  <c r="F5" i="17"/>
  <c r="E5" i="17"/>
  <c r="K6" i="16"/>
  <c r="J6" i="16"/>
  <c r="I6" i="16"/>
  <c r="H6" i="16"/>
  <c r="G6" i="16"/>
  <c r="F6" i="16"/>
  <c r="E6" i="16"/>
  <c r="D6" i="16"/>
  <c r="C6" i="16"/>
  <c r="K66" i="16"/>
  <c r="J66" i="16"/>
  <c r="I66" i="16"/>
  <c r="H66" i="16"/>
  <c r="G66" i="16"/>
  <c r="F66" i="16"/>
  <c r="E66" i="16"/>
  <c r="D66" i="16"/>
  <c r="C66" i="16"/>
  <c r="G65" i="16"/>
  <c r="C65" i="16"/>
  <c r="K64" i="16"/>
  <c r="K65" i="16" s="1"/>
  <c r="J64" i="16"/>
  <c r="J65" i="16" s="1"/>
  <c r="I64" i="16"/>
  <c r="I65" i="16" s="1"/>
  <c r="H64" i="16"/>
  <c r="H65" i="16" s="1"/>
  <c r="G64" i="16"/>
  <c r="F64" i="16"/>
  <c r="F65" i="16" s="1"/>
  <c r="E64" i="16"/>
  <c r="E65" i="16" s="1"/>
  <c r="D64" i="16"/>
  <c r="D65" i="16" s="1"/>
  <c r="C64" i="16"/>
  <c r="K63" i="16"/>
  <c r="J63" i="16"/>
  <c r="I63" i="16"/>
  <c r="H63" i="16"/>
  <c r="G63" i="16"/>
  <c r="F63" i="16"/>
  <c r="E63" i="16"/>
  <c r="D63" i="16"/>
  <c r="C63" i="16"/>
  <c r="K62" i="16"/>
  <c r="J62" i="16"/>
  <c r="I62" i="16"/>
  <c r="H62" i="16"/>
  <c r="G62" i="16"/>
  <c r="F62" i="16"/>
  <c r="E62" i="16"/>
  <c r="D62" i="16"/>
  <c r="C62" i="16"/>
  <c r="K61" i="16"/>
  <c r="J61" i="16"/>
  <c r="I61" i="16"/>
  <c r="H61" i="16"/>
  <c r="G61" i="16"/>
  <c r="F61" i="16"/>
  <c r="E61" i="16"/>
  <c r="D61" i="16"/>
  <c r="C61" i="16"/>
  <c r="K60" i="16"/>
  <c r="J60" i="16"/>
  <c r="I60" i="16"/>
  <c r="H60" i="16"/>
  <c r="G60" i="16"/>
  <c r="F60" i="16"/>
  <c r="E60" i="16"/>
  <c r="D60" i="16"/>
  <c r="C60" i="16"/>
  <c r="K59" i="16"/>
  <c r="J59" i="16"/>
  <c r="I59" i="16"/>
  <c r="H59" i="16"/>
  <c r="G59" i="16"/>
  <c r="F59" i="16"/>
  <c r="E59" i="16"/>
  <c r="D59" i="16"/>
  <c r="C59" i="16"/>
  <c r="K58" i="16"/>
  <c r="J58" i="16"/>
  <c r="I58" i="16"/>
  <c r="H58" i="16"/>
  <c r="G58" i="16"/>
  <c r="F58" i="16"/>
  <c r="E58" i="16"/>
  <c r="D58" i="16"/>
  <c r="C58" i="16"/>
  <c r="K57" i="16"/>
  <c r="J57" i="16"/>
  <c r="I57" i="16"/>
  <c r="H57" i="16"/>
  <c r="G57" i="16"/>
  <c r="F57" i="16"/>
  <c r="E57" i="16"/>
  <c r="D57" i="16"/>
  <c r="C57" i="16"/>
  <c r="K56" i="16"/>
  <c r="J56" i="16"/>
  <c r="I56" i="16"/>
  <c r="H56" i="16"/>
  <c r="G56" i="16"/>
  <c r="F56" i="16"/>
  <c r="E56" i="16"/>
  <c r="D56" i="16"/>
  <c r="C56" i="16"/>
  <c r="K55" i="16"/>
  <c r="J55" i="16"/>
  <c r="I55" i="16"/>
  <c r="H55" i="16"/>
  <c r="G55" i="16"/>
  <c r="F55" i="16"/>
  <c r="E55" i="16"/>
  <c r="D55" i="16"/>
  <c r="C55" i="16"/>
  <c r="K54" i="16"/>
  <c r="J54" i="16"/>
  <c r="I54" i="16"/>
  <c r="H54" i="16"/>
  <c r="G54" i="16"/>
  <c r="F54" i="16"/>
  <c r="E54" i="16"/>
  <c r="D54" i="16"/>
  <c r="C54" i="16"/>
  <c r="K53" i="16"/>
  <c r="J53" i="16"/>
  <c r="I53" i="16"/>
  <c r="H53" i="16"/>
  <c r="G53" i="16"/>
  <c r="F53" i="16"/>
  <c r="E53" i="16"/>
  <c r="D53" i="16"/>
  <c r="C53" i="16"/>
  <c r="K52" i="16"/>
  <c r="J52" i="16"/>
  <c r="I52" i="16"/>
  <c r="H52" i="16"/>
  <c r="G52" i="16"/>
  <c r="F52" i="16"/>
  <c r="E52" i="16"/>
  <c r="D52" i="16"/>
  <c r="C52" i="16"/>
  <c r="K51" i="16"/>
  <c r="J51" i="16"/>
  <c r="I51" i="16"/>
  <c r="H51" i="16"/>
  <c r="G51" i="16"/>
  <c r="F51" i="16"/>
  <c r="E51" i="16"/>
  <c r="D51" i="16"/>
  <c r="C51" i="16"/>
  <c r="K50" i="16"/>
  <c r="J50" i="16"/>
  <c r="I50" i="16"/>
  <c r="H50" i="16"/>
  <c r="G50" i="16"/>
  <c r="F50" i="16"/>
  <c r="E50" i="16"/>
  <c r="D50" i="16"/>
  <c r="C50" i="16"/>
  <c r="K49" i="16"/>
  <c r="J49" i="16"/>
  <c r="I49" i="16"/>
  <c r="H49" i="16"/>
  <c r="G49" i="16"/>
  <c r="F49" i="16"/>
  <c r="E49" i="16"/>
  <c r="D49" i="16"/>
  <c r="C49" i="16"/>
  <c r="K48" i="16"/>
  <c r="J48" i="16"/>
  <c r="I48" i="16"/>
  <c r="H48" i="16"/>
  <c r="G48" i="16"/>
  <c r="F48" i="16"/>
  <c r="E48" i="16"/>
  <c r="D48" i="16"/>
  <c r="C48" i="16"/>
  <c r="K47" i="16"/>
  <c r="J47" i="16"/>
  <c r="I47" i="16"/>
  <c r="H47" i="16"/>
  <c r="G47" i="16"/>
  <c r="F47" i="16"/>
  <c r="E47" i="16"/>
  <c r="D47" i="16"/>
  <c r="C47" i="16"/>
  <c r="K46" i="16"/>
  <c r="J46" i="16"/>
  <c r="I46" i="16"/>
  <c r="H46" i="16"/>
  <c r="G46" i="16"/>
  <c r="F46" i="16"/>
  <c r="E46" i="16"/>
  <c r="D46" i="16"/>
  <c r="C46" i="16"/>
  <c r="K45" i="16"/>
  <c r="J45" i="16"/>
  <c r="I45" i="16"/>
  <c r="H45" i="16"/>
  <c r="G45" i="16"/>
  <c r="F45" i="16"/>
  <c r="E45" i="16"/>
  <c r="D45" i="16"/>
  <c r="C45" i="16"/>
  <c r="K44" i="16"/>
  <c r="J44" i="16"/>
  <c r="I44" i="16"/>
  <c r="H44" i="16"/>
  <c r="G44" i="16"/>
  <c r="F44" i="16"/>
  <c r="E44" i="16"/>
  <c r="D44" i="16"/>
  <c r="C44" i="16"/>
  <c r="K43" i="16"/>
  <c r="J43" i="16"/>
  <c r="I43" i="16"/>
  <c r="H43" i="16"/>
  <c r="G43" i="16"/>
  <c r="F43" i="16"/>
  <c r="E43" i="16"/>
  <c r="D43" i="16"/>
  <c r="C43" i="16"/>
  <c r="K42" i="16"/>
  <c r="J42" i="16"/>
  <c r="I42" i="16"/>
  <c r="H42" i="16"/>
  <c r="G42" i="16"/>
  <c r="F42" i="16"/>
  <c r="E42" i="16"/>
  <c r="D42" i="16"/>
  <c r="C42" i="16"/>
  <c r="K41" i="16"/>
  <c r="J41" i="16"/>
  <c r="I41" i="16"/>
  <c r="H41" i="16"/>
  <c r="G41" i="16"/>
  <c r="F41" i="16"/>
  <c r="E41" i="16"/>
  <c r="D41" i="16"/>
  <c r="C41" i="16"/>
  <c r="K40" i="16"/>
  <c r="J40" i="16"/>
  <c r="I40" i="16"/>
  <c r="H40" i="16"/>
  <c r="G40" i="16"/>
  <c r="F40" i="16"/>
  <c r="E40" i="16"/>
  <c r="D40" i="16"/>
  <c r="C40" i="16"/>
  <c r="K39" i="16"/>
  <c r="J39" i="16"/>
  <c r="I39" i="16"/>
  <c r="H39" i="16"/>
  <c r="G39" i="16"/>
  <c r="F39" i="16"/>
  <c r="E39" i="16"/>
  <c r="D39" i="16"/>
  <c r="C39" i="16"/>
  <c r="K38" i="16"/>
  <c r="J38" i="16"/>
  <c r="I38" i="16"/>
  <c r="H38" i="16"/>
  <c r="G38" i="16"/>
  <c r="F38" i="16"/>
  <c r="E38" i="16"/>
  <c r="D38" i="16"/>
  <c r="C38" i="16"/>
  <c r="K37" i="16"/>
  <c r="J37" i="16"/>
  <c r="I37" i="16"/>
  <c r="H37" i="16"/>
  <c r="G37" i="16"/>
  <c r="F37" i="16"/>
  <c r="E37" i="16"/>
  <c r="D37" i="16"/>
  <c r="C37" i="16"/>
  <c r="K36" i="16"/>
  <c r="J36" i="16"/>
  <c r="I36" i="16"/>
  <c r="H36" i="16"/>
  <c r="G36" i="16"/>
  <c r="F36" i="16"/>
  <c r="E36" i="16"/>
  <c r="D36" i="16"/>
  <c r="C36" i="16"/>
  <c r="K35" i="16"/>
  <c r="J35" i="16"/>
  <c r="I35" i="16"/>
  <c r="H35" i="16"/>
  <c r="G35" i="16"/>
  <c r="F35" i="16"/>
  <c r="E35" i="16"/>
  <c r="D35" i="16"/>
  <c r="C35" i="16"/>
  <c r="K34" i="16"/>
  <c r="J34" i="16"/>
  <c r="I34" i="16"/>
  <c r="H34" i="16"/>
  <c r="G34" i="16"/>
  <c r="F34" i="16"/>
  <c r="E34" i="16"/>
  <c r="D34" i="16"/>
  <c r="C34" i="16"/>
  <c r="K33" i="16"/>
  <c r="J33" i="16"/>
  <c r="I33" i="16"/>
  <c r="H33" i="16"/>
  <c r="G33" i="16"/>
  <c r="F33" i="16"/>
  <c r="E33" i="16"/>
  <c r="D33" i="16"/>
  <c r="C33" i="16"/>
  <c r="K32" i="16"/>
  <c r="J32" i="16"/>
  <c r="I32" i="16"/>
  <c r="H32" i="16"/>
  <c r="G32" i="16"/>
  <c r="F32" i="16"/>
  <c r="E32" i="16"/>
  <c r="D32" i="16"/>
  <c r="C32" i="16"/>
  <c r="K31" i="16"/>
  <c r="J31" i="16"/>
  <c r="I31" i="16"/>
  <c r="H31" i="16"/>
  <c r="G31" i="16"/>
  <c r="F31" i="16"/>
  <c r="E31" i="16"/>
  <c r="D31" i="16"/>
  <c r="C31" i="16"/>
  <c r="K30" i="16"/>
  <c r="J30" i="16"/>
  <c r="I30" i="16"/>
  <c r="H30" i="16"/>
  <c r="G30" i="16"/>
  <c r="F30" i="16"/>
  <c r="E30" i="16"/>
  <c r="D30" i="16"/>
  <c r="C30" i="16"/>
  <c r="K29" i="16"/>
  <c r="J29" i="16"/>
  <c r="I29" i="16"/>
  <c r="H29" i="16"/>
  <c r="G29" i="16"/>
  <c r="F29" i="16"/>
  <c r="E29" i="16"/>
  <c r="D29" i="16"/>
  <c r="C29" i="16"/>
  <c r="K28" i="16"/>
  <c r="J28" i="16"/>
  <c r="I28" i="16"/>
  <c r="H28" i="16"/>
  <c r="G28" i="16"/>
  <c r="F28" i="16"/>
  <c r="E28" i="16"/>
  <c r="D28" i="16"/>
  <c r="C28" i="16"/>
  <c r="K27" i="16"/>
  <c r="J27" i="16"/>
  <c r="I27" i="16"/>
  <c r="H27" i="16"/>
  <c r="G27" i="16"/>
  <c r="F27" i="16"/>
  <c r="E27" i="16"/>
  <c r="D27" i="16"/>
  <c r="C27" i="16"/>
  <c r="K26" i="16"/>
  <c r="J26" i="16"/>
  <c r="I26" i="16"/>
  <c r="H26" i="16"/>
  <c r="G26" i="16"/>
  <c r="F26" i="16"/>
  <c r="E26" i="16"/>
  <c r="D26" i="16"/>
  <c r="C26" i="16"/>
  <c r="K25" i="16"/>
  <c r="J25" i="16"/>
  <c r="I25" i="16"/>
  <c r="H25" i="16"/>
  <c r="G25" i="16"/>
  <c r="F25" i="16"/>
  <c r="E25" i="16"/>
  <c r="D25" i="16"/>
  <c r="C25" i="16"/>
  <c r="K24" i="16"/>
  <c r="J24" i="16"/>
  <c r="I24" i="16"/>
  <c r="H24" i="16"/>
  <c r="G24" i="16"/>
  <c r="F24" i="16"/>
  <c r="E24" i="16"/>
  <c r="D24" i="16"/>
  <c r="C24" i="16"/>
  <c r="K23" i="16"/>
  <c r="J23" i="16"/>
  <c r="I23" i="16"/>
  <c r="H23" i="16"/>
  <c r="G23" i="16"/>
  <c r="F23" i="16"/>
  <c r="E23" i="16"/>
  <c r="D23" i="16"/>
  <c r="C23" i="16"/>
  <c r="K22" i="16"/>
  <c r="J22" i="16"/>
  <c r="I22" i="16"/>
  <c r="H22" i="16"/>
  <c r="G22" i="16"/>
  <c r="F22" i="16"/>
  <c r="E22" i="16"/>
  <c r="D22" i="16"/>
  <c r="C22" i="16"/>
  <c r="K21" i="16"/>
  <c r="J21" i="16"/>
  <c r="I21" i="16"/>
  <c r="H21" i="16"/>
  <c r="G21" i="16"/>
  <c r="F21" i="16"/>
  <c r="E21" i="16"/>
  <c r="D21" i="16"/>
  <c r="C21" i="16"/>
  <c r="K20" i="16"/>
  <c r="J20" i="16"/>
  <c r="I20" i="16"/>
  <c r="H20" i="16"/>
  <c r="G20" i="16"/>
  <c r="F20" i="16"/>
  <c r="E20" i="16"/>
  <c r="D20" i="16"/>
  <c r="C20" i="16"/>
  <c r="K19" i="16"/>
  <c r="J19" i="16"/>
  <c r="I19" i="16"/>
  <c r="H19" i="16"/>
  <c r="G19" i="16"/>
  <c r="F19" i="16"/>
  <c r="E19" i="16"/>
  <c r="D19" i="16"/>
  <c r="C19" i="16"/>
  <c r="K18" i="16"/>
  <c r="J18" i="16"/>
  <c r="I18" i="16"/>
  <c r="H18" i="16"/>
  <c r="G18" i="16"/>
  <c r="F18" i="16"/>
  <c r="E18" i="16"/>
  <c r="D18" i="16"/>
  <c r="C18" i="16"/>
  <c r="K17" i="16"/>
  <c r="J17" i="16"/>
  <c r="I17" i="16"/>
  <c r="H17" i="16"/>
  <c r="G17" i="16"/>
  <c r="F17" i="16"/>
  <c r="E17" i="16"/>
  <c r="D17" i="16"/>
  <c r="C17" i="16"/>
  <c r="K16" i="16"/>
  <c r="J16" i="16"/>
  <c r="I16" i="16"/>
  <c r="H16" i="16"/>
  <c r="G16" i="16"/>
  <c r="F16" i="16"/>
  <c r="E16" i="16"/>
  <c r="D16" i="16"/>
  <c r="C16" i="16"/>
  <c r="K15" i="16"/>
  <c r="J15" i="16"/>
  <c r="I15" i="16"/>
  <c r="H15" i="16"/>
  <c r="G15" i="16"/>
  <c r="F15" i="16"/>
  <c r="E15" i="16"/>
  <c r="D15" i="16"/>
  <c r="C15" i="16"/>
  <c r="K14" i="16"/>
  <c r="J14" i="16"/>
  <c r="I14" i="16"/>
  <c r="H14" i="16"/>
  <c r="G14" i="16"/>
  <c r="F14" i="16"/>
  <c r="E14" i="16"/>
  <c r="D14" i="16"/>
  <c r="C14" i="16"/>
  <c r="K13" i="16"/>
  <c r="J13" i="16"/>
  <c r="I13" i="16"/>
  <c r="H13" i="16"/>
  <c r="G13" i="16"/>
  <c r="F13" i="16"/>
  <c r="E13" i="16"/>
  <c r="D13" i="16"/>
  <c r="C13" i="16"/>
  <c r="K12" i="16"/>
  <c r="J12" i="16"/>
  <c r="I12" i="16"/>
  <c r="H12" i="16"/>
  <c r="G12" i="16"/>
  <c r="F12" i="16"/>
  <c r="E12" i="16"/>
  <c r="D12" i="16"/>
  <c r="C12" i="16"/>
  <c r="K11" i="16"/>
  <c r="J11" i="16"/>
  <c r="I11" i="16"/>
  <c r="H11" i="16"/>
  <c r="G11" i="16"/>
  <c r="F11" i="16"/>
  <c r="E11" i="16"/>
  <c r="D11" i="16"/>
  <c r="C11" i="16"/>
  <c r="K10" i="16"/>
  <c r="J10" i="16"/>
  <c r="I10" i="16"/>
  <c r="H10" i="16"/>
  <c r="G10" i="16"/>
  <c r="F10" i="16"/>
  <c r="E10" i="16"/>
  <c r="D10" i="16"/>
  <c r="C10" i="16"/>
  <c r="K9" i="16"/>
  <c r="J9" i="16"/>
  <c r="I9" i="16"/>
  <c r="H9" i="16"/>
  <c r="G9" i="16"/>
  <c r="F9" i="16"/>
  <c r="E9" i="16"/>
  <c r="D9" i="16"/>
  <c r="C9" i="16"/>
  <c r="K8" i="16"/>
  <c r="J8" i="16"/>
  <c r="I8" i="16"/>
  <c r="H8" i="16"/>
  <c r="G8" i="16"/>
  <c r="F8" i="16"/>
  <c r="E8" i="16"/>
  <c r="D8" i="16"/>
  <c r="C8" i="16"/>
  <c r="K7" i="16"/>
  <c r="J7" i="16"/>
  <c r="I7" i="16"/>
  <c r="H7" i="16"/>
  <c r="G7" i="16"/>
  <c r="F7" i="16"/>
  <c r="E7" i="16"/>
  <c r="D7" i="16"/>
  <c r="C7" i="16"/>
  <c r="I40" i="9" l="1"/>
  <c r="H40" i="9"/>
  <c r="G40" i="9"/>
  <c r="F40" i="9"/>
  <c r="I39" i="9"/>
  <c r="H39" i="9"/>
  <c r="G39" i="9"/>
  <c r="F39" i="9"/>
  <c r="I38" i="9"/>
  <c r="H38" i="9"/>
  <c r="G38" i="9"/>
  <c r="F38" i="9"/>
  <c r="I37" i="9"/>
  <c r="H37" i="9"/>
  <c r="G37" i="9"/>
  <c r="F37" i="9"/>
  <c r="I36" i="9"/>
  <c r="H36" i="9"/>
  <c r="G36" i="9"/>
  <c r="F36" i="9"/>
  <c r="I35" i="9"/>
  <c r="H35" i="9"/>
  <c r="G35" i="9"/>
  <c r="F35" i="9"/>
  <c r="I34" i="9"/>
  <c r="H34" i="9"/>
  <c r="G34" i="9"/>
  <c r="F34" i="9"/>
  <c r="I33" i="9"/>
  <c r="H33" i="9"/>
  <c r="G33" i="9"/>
  <c r="F33" i="9"/>
  <c r="I32" i="9"/>
  <c r="H32" i="9"/>
  <c r="G32" i="9"/>
  <c r="F32" i="9"/>
  <c r="I31" i="9"/>
  <c r="H31" i="9"/>
  <c r="G31" i="9"/>
  <c r="F31" i="9"/>
  <c r="I30" i="9"/>
  <c r="H30" i="9"/>
  <c r="G30" i="9"/>
  <c r="F30" i="9"/>
  <c r="I29" i="9"/>
  <c r="H29" i="9"/>
  <c r="G29" i="9"/>
  <c r="F29" i="9"/>
  <c r="I28" i="9"/>
  <c r="H28" i="9"/>
  <c r="G28" i="9"/>
  <c r="F28" i="9"/>
  <c r="I27" i="9"/>
  <c r="H27" i="9"/>
  <c r="G27" i="9"/>
  <c r="F27" i="9"/>
  <c r="I26" i="9"/>
  <c r="H26" i="9"/>
  <c r="G26" i="9"/>
  <c r="F26" i="9"/>
  <c r="I25" i="9"/>
  <c r="H25" i="9"/>
  <c r="G25" i="9"/>
  <c r="F25" i="9"/>
  <c r="I24" i="9"/>
  <c r="H24" i="9"/>
  <c r="G24" i="9"/>
  <c r="F24" i="9"/>
  <c r="I23" i="9"/>
  <c r="H23" i="9"/>
  <c r="G23" i="9"/>
  <c r="F23" i="9"/>
  <c r="I22" i="9"/>
  <c r="H22" i="9"/>
  <c r="G22" i="9"/>
  <c r="F22" i="9"/>
  <c r="I21" i="9"/>
  <c r="H21" i="9"/>
  <c r="G21" i="9"/>
  <c r="F21" i="9"/>
  <c r="I20" i="9"/>
  <c r="H20" i="9"/>
  <c r="G20" i="9"/>
  <c r="F20" i="9"/>
  <c r="I19" i="9"/>
  <c r="H19" i="9"/>
  <c r="G19" i="9"/>
  <c r="F19" i="9"/>
  <c r="I18" i="9"/>
  <c r="H18" i="9"/>
  <c r="G18" i="9"/>
  <c r="F18" i="9"/>
  <c r="I17" i="9"/>
  <c r="H17" i="9"/>
  <c r="G17" i="9"/>
  <c r="F17" i="9"/>
  <c r="I16" i="9"/>
  <c r="H16" i="9"/>
  <c r="G16" i="9"/>
  <c r="F16" i="9"/>
  <c r="I15" i="9"/>
  <c r="H15" i="9"/>
  <c r="G15" i="9"/>
  <c r="F15" i="9"/>
  <c r="I14" i="9"/>
  <c r="H14" i="9"/>
  <c r="G14" i="9"/>
  <c r="F14" i="9"/>
  <c r="I13" i="9"/>
  <c r="H13" i="9"/>
  <c r="G13" i="9"/>
  <c r="F13" i="9"/>
  <c r="I12" i="9"/>
  <c r="H12" i="9"/>
  <c r="G12" i="9"/>
  <c r="F12" i="9"/>
  <c r="I11" i="9"/>
  <c r="H11" i="9"/>
  <c r="G11" i="9"/>
  <c r="F11" i="9"/>
  <c r="I10" i="9"/>
  <c r="H10" i="9"/>
  <c r="G10" i="9"/>
  <c r="F10" i="9"/>
  <c r="I9" i="9"/>
  <c r="H9" i="9"/>
  <c r="G9" i="9"/>
  <c r="F9" i="9"/>
  <c r="I8" i="9"/>
  <c r="H8" i="9"/>
  <c r="G8" i="9"/>
  <c r="F8" i="9"/>
  <c r="I7" i="9"/>
  <c r="H7" i="9"/>
  <c r="G7" i="9"/>
  <c r="F7" i="9"/>
  <c r="H6" i="9"/>
  <c r="I6" i="9"/>
  <c r="G6" i="9"/>
  <c r="F6" i="9"/>
  <c r="J43" i="5"/>
  <c r="J45" i="5"/>
  <c r="J47" i="5"/>
  <c r="J49" i="5"/>
  <c r="J51" i="5"/>
  <c r="J21" i="5"/>
  <c r="J23" i="5"/>
  <c r="J25" i="5"/>
  <c r="J27" i="5"/>
  <c r="J29" i="5"/>
  <c r="J31" i="5"/>
  <c r="J33" i="5"/>
  <c r="J35" i="5"/>
  <c r="J37" i="5"/>
  <c r="J39" i="5"/>
  <c r="J41" i="5"/>
  <c r="J17" i="5"/>
  <c r="J19" i="5"/>
  <c r="J9" i="5"/>
  <c r="J11" i="5"/>
  <c r="J13" i="5"/>
  <c r="J15" i="5"/>
  <c r="J7" i="5"/>
  <c r="D41" i="5"/>
  <c r="D43" i="5"/>
  <c r="D45" i="5"/>
  <c r="D47" i="5"/>
  <c r="D49" i="5"/>
  <c r="D51" i="5"/>
  <c r="D23" i="5"/>
  <c r="D25" i="5"/>
  <c r="D27" i="5"/>
  <c r="D29" i="5"/>
  <c r="D31" i="5"/>
  <c r="D33" i="5"/>
  <c r="D35" i="5"/>
  <c r="D37" i="5"/>
  <c r="D39" i="5"/>
  <c r="D9" i="5"/>
  <c r="D11" i="5"/>
  <c r="D13" i="5"/>
  <c r="D15" i="5"/>
  <c r="D17" i="5"/>
  <c r="D19" i="5"/>
  <c r="D21" i="5"/>
  <c r="D7" i="5"/>
  <c r="K11" i="3" l="1"/>
  <c r="C6" i="1"/>
  <c r="D6" i="1"/>
  <c r="E6" i="1"/>
  <c r="F6" i="1"/>
  <c r="G6" i="1"/>
  <c r="H6" i="1"/>
  <c r="I6" i="1"/>
  <c r="J6" i="1"/>
  <c r="K6" i="1"/>
  <c r="L6" i="1"/>
  <c r="C6" i="2"/>
  <c r="D6" i="2"/>
  <c r="E6" i="2"/>
  <c r="F6" i="2"/>
  <c r="G6" i="2"/>
  <c r="H6" i="2"/>
  <c r="I6" i="2"/>
  <c r="J6" i="2"/>
  <c r="K6" i="2"/>
  <c r="L6" i="2"/>
  <c r="C8" i="2"/>
  <c r="D8" i="2"/>
  <c r="E8" i="2"/>
  <c r="F8" i="2"/>
  <c r="G8" i="2"/>
  <c r="H8" i="2"/>
  <c r="I8" i="2"/>
  <c r="J8" i="2"/>
  <c r="K8" i="2"/>
  <c r="L8" i="2"/>
  <c r="C10" i="2"/>
  <c r="D10" i="2"/>
  <c r="E10" i="2"/>
  <c r="F10" i="2"/>
  <c r="G10" i="2"/>
  <c r="H10" i="2"/>
  <c r="I10" i="2"/>
  <c r="J10" i="2"/>
  <c r="K10" i="2"/>
  <c r="L10" i="2"/>
  <c r="C12" i="2"/>
  <c r="D12" i="2"/>
  <c r="E12" i="2"/>
  <c r="F12" i="2"/>
  <c r="G12" i="2"/>
  <c r="H12" i="2"/>
  <c r="I12" i="2"/>
  <c r="J12" i="2"/>
  <c r="K12" i="2"/>
  <c r="L12" i="2"/>
  <c r="C14" i="2"/>
  <c r="D14" i="2"/>
  <c r="E14" i="2"/>
  <c r="F14" i="2"/>
  <c r="G14" i="2"/>
  <c r="H14" i="2"/>
  <c r="I14" i="2"/>
  <c r="J14" i="2"/>
  <c r="K14" i="2"/>
  <c r="L14" i="2"/>
  <c r="C16" i="2"/>
  <c r="D16" i="2"/>
  <c r="E16" i="2"/>
  <c r="F16" i="2"/>
  <c r="G16" i="2"/>
  <c r="H16" i="2"/>
  <c r="I16" i="2"/>
  <c r="J16" i="2"/>
  <c r="K16" i="2"/>
  <c r="L16" i="2"/>
  <c r="C18" i="2"/>
  <c r="D18" i="2"/>
  <c r="E18" i="2"/>
  <c r="F18" i="2"/>
  <c r="G18" i="2"/>
  <c r="H18" i="2"/>
  <c r="I18" i="2"/>
  <c r="J18" i="2"/>
  <c r="K18" i="2"/>
  <c r="L18" i="2"/>
  <c r="C20" i="2"/>
  <c r="D20" i="2"/>
  <c r="E20" i="2"/>
  <c r="F20" i="2"/>
  <c r="G20" i="2"/>
  <c r="H20" i="2"/>
  <c r="I20" i="2"/>
  <c r="J20" i="2"/>
  <c r="K20" i="2"/>
  <c r="L20" i="2"/>
  <c r="C22" i="2"/>
  <c r="D22" i="2"/>
  <c r="E22" i="2"/>
  <c r="F22" i="2"/>
  <c r="G22" i="2"/>
  <c r="H22" i="2"/>
  <c r="I22" i="2"/>
  <c r="J22" i="2"/>
  <c r="K22" i="2"/>
  <c r="L22" i="2"/>
  <c r="C24" i="2"/>
  <c r="D24" i="2"/>
  <c r="E24" i="2"/>
  <c r="F24" i="2"/>
  <c r="G24" i="2"/>
  <c r="H24" i="2"/>
  <c r="I24" i="2"/>
  <c r="J24" i="2"/>
  <c r="K24" i="2"/>
  <c r="L24" i="2"/>
  <c r="C26" i="2"/>
  <c r="D26" i="2"/>
  <c r="E26" i="2"/>
  <c r="F26" i="2"/>
  <c r="G26" i="2"/>
  <c r="H26" i="2"/>
  <c r="I26" i="2"/>
  <c r="J26" i="2"/>
  <c r="K26" i="2"/>
  <c r="L26" i="2"/>
  <c r="C28" i="2"/>
  <c r="D28" i="2"/>
  <c r="E28" i="2"/>
  <c r="F28" i="2"/>
  <c r="G28" i="2"/>
  <c r="H28" i="2"/>
  <c r="I28" i="2"/>
  <c r="J28" i="2"/>
  <c r="K28" i="2"/>
  <c r="L28" i="2"/>
  <c r="C30" i="2"/>
  <c r="D30" i="2"/>
  <c r="E30" i="2"/>
  <c r="F30" i="2"/>
  <c r="G30" i="2"/>
  <c r="H30" i="2"/>
  <c r="I30" i="2"/>
  <c r="J30" i="2"/>
  <c r="K30" i="2"/>
  <c r="L30" i="2"/>
  <c r="C32" i="2"/>
  <c r="D32" i="2"/>
  <c r="E32" i="2"/>
  <c r="F32" i="2"/>
  <c r="G32" i="2"/>
  <c r="H32" i="2"/>
  <c r="I32" i="2"/>
  <c r="J32" i="2"/>
  <c r="K32" i="2"/>
  <c r="L32" i="2"/>
  <c r="C34" i="2"/>
  <c r="D34" i="2"/>
  <c r="E34" i="2"/>
  <c r="F34" i="2"/>
  <c r="G34" i="2"/>
  <c r="H34" i="2"/>
  <c r="I34" i="2"/>
  <c r="J34" i="2"/>
  <c r="K34" i="2"/>
  <c r="L34" i="2"/>
  <c r="C36" i="2"/>
  <c r="D36" i="2"/>
  <c r="E36" i="2"/>
  <c r="F36" i="2"/>
  <c r="G36" i="2"/>
  <c r="H36" i="2"/>
  <c r="I36" i="2"/>
  <c r="J36" i="2"/>
  <c r="K36" i="2"/>
  <c r="L36" i="2"/>
  <c r="C38" i="2"/>
  <c r="D38" i="2"/>
  <c r="E38" i="2"/>
  <c r="F38" i="2"/>
  <c r="G38" i="2"/>
  <c r="H38" i="2"/>
  <c r="I38" i="2"/>
  <c r="J38" i="2"/>
  <c r="K38" i="2"/>
  <c r="L38" i="2"/>
  <c r="C40" i="2"/>
  <c r="D40" i="2"/>
  <c r="E40" i="2"/>
  <c r="F40" i="2"/>
  <c r="G40" i="2"/>
  <c r="H40" i="2"/>
  <c r="I40" i="2"/>
  <c r="J40" i="2"/>
  <c r="K40" i="2"/>
  <c r="L40" i="2"/>
  <c r="C42" i="2"/>
  <c r="D42" i="2"/>
  <c r="E42" i="2"/>
  <c r="F42" i="2"/>
  <c r="G42" i="2"/>
  <c r="H42" i="2"/>
  <c r="I42" i="2"/>
  <c r="J42" i="2"/>
  <c r="K42" i="2"/>
  <c r="L42" i="2"/>
  <c r="C44" i="2"/>
  <c r="D44" i="2"/>
  <c r="E44" i="2"/>
  <c r="F44" i="2"/>
  <c r="G44" i="2"/>
  <c r="H44" i="2"/>
  <c r="I44" i="2"/>
  <c r="J44" i="2"/>
  <c r="K44" i="2"/>
  <c r="L44" i="2"/>
  <c r="C46" i="2"/>
  <c r="D46" i="2"/>
  <c r="E46" i="2"/>
  <c r="F46" i="2"/>
  <c r="G46" i="2"/>
  <c r="H46" i="2"/>
  <c r="I46" i="2"/>
  <c r="J46" i="2"/>
  <c r="K46" i="2"/>
  <c r="L46" i="2"/>
  <c r="C48" i="2"/>
  <c r="D48" i="2"/>
  <c r="E48" i="2"/>
  <c r="F48" i="2"/>
  <c r="G48" i="2"/>
  <c r="H48" i="2"/>
  <c r="I48" i="2"/>
  <c r="J48" i="2"/>
  <c r="K48" i="2"/>
  <c r="L48" i="2"/>
  <c r="C50" i="2"/>
  <c r="D50" i="2"/>
  <c r="E50" i="2"/>
  <c r="F50" i="2"/>
  <c r="G50" i="2"/>
  <c r="H50" i="2"/>
  <c r="I50" i="2"/>
  <c r="J50" i="2"/>
  <c r="K50" i="2"/>
  <c r="L50" i="2"/>
  <c r="B50" i="2"/>
  <c r="B48" i="2"/>
  <c r="B46" i="2"/>
  <c r="B44" i="2"/>
  <c r="B42" i="2"/>
  <c r="B40" i="2"/>
  <c r="B38" i="2"/>
  <c r="B36" i="2"/>
  <c r="B34" i="2"/>
  <c r="B32" i="2"/>
  <c r="B30" i="2"/>
  <c r="B28" i="2"/>
  <c r="B26" i="2"/>
  <c r="B24" i="2"/>
  <c r="B22" i="2"/>
  <c r="B20" i="2"/>
  <c r="B18" i="2"/>
  <c r="B16" i="2"/>
  <c r="B14" i="2"/>
  <c r="B12" i="2"/>
  <c r="B10" i="2"/>
  <c r="B8" i="2"/>
  <c r="B6" i="2"/>
  <c r="L4" i="2"/>
  <c r="K4" i="2"/>
  <c r="C4" i="2"/>
  <c r="D4" i="2"/>
  <c r="E4" i="2"/>
  <c r="F4" i="2"/>
  <c r="G4" i="2"/>
  <c r="H4" i="2"/>
  <c r="I4" i="2"/>
  <c r="J4" i="2"/>
  <c r="B4" i="2"/>
  <c r="L50" i="1"/>
  <c r="K50" i="1"/>
  <c r="J50" i="1"/>
  <c r="I50" i="1"/>
  <c r="H50" i="1"/>
  <c r="G50" i="1"/>
  <c r="F50" i="1"/>
  <c r="E50" i="1"/>
  <c r="D50" i="1"/>
  <c r="C50" i="1"/>
  <c r="L48" i="1"/>
  <c r="K48" i="1"/>
  <c r="J48" i="1"/>
  <c r="I48" i="1"/>
  <c r="H48" i="1"/>
  <c r="G48" i="1"/>
  <c r="F48" i="1"/>
  <c r="E48" i="1"/>
  <c r="D48" i="1"/>
  <c r="C48" i="1"/>
  <c r="L46" i="1"/>
  <c r="K46" i="1"/>
  <c r="J46" i="1"/>
  <c r="I46" i="1"/>
  <c r="H46" i="1"/>
  <c r="G46" i="1"/>
  <c r="F46" i="1"/>
  <c r="E46" i="1"/>
  <c r="D46" i="1"/>
  <c r="C46" i="1"/>
  <c r="L44" i="1"/>
  <c r="K44" i="1"/>
  <c r="J44" i="1"/>
  <c r="I44" i="1"/>
  <c r="H44" i="1"/>
  <c r="G44" i="1"/>
  <c r="F44" i="1"/>
  <c r="E44" i="1"/>
  <c r="D44" i="1"/>
  <c r="C44" i="1"/>
  <c r="L42" i="1"/>
  <c r="K42" i="1"/>
  <c r="J42" i="1"/>
  <c r="I42" i="1"/>
  <c r="H42" i="1"/>
  <c r="G42" i="1"/>
  <c r="F42" i="1"/>
  <c r="E42" i="1"/>
  <c r="D42" i="1"/>
  <c r="C42" i="1"/>
  <c r="L40" i="1"/>
  <c r="K40" i="1"/>
  <c r="J40" i="1"/>
  <c r="I40" i="1"/>
  <c r="H40" i="1"/>
  <c r="G40" i="1"/>
  <c r="F40" i="1"/>
  <c r="E40" i="1"/>
  <c r="D40" i="1"/>
  <c r="C40" i="1"/>
  <c r="L38" i="1"/>
  <c r="K38" i="1"/>
  <c r="J38" i="1"/>
  <c r="I38" i="1"/>
  <c r="H38" i="1"/>
  <c r="G38" i="1"/>
  <c r="F38" i="1"/>
  <c r="E38" i="1"/>
  <c r="D38" i="1"/>
  <c r="C38" i="1"/>
  <c r="L36" i="1"/>
  <c r="K36" i="1"/>
  <c r="J36" i="1"/>
  <c r="I36" i="1"/>
  <c r="H36" i="1"/>
  <c r="G36" i="1"/>
  <c r="F36" i="1"/>
  <c r="E36" i="1"/>
  <c r="D36" i="1"/>
  <c r="C36" i="1"/>
  <c r="L34" i="1"/>
  <c r="K34" i="1"/>
  <c r="J34" i="1"/>
  <c r="I34" i="1"/>
  <c r="H34" i="1"/>
  <c r="G34" i="1"/>
  <c r="F34" i="1"/>
  <c r="E34" i="1"/>
  <c r="D34" i="1"/>
  <c r="C34" i="1"/>
  <c r="L32" i="1"/>
  <c r="K32" i="1"/>
  <c r="J32" i="1"/>
  <c r="I32" i="1"/>
  <c r="H32" i="1"/>
  <c r="G32" i="1"/>
  <c r="F32" i="1"/>
  <c r="E32" i="1"/>
  <c r="D32" i="1"/>
  <c r="C32" i="1"/>
  <c r="L30" i="1"/>
  <c r="K30" i="1"/>
  <c r="J30" i="1"/>
  <c r="I30" i="1"/>
  <c r="H30" i="1"/>
  <c r="G30" i="1"/>
  <c r="F30" i="1"/>
  <c r="E30" i="1"/>
  <c r="D30" i="1"/>
  <c r="C30" i="1"/>
  <c r="L28" i="1"/>
  <c r="K28" i="1"/>
  <c r="J28" i="1"/>
  <c r="I28" i="1"/>
  <c r="H28" i="1"/>
  <c r="G28" i="1"/>
  <c r="F28" i="1"/>
  <c r="E28" i="1"/>
  <c r="D28" i="1"/>
  <c r="C28" i="1"/>
  <c r="L26" i="1"/>
  <c r="K26" i="1"/>
  <c r="J26" i="1"/>
  <c r="I26" i="1"/>
  <c r="H26" i="1"/>
  <c r="G26" i="1"/>
  <c r="F26" i="1"/>
  <c r="E26" i="1"/>
  <c r="D26" i="1"/>
  <c r="C26" i="1"/>
  <c r="L24" i="1"/>
  <c r="K24" i="1"/>
  <c r="J24" i="1"/>
  <c r="I24" i="1"/>
  <c r="H24" i="1"/>
  <c r="G24" i="1"/>
  <c r="F24" i="1"/>
  <c r="E24" i="1"/>
  <c r="D24" i="1"/>
  <c r="C24" i="1"/>
  <c r="L22" i="1"/>
  <c r="K22" i="1"/>
  <c r="J22" i="1"/>
  <c r="I22" i="1"/>
  <c r="H22" i="1"/>
  <c r="G22" i="1"/>
  <c r="F22" i="1"/>
  <c r="E22" i="1"/>
  <c r="D22" i="1"/>
  <c r="C22" i="1"/>
  <c r="L20" i="1"/>
  <c r="K20" i="1"/>
  <c r="J20" i="1"/>
  <c r="I20" i="1"/>
  <c r="H20" i="1"/>
  <c r="G20" i="1"/>
  <c r="F20" i="1"/>
  <c r="E20" i="1"/>
  <c r="D20" i="1"/>
  <c r="C20" i="1"/>
  <c r="L18" i="1"/>
  <c r="K18" i="1"/>
  <c r="J18" i="1"/>
  <c r="I18" i="1"/>
  <c r="H18" i="1"/>
  <c r="G18" i="1"/>
  <c r="F18" i="1"/>
  <c r="E18" i="1"/>
  <c r="D18" i="1"/>
  <c r="C18" i="1"/>
  <c r="L16" i="1"/>
  <c r="K16" i="1"/>
  <c r="J16" i="1"/>
  <c r="I16" i="1"/>
  <c r="H16" i="1"/>
  <c r="G16" i="1"/>
  <c r="F16" i="1"/>
  <c r="E16" i="1"/>
  <c r="D16" i="1"/>
  <c r="C16" i="1"/>
  <c r="L14" i="1"/>
  <c r="K14" i="1"/>
  <c r="J14" i="1"/>
  <c r="I14" i="1"/>
  <c r="H14" i="1"/>
  <c r="G14" i="1"/>
  <c r="F14" i="1"/>
  <c r="E14" i="1"/>
  <c r="D14" i="1"/>
  <c r="C14" i="1"/>
  <c r="L12" i="1"/>
  <c r="K12" i="1"/>
  <c r="J12" i="1"/>
  <c r="I12" i="1"/>
  <c r="H12" i="1"/>
  <c r="G12" i="1"/>
  <c r="F12" i="1"/>
  <c r="E12" i="1"/>
  <c r="D12" i="1"/>
  <c r="C12" i="1"/>
  <c r="C10" i="1"/>
  <c r="D10" i="1"/>
  <c r="E10" i="1"/>
  <c r="F10" i="1"/>
  <c r="G10" i="1"/>
  <c r="H10" i="1"/>
  <c r="I10" i="1"/>
  <c r="J10" i="1"/>
  <c r="K10" i="1"/>
  <c r="L10" i="1"/>
  <c r="C8" i="1"/>
  <c r="D8" i="1"/>
  <c r="E8" i="1"/>
  <c r="F8" i="1"/>
  <c r="G8" i="1"/>
  <c r="H8" i="1"/>
  <c r="I8" i="1"/>
  <c r="J8" i="1"/>
  <c r="K8" i="1"/>
  <c r="L8" i="1"/>
  <c r="B50" i="1"/>
  <c r="B48" i="1"/>
  <c r="B46" i="1"/>
  <c r="B44" i="1"/>
  <c r="B42" i="1"/>
  <c r="B40" i="1"/>
  <c r="B38" i="1"/>
  <c r="B36" i="1"/>
  <c r="B34" i="1"/>
  <c r="B32" i="1"/>
  <c r="B30" i="1"/>
  <c r="B28" i="1"/>
  <c r="B26" i="1"/>
  <c r="B24" i="1"/>
  <c r="B22" i="1"/>
  <c r="B20" i="1"/>
  <c r="B18" i="1"/>
  <c r="B16" i="1"/>
  <c r="B14" i="1"/>
  <c r="B12" i="1"/>
  <c r="B10" i="1"/>
  <c r="B8" i="1"/>
  <c r="B6" i="1"/>
  <c r="L4" i="1"/>
  <c r="K4" i="1"/>
  <c r="J4" i="1"/>
  <c r="I4" i="1"/>
  <c r="H4" i="1"/>
  <c r="G4" i="1"/>
  <c r="F4" i="1"/>
  <c r="E4" i="1"/>
  <c r="D4" i="1"/>
  <c r="C4" i="1"/>
  <c r="B4" i="1"/>
</calcChain>
</file>

<file path=xl/sharedStrings.xml><?xml version="1.0" encoding="utf-8"?>
<sst xmlns="http://schemas.openxmlformats.org/spreadsheetml/2006/main" count="2389" uniqueCount="944">
  <si>
    <t>4.1   Daily Foreign Exchange Rates</t>
  </si>
  <si>
    <t>CURRENCY\DATE</t>
  </si>
  <si>
    <t>Australian Dollar</t>
  </si>
  <si>
    <t>Bahraini Dinar</t>
  </si>
  <si>
    <t>Canadian Dollar</t>
  </si>
  <si>
    <t>Chinese Yuan</t>
  </si>
  <si>
    <t>Danish Krone</t>
  </si>
  <si>
    <t>Hong Kong Dollar</t>
  </si>
  <si>
    <t>Japanese Yen</t>
  </si>
  <si>
    <t>Kuwaiti Dinar</t>
  </si>
  <si>
    <t>Malaysian Ringgit</t>
  </si>
  <si>
    <t>New Zealand Dollar</t>
  </si>
  <si>
    <t>Norwegian Krone</t>
  </si>
  <si>
    <t>Omani Riyal</t>
  </si>
  <si>
    <t>Qatari Riyal</t>
  </si>
  <si>
    <t>Saudi Arabian Riyal</t>
  </si>
  <si>
    <t>Singaporean Dollar</t>
  </si>
  <si>
    <t>Swedish Krona</t>
  </si>
  <si>
    <t>Swiss Franc</t>
  </si>
  <si>
    <t>Thai Bhat</t>
  </si>
  <si>
    <t>Turkish Lira</t>
  </si>
  <si>
    <t>UAE Dirham</t>
  </si>
  <si>
    <t>UK Pound Sterling</t>
  </si>
  <si>
    <t>US Dollar</t>
  </si>
  <si>
    <t>EMU Euro</t>
  </si>
  <si>
    <t>Note: Exchange Rates are the mid points of bank’s floating buying and selling rate.</t>
  </si>
  <si>
    <r>
      <t>4.2   Foreign Exchange</t>
    </r>
    <r>
      <rPr>
        <sz val="14"/>
        <color rgb="FF000000"/>
        <rFont val="Times New Roman"/>
        <family val="1"/>
      </rPr>
      <t xml:space="preserve"> </t>
    </r>
    <r>
      <rPr>
        <b/>
        <sz val="14"/>
        <color rgb="FF000000"/>
        <rFont val="Times New Roman"/>
        <family val="1"/>
      </rPr>
      <t>Average Rates</t>
    </r>
  </si>
  <si>
    <t>Pak Rupees per US Dollar</t>
  </si>
  <si>
    <t>PERIOD</t>
  </si>
  <si>
    <t>2014-15</t>
  </si>
  <si>
    <t>2015-16</t>
  </si>
  <si>
    <t>2016-17</t>
  </si>
  <si>
    <t>2017-18</t>
  </si>
  <si>
    <t>2018-19</t>
  </si>
  <si>
    <t>2019-20</t>
  </si>
  <si>
    <t>2020-21</t>
  </si>
  <si>
    <t>2021-22</t>
  </si>
  <si>
    <t>2022-23</t>
  </si>
  <si>
    <t>2023-2024</t>
  </si>
  <si>
    <t>Jul</t>
  </si>
  <si>
    <t>Aug</t>
  </si>
  <si>
    <t>Sep</t>
  </si>
  <si>
    <t>Oct</t>
  </si>
  <si>
    <t>Nov</t>
  </si>
  <si>
    <t>Dec</t>
  </si>
  <si>
    <t>Jan</t>
  </si>
  <si>
    <t>Feb</t>
  </si>
  <si>
    <t>Mar</t>
  </si>
  <si>
    <t>Apr</t>
  </si>
  <si>
    <t>May</t>
  </si>
  <si>
    <t>Jun</t>
  </si>
  <si>
    <t>Jul- Sep</t>
  </si>
  <si>
    <t>Oct -Dec</t>
  </si>
  <si>
    <t>Jan - Mar</t>
  </si>
  <si>
    <t>Apr - Jun</t>
  </si>
  <si>
    <t>Annual</t>
  </si>
  <si>
    <t>Source: Core Statistics Department</t>
  </si>
  <si>
    <t>4.3 NEER and REER Indices of Pakistani Rupees</t>
  </si>
  <si>
    <t>(Base 2010 = 100)</t>
  </si>
  <si>
    <t>NEER</t>
  </si>
  <si>
    <t>REER*</t>
  </si>
  <si>
    <t>Index</t>
  </si>
  <si>
    <t>% Change over last Year/Month</t>
  </si>
  <si>
    <t>* A REER index of 100 should not be misinterpreted as denoting the equilibrium value of the currency. 100 merely represents the value of the currency at a        chosen point in time (in this case the average value of the currency in 2010). Therefore, movement of the REER away from 100 simply reflects changes relative to its average value in 2010 and is unrelated to its equilibrium value.</t>
  </si>
  <si>
    <t>NOTES: -</t>
  </si>
  <si>
    <r>
      <t xml:space="preserve">   </t>
    </r>
    <r>
      <rPr>
        <sz val="6.5"/>
        <color theme="1"/>
        <rFont val="Times New Roman"/>
        <family val="1"/>
      </rPr>
      <t>i.</t>
    </r>
    <r>
      <rPr>
        <sz val="7"/>
        <color theme="1"/>
        <rFont val="Times New Roman"/>
        <family val="1"/>
      </rPr>
      <t xml:space="preserve">            </t>
    </r>
    <r>
      <rPr>
        <sz val="6.5"/>
        <color theme="1"/>
        <rFont val="Times New Roman"/>
        <family val="1"/>
      </rPr>
      <t>From July 2020, PBS has discontinued the dissemination of CPI on base 2007-08 using which the REER index was calculated, and changed the base to 2015-16. For the compilation of the REER index, therefore, the CPI - Base 2015-16 has been spliced and rebased to 2010 using the IMF's methodology.</t>
    </r>
  </si>
  <si>
    <r>
      <t xml:space="preserve">  </t>
    </r>
    <r>
      <rPr>
        <sz val="6.5"/>
        <color theme="1"/>
        <rFont val="Times New Roman"/>
        <family val="1"/>
      </rPr>
      <t>ii.</t>
    </r>
    <r>
      <rPr>
        <sz val="7"/>
        <color theme="1"/>
        <rFont val="Times New Roman"/>
        <family val="1"/>
      </rPr>
      <t xml:space="preserve">            </t>
    </r>
    <r>
      <rPr>
        <sz val="6.5"/>
        <color theme="1"/>
        <rFont val="Times New Roman"/>
        <family val="1"/>
      </rPr>
      <t xml:space="preserve">RPI and REER indices may be revised due to revisions in base period or splicing factor of CPIs data by PBS.  </t>
    </r>
  </si>
  <si>
    <r>
      <t xml:space="preserve"> </t>
    </r>
    <r>
      <rPr>
        <sz val="6.5"/>
        <color theme="1"/>
        <rFont val="Times New Roman"/>
        <family val="1"/>
      </rPr>
      <t>iii.</t>
    </r>
    <r>
      <rPr>
        <sz val="7"/>
        <color theme="1"/>
        <rFont val="Times New Roman"/>
        <family val="1"/>
      </rPr>
      <t xml:space="preserve">            </t>
    </r>
    <r>
      <rPr>
        <sz val="6.5"/>
        <color theme="1"/>
        <rFont val="Times New Roman"/>
        <family val="1"/>
      </rPr>
      <t xml:space="preserve">Weights and number of trading partners have been updated from Jan, 2016 and revised for Jan, 2013 to Dec, 2015. The REER and NEER </t>
    </r>
  </si>
  <si>
    <r>
      <t xml:space="preserve">           </t>
    </r>
    <r>
      <rPr>
        <sz val="6.5"/>
        <color theme="1"/>
        <rFont val="Times New Roman"/>
        <family val="1"/>
      </rPr>
      <t xml:space="preserve">have been recalculated since Jan, 2013 using these revised weights and number of trading partners. </t>
    </r>
  </si>
  <si>
    <t>4.4 Average Exchange Rate of Major Currencies</t>
  </si>
  <si>
    <t>Pak Rupees per Currency Unit</t>
  </si>
  <si>
    <t>CURRENCY \ PERIOD</t>
  </si>
  <si>
    <t>Thai Baht</t>
  </si>
  <si>
    <t>Turkish lira</t>
  </si>
  <si>
    <t>Note: Exchange Rates are the mid points of  bank’s floating buying and selling rate.</t>
  </si>
  <si>
    <t>Archive Link: http://www.sbp.org.pk/ecodata/IBF_Arch.xls</t>
  </si>
  <si>
    <r>
      <t>4.5   Appreciation / Depreciation</t>
    </r>
    <r>
      <rPr>
        <b/>
        <vertAlign val="superscript"/>
        <sz val="14"/>
        <color theme="1"/>
        <rFont val="Times New Roman"/>
        <family val="1"/>
      </rPr>
      <t>*</t>
    </r>
    <r>
      <rPr>
        <b/>
        <sz val="14"/>
        <color theme="1"/>
        <rFont val="Times New Roman"/>
        <family val="1"/>
      </rPr>
      <t>of Selected Currencies</t>
    </r>
  </si>
  <si>
    <t>Against US Dollar</t>
  </si>
  <si>
    <t>(In Percent)</t>
  </si>
  <si>
    <t>UK</t>
  </si>
  <si>
    <t>Saudi</t>
  </si>
  <si>
    <t>South</t>
  </si>
  <si>
    <t>END OF</t>
  </si>
  <si>
    <t>Chinese</t>
  </si>
  <si>
    <t>EMU</t>
  </si>
  <si>
    <t>Indian</t>
  </si>
  <si>
    <t>Indonesian</t>
  </si>
  <si>
    <t>Iranian</t>
  </si>
  <si>
    <t>Japanese</t>
  </si>
  <si>
    <t>Malaysian</t>
  </si>
  <si>
    <t>Pakistani</t>
  </si>
  <si>
    <t>Pound</t>
  </si>
  <si>
    <t>Arabian</t>
  </si>
  <si>
    <t>Korean</t>
  </si>
  <si>
    <t>Swiss</t>
  </si>
  <si>
    <t>Turkish</t>
  </si>
  <si>
    <t>Yuan</t>
  </si>
  <si>
    <t>Euro</t>
  </si>
  <si>
    <t>Rupee</t>
  </si>
  <si>
    <t>Rupiah</t>
  </si>
  <si>
    <t>Rial</t>
  </si>
  <si>
    <t>Yen</t>
  </si>
  <si>
    <t>Ringgit</t>
  </si>
  <si>
    <t>Sterling</t>
  </si>
  <si>
    <t>Riyal</t>
  </si>
  <si>
    <t>Won</t>
  </si>
  <si>
    <t>Franc</t>
  </si>
  <si>
    <t>Lira</t>
  </si>
  <si>
    <t>IV</t>
  </si>
  <si>
    <t>I</t>
  </si>
  <si>
    <t>II</t>
  </si>
  <si>
    <t>III</t>
  </si>
  <si>
    <t>Note:</t>
  </si>
  <si>
    <t>1.         ( + ) Indicates appreciation , ( - ) indicates depreciation</t>
  </si>
  <si>
    <r>
      <t>4.6   Appreciation / Depreciation</t>
    </r>
    <r>
      <rPr>
        <b/>
        <vertAlign val="superscript"/>
        <sz val="14"/>
        <color theme="1"/>
        <rFont val="Times New Roman"/>
        <family val="1"/>
      </rPr>
      <t>*</t>
    </r>
    <r>
      <rPr>
        <b/>
        <sz val="14"/>
        <color theme="1"/>
        <rFont val="Times New Roman"/>
        <family val="1"/>
      </rPr>
      <t>of Selected Currencies Against SDR</t>
    </r>
  </si>
  <si>
    <t>US</t>
  </si>
  <si>
    <t>Dollar</t>
  </si>
  <si>
    <t>4.7    Appreciation / Depreciation* of Pak Rupee</t>
  </si>
  <si>
    <t>Against Selected Currencies</t>
  </si>
  <si>
    <t>END OF PERIOD</t>
  </si>
  <si>
    <t>Quarterly</t>
  </si>
  <si>
    <t>Brazilian Real</t>
  </si>
  <si>
    <t>Indian Rupee</t>
  </si>
  <si>
    <t>Indonesian Rupiah</t>
  </si>
  <si>
    <t>Iranian Rial</t>
  </si>
  <si>
    <t>Korean Won</t>
  </si>
  <si>
    <t>Taiwani Dollar</t>
  </si>
  <si>
    <t>U.S Dollar</t>
  </si>
  <si>
    <r>
      <t xml:space="preserve">1.         </t>
    </r>
    <r>
      <rPr>
        <sz val="7.5"/>
        <color theme="1"/>
        <rFont val="Times New Roman"/>
        <family val="1"/>
      </rPr>
      <t> ( + ) Indicates appreciation , ( - ) indicates depreciation</t>
    </r>
  </si>
  <si>
    <t>4.8 Workers’ Remittances</t>
  </si>
  <si>
    <t>Million US Dollars</t>
  </si>
  <si>
    <t>COUNTRIES</t>
  </si>
  <si>
    <t>FY20</t>
  </si>
  <si>
    <t>FY21</t>
  </si>
  <si>
    <t>FY22</t>
  </si>
  <si>
    <t>FY23</t>
  </si>
  <si>
    <t xml:space="preserve">   Cash</t>
  </si>
  <si>
    <t xml:space="preserve">   1.USA</t>
  </si>
  <si>
    <t xml:space="preserve">   2.UK</t>
  </si>
  <si>
    <t xml:space="preserve">   3.Saudi Arabia</t>
  </si>
  <si>
    <t xml:space="preserve">  4.UAE</t>
  </si>
  <si>
    <t>Others</t>
  </si>
  <si>
    <t>5.Other GCC Countries</t>
  </si>
  <si>
    <t>Bahrain</t>
  </si>
  <si>
    <t>Kuwait</t>
  </si>
  <si>
    <t>Qatar</t>
  </si>
  <si>
    <t>Oman</t>
  </si>
  <si>
    <t>6.EU Countries</t>
  </si>
  <si>
    <t>Germany</t>
  </si>
  <si>
    <t>France</t>
  </si>
  <si>
    <t>Netherlands</t>
  </si>
  <si>
    <t>Spain</t>
  </si>
  <si>
    <t>Italy</t>
  </si>
  <si>
    <t>Greece</t>
  </si>
  <si>
    <t>Sweden</t>
  </si>
  <si>
    <t>Denmark</t>
  </si>
  <si>
    <t>Ireland</t>
  </si>
  <si>
    <t>Belgium</t>
  </si>
  <si>
    <t>7.Malaysia</t>
  </si>
  <si>
    <t>8.Norway</t>
  </si>
  <si>
    <t>9.Switzerland</t>
  </si>
  <si>
    <t>10.Australia</t>
  </si>
  <si>
    <t>11.Canada</t>
  </si>
  <si>
    <t>12.Japan</t>
  </si>
  <si>
    <t>13.South Africa</t>
  </si>
  <si>
    <t>14.South Korea</t>
  </si>
  <si>
    <r>
      <t>15.Other Countries</t>
    </r>
    <r>
      <rPr>
        <b/>
        <vertAlign val="superscript"/>
        <sz val="7"/>
        <color theme="1"/>
        <rFont val="Times New Roman"/>
        <family val="1"/>
      </rPr>
      <t>#</t>
    </r>
  </si>
  <si>
    <t>Total</t>
  </si>
  <si>
    <t>1. The data of Workers’ Remittances includes the conversions related to current transfers from Roshan Digital Accounts since September 2020.</t>
  </si>
  <si>
    <r>
      <t xml:space="preserve"># </t>
    </r>
    <r>
      <rPr>
        <sz val="7"/>
        <color rgb="FF000000"/>
        <rFont val="Times New Roman"/>
        <family val="1"/>
      </rPr>
      <t>Encashments</t>
    </r>
    <r>
      <rPr>
        <sz val="7"/>
        <color theme="1"/>
        <rFont val="Times New Roman"/>
        <family val="1"/>
      </rPr>
      <t xml:space="preserve"> from FEBCs and FCBCs are added in other countries.</t>
    </r>
  </si>
  <si>
    <r>
      <t>4.9   Pakistan's Balance</t>
    </r>
    <r>
      <rPr>
        <sz val="13.5"/>
        <color theme="1"/>
        <rFont val="Times New Roman"/>
        <family val="1"/>
      </rPr>
      <t xml:space="preserve"> </t>
    </r>
    <r>
      <rPr>
        <b/>
        <sz val="13.5"/>
        <color theme="1"/>
        <rFont val="Times New Roman"/>
        <family val="1"/>
      </rPr>
      <t>of Payments</t>
    </r>
  </si>
  <si>
    <t>ITEMS</t>
  </si>
  <si>
    <t>FY-23</t>
  </si>
  <si>
    <t>FY24</t>
  </si>
  <si>
    <t>Credit</t>
  </si>
  <si>
    <t>Debit</t>
  </si>
  <si>
    <t>Net</t>
  </si>
  <si>
    <t>1.  Current Account (A+B+C)</t>
  </si>
  <si>
    <t>A. Goods and services (a+b)</t>
  </si>
  <si>
    <t>a. Goods</t>
  </si>
  <si>
    <t>1. General merchandise</t>
  </si>
  <si>
    <t>2. Net exports of goods under merchanting (only export)</t>
  </si>
  <si>
    <t>...</t>
  </si>
  <si>
    <t>3. Nonmonetary gold</t>
  </si>
  <si>
    <t>-</t>
  </si>
  <si>
    <t>b. Services</t>
  </si>
  <si>
    <t>1. Manufacturing services on physical inputs owned by others</t>
  </si>
  <si>
    <t>2 Maintenance and repair services n.i.e.</t>
  </si>
  <si>
    <t>3 Transport</t>
  </si>
  <si>
    <t>4 Travel</t>
  </si>
  <si>
    <t>5 Construction</t>
  </si>
  <si>
    <t>6 Insurance and pension services</t>
  </si>
  <si>
    <t>7 Financial services</t>
  </si>
  <si>
    <t>8 Charges for the use of intellectual property n.i.e.</t>
  </si>
  <si>
    <t>9 Telecommunications, computer, and information services</t>
  </si>
  <si>
    <t>10 Other business services</t>
  </si>
  <si>
    <t>11 Personal, cultural, and recreational services</t>
  </si>
  <si>
    <t>12 Government goods and services n.i.e.</t>
  </si>
  <si>
    <t>1. Compensation of employees</t>
  </si>
  <si>
    <t>2. Investment income</t>
  </si>
  <si>
    <t>2.1 Direct investment</t>
  </si>
  <si>
    <t>2.1.1 Investment income on equity and investment fund shares</t>
  </si>
  <si>
    <t>2.1.2 Interest</t>
  </si>
  <si>
    <t>2.2 Portfolio investment</t>
  </si>
  <si>
    <t>2.2.1 Investment income on equity and investment fund shares</t>
  </si>
  <si>
    <t>2.2.2 Interest</t>
  </si>
  <si>
    <t>2.3 Other investment</t>
  </si>
  <si>
    <t>2.3.1 Withdrawals from income of quasi corporations</t>
  </si>
  <si>
    <t>2.3.2 Interest</t>
  </si>
  <si>
    <t xml:space="preserve">                2.4 Reserve assets</t>
  </si>
  <si>
    <t xml:space="preserve">            3. Other primary income</t>
  </si>
  <si>
    <t>C. Secondary Income</t>
  </si>
  <si>
    <t>1. General government</t>
  </si>
  <si>
    <t>2. Capital account</t>
  </si>
  <si>
    <t>2. Capital transfers</t>
  </si>
  <si>
    <t xml:space="preserve">                2.1 General government</t>
  </si>
  <si>
    <t xml:space="preserve">                        2.1.1 Debt forgiveness</t>
  </si>
  <si>
    <t xml:space="preserve">                        2.1.2 Other Capital transfers</t>
  </si>
  <si>
    <t xml:space="preserve">                        2.2.1 Debt forgiveness</t>
  </si>
  <si>
    <t xml:space="preserve">                        2.2.2 Other Capital transfers</t>
  </si>
  <si>
    <t>Net lending (+) / net borrowing (–) (balance from current and capital accounts) (1+2)</t>
  </si>
  <si>
    <t>Net acquisition</t>
  </si>
  <si>
    <t>of financial assets</t>
  </si>
  <si>
    <t>Net incurrence</t>
  </si>
  <si>
    <t>of liabilities</t>
  </si>
  <si>
    <t xml:space="preserve"> </t>
  </si>
  <si>
    <t>3. Financial account</t>
  </si>
  <si>
    <t>1. Direct investment</t>
  </si>
  <si>
    <t>1.1 Equity and investment fund shares</t>
  </si>
  <si>
    <t>1.2 Debt instruments</t>
  </si>
  <si>
    <t>2. Portfolio investment</t>
  </si>
  <si>
    <t>2.1 Equity and investment fund shares</t>
  </si>
  <si>
    <t>2.2 Debt instruments</t>
  </si>
  <si>
    <t>3.  Financial derivatives (other than reserves) and employees stock options</t>
  </si>
  <si>
    <t>4. Other investment</t>
  </si>
  <si>
    <t>4.1 Other equity</t>
  </si>
  <si>
    <t>4.2 Currency and deposits</t>
  </si>
  <si>
    <t>Central bank</t>
  </si>
  <si>
    <t>Deposit-taking corporations, except the central bank</t>
  </si>
  <si>
    <t>General government</t>
  </si>
  <si>
    <t>Other sectors</t>
  </si>
  <si>
    <t>4.3 Loans</t>
  </si>
  <si>
    <t>4.4 Insurance, pension, and std. guarantee schemes</t>
  </si>
  <si>
    <t>4.5 Trade credit and advances</t>
  </si>
  <si>
    <t>4.6 Other accounts receivable/ Payable</t>
  </si>
  <si>
    <t>4.7 Special drawing rights</t>
  </si>
  <si>
    <t>5. Reserve assets</t>
  </si>
  <si>
    <t>5.1 Monetary gold</t>
  </si>
  <si>
    <t>5.2 Special drawing rights</t>
  </si>
  <si>
    <t>5.3 Reserve position in the IMF</t>
  </si>
  <si>
    <t>5.4 Other reserve assets</t>
  </si>
  <si>
    <t>net</t>
  </si>
  <si>
    <t>4. Errors and Omissions</t>
  </si>
  <si>
    <t>5. Exceptional Financing</t>
  </si>
  <si>
    <t>Archive Link: http://www.sbp.org.pk/ecodata/BOP_arch/index.asp</t>
  </si>
  <si>
    <t>4.10 International Investment Position of Pakistan</t>
  </si>
  <si>
    <t>Stocks in  Million US Dollars</t>
  </si>
  <si>
    <t>IIP Components</t>
  </si>
  <si>
    <r>
      <t>Dec</t>
    </r>
    <r>
      <rPr>
        <b/>
        <vertAlign val="superscript"/>
        <sz val="7"/>
        <color theme="1"/>
        <rFont val="Times New Roman"/>
        <family val="1"/>
      </rPr>
      <t xml:space="preserve"> </t>
    </r>
  </si>
  <si>
    <r>
      <t>Jun</t>
    </r>
    <r>
      <rPr>
        <b/>
        <vertAlign val="superscript"/>
        <sz val="7"/>
        <color theme="1"/>
        <rFont val="Times New Roman"/>
        <family val="1"/>
      </rPr>
      <t>R</t>
    </r>
  </si>
  <si>
    <r>
      <t>Sep</t>
    </r>
    <r>
      <rPr>
        <b/>
        <vertAlign val="superscript"/>
        <sz val="7"/>
        <color theme="1"/>
        <rFont val="Times New Roman"/>
        <family val="1"/>
      </rPr>
      <t>P</t>
    </r>
  </si>
  <si>
    <t>International investment position - Net</t>
  </si>
  <si>
    <t>A. Assets</t>
  </si>
  <si>
    <t xml:space="preserve">  1. Direct investment</t>
  </si>
  <si>
    <t xml:space="preserve">   1.1 Equity and investment fund shares</t>
  </si>
  <si>
    <t xml:space="preserve">     1.1.1 Direct investor in direct investment enterprises</t>
  </si>
  <si>
    <t xml:space="preserve">     1.1.2 Direct investment enterprises in direct investor (reverse invst.)</t>
  </si>
  <si>
    <t xml:space="preserve">     1.1.3 Between fellow enterprises</t>
  </si>
  <si>
    <t xml:space="preserve">   1.2 Debt instruments</t>
  </si>
  <si>
    <t xml:space="preserve">     1.2.1 Direct investor in direct investment enterprises   </t>
  </si>
  <si>
    <t xml:space="preserve">     1.2.2 Direct investment enterprises in direct investor (reverse invst.)</t>
  </si>
  <si>
    <t xml:space="preserve">     1.2.3 Between fellow enterprises</t>
  </si>
  <si>
    <t xml:space="preserve">  2. Portfolio investment</t>
  </si>
  <si>
    <t xml:space="preserve">    2.1 Equity and investment fund shares</t>
  </si>
  <si>
    <t xml:space="preserve">      2.1.1 Central bank</t>
  </si>
  <si>
    <t xml:space="preserve">      2.1.2 Deposit-taking corporations, except the central bank                </t>
  </si>
  <si>
    <t xml:space="preserve">      2.1.3 General government</t>
  </si>
  <si>
    <t xml:space="preserve">      2.1.4 Other sectors</t>
  </si>
  <si>
    <t xml:space="preserve">   2.2 Debt securities</t>
  </si>
  <si>
    <t xml:space="preserve">      2.2.1 Central bank</t>
  </si>
  <si>
    <t xml:space="preserve">      2.2.2 Deposit-taking corporations, except the central bank                         </t>
  </si>
  <si>
    <t xml:space="preserve">      2.2.3 General government</t>
  </si>
  <si>
    <t xml:space="preserve">       2.2.4 Other sectors</t>
  </si>
  <si>
    <t xml:space="preserve">  3. Financial derivatives (other than reserves) and employee stock options</t>
  </si>
  <si>
    <t xml:space="preserve">  4. Other investment</t>
  </si>
  <si>
    <t xml:space="preserve">    4.1 Other equity</t>
  </si>
  <si>
    <t xml:space="preserve">    4.2 Currency and deposits</t>
  </si>
  <si>
    <t xml:space="preserve">    4.3 Loans</t>
  </si>
  <si>
    <t xml:space="preserve">    4.4 Insurance, pension, and standardized guarantee schemes</t>
  </si>
  <si>
    <t xml:space="preserve">    4.5 Trade credit and advances</t>
  </si>
  <si>
    <t xml:space="preserve">    4.6 Other accounts receivable</t>
  </si>
  <si>
    <t xml:space="preserve">  5. Reserve assets</t>
  </si>
  <si>
    <t xml:space="preserve">    5.1 Monetary gold</t>
  </si>
  <si>
    <t xml:space="preserve">    5.2 Special drawing rights</t>
  </si>
  <si>
    <t xml:space="preserve">    5.3 Reserve position in the fund</t>
  </si>
  <si>
    <t xml:space="preserve">    5.4 Other reserve assets</t>
  </si>
  <si>
    <t xml:space="preserve">       5.4.1 Currency and deposits</t>
  </si>
  <si>
    <t xml:space="preserve">       5.4.2 Securities</t>
  </si>
  <si>
    <t xml:space="preserve">       5.4.3 Financial derivatives </t>
  </si>
  <si>
    <t>....</t>
  </si>
  <si>
    <t xml:space="preserve">       5.4.4 Other claims</t>
  </si>
  <si>
    <t>Stocks in Million US Dollars</t>
  </si>
  <si>
    <t>B. Liabilities</t>
  </si>
  <si>
    <t xml:space="preserve"> 1. Direct investment</t>
  </si>
  <si>
    <t xml:space="preserve">     1.1.1 Direct investor in direct investment enterpr.</t>
  </si>
  <si>
    <t xml:space="preserve">     1.1.2 Direct investment enterpr. in direct investor </t>
  </si>
  <si>
    <t xml:space="preserve">             (reverse investment)</t>
  </si>
  <si>
    <t xml:space="preserve">     1.2.1 Direct investor in direct investment enterpr.</t>
  </si>
  <si>
    <t xml:space="preserve">     1.2.2 Direct investment enterpr. in direct investor  </t>
  </si>
  <si>
    <t xml:space="preserve">              (reverse investment)</t>
  </si>
  <si>
    <t xml:space="preserve">      1.2.3 Between fellow enterprises</t>
  </si>
  <si>
    <t xml:space="preserve"> 2. Portfolio investment</t>
  </si>
  <si>
    <t xml:space="preserve">   2.1 Equity and investment fund shares</t>
  </si>
  <si>
    <t xml:space="preserve">     2.1.1 Central bank</t>
  </si>
  <si>
    <t xml:space="preserve">     2.1.2 Deposit-taking corp.  except central bank</t>
  </si>
  <si>
    <t xml:space="preserve">     2.1.3 General government</t>
  </si>
  <si>
    <t xml:space="preserve">     2.1.4 Other sectors</t>
  </si>
  <si>
    <t xml:space="preserve">     2.2.1 Central bank</t>
  </si>
  <si>
    <t xml:space="preserve">     2.2.2 Deposit-taking corp. except central bank</t>
  </si>
  <si>
    <t xml:space="preserve">     2.2.3 General government</t>
  </si>
  <si>
    <t xml:space="preserve">     2.2.4 Other sectors</t>
  </si>
  <si>
    <t xml:space="preserve"> 3. Financial derivatives (other than reserves) </t>
  </si>
  <si>
    <t xml:space="preserve">     and employee stock options</t>
  </si>
  <si>
    <t xml:space="preserve">    4.4 Insurance, pension, and SGS</t>
  </si>
  <si>
    <t xml:space="preserve">    4.6 Other accounts payable</t>
  </si>
  <si>
    <t xml:space="preserve">    4.7 Special drawing rights (Net incurrence of liab)</t>
  </si>
  <si>
    <t>Archive Link: http://www.sbp.org.pk/ecodata/Invest-BPM6.xls</t>
  </si>
  <si>
    <t>4.11   Gold and Foreign Exchange Reserves</t>
  </si>
  <si>
    <t>End Period</t>
  </si>
  <si>
    <r>
      <t>Gold</t>
    </r>
    <r>
      <rPr>
        <b/>
        <vertAlign val="superscript"/>
        <sz val="7"/>
        <color theme="1"/>
        <rFont val="Times New Roman"/>
        <family val="1"/>
      </rPr>
      <t>*</t>
    </r>
  </si>
  <si>
    <t>Foreign exchange reserves with</t>
  </si>
  <si>
    <t>SBP and Scheduled Banks</t>
  </si>
  <si>
    <t>SBP</t>
  </si>
  <si>
    <t>Scheduled Banks</t>
  </si>
  <si>
    <t>Deposits</t>
  </si>
  <si>
    <t>Utilizations</t>
  </si>
  <si>
    <t>SDRs</t>
  </si>
  <si>
    <t>Cash Foreign Currency</t>
  </si>
  <si>
    <r>
      <t>Nostro</t>
    </r>
    <r>
      <rPr>
        <b/>
        <vertAlign val="superscript"/>
        <sz val="7"/>
        <color theme="1"/>
        <rFont val="Times New Roman"/>
        <family val="1"/>
      </rPr>
      <t>1</t>
    </r>
  </si>
  <si>
    <t>ACU Bal Net</t>
  </si>
  <si>
    <t>IMF Reserve Position</t>
  </si>
  <si>
    <r>
      <t>FE-25</t>
    </r>
    <r>
      <rPr>
        <vertAlign val="superscript"/>
        <sz val="7"/>
        <color theme="1"/>
        <rFont val="Times New Roman"/>
        <family val="1"/>
      </rPr>
      <t>2</t>
    </r>
  </si>
  <si>
    <t>Trade Nostro</t>
  </si>
  <si>
    <t>Trade Finance</t>
  </si>
  <si>
    <t>FE-25 Placements in Pakistan</t>
  </si>
  <si>
    <t>Total Liquid FX Reserve (6+14)***</t>
  </si>
  <si>
    <t>a</t>
  </si>
  <si>
    <t>b</t>
  </si>
  <si>
    <t>FY19</t>
  </si>
  <si>
    <t xml:space="preserve">Jan </t>
  </si>
  <si>
    <t> * Excludes RBI Holding</t>
  </si>
  <si>
    <t>** Compiled as per IMF Balance of Payments Manual Guidelines</t>
  </si>
  <si>
    <t>*** In align with Foreign Exchange Reserves compiled by DMMD</t>
  </si>
  <si>
    <t>1. Excludes FE-13/CRR, unsettled claims on India and includes sinking fund.</t>
  </si>
  <si>
    <t>2. Includes FE-13/CRR.</t>
  </si>
  <si>
    <t>4.12   Foreign Currency Deposits</t>
  </si>
  <si>
    <t>DESCRIPTION</t>
  </si>
  <si>
    <t>Foreign Currency Deposits</t>
  </si>
  <si>
    <t>A. FE-25 Deposits</t>
  </si>
  <si>
    <t xml:space="preserve">  1. Resident </t>
  </si>
  <si>
    <t xml:space="preserve">    i)  Demand Deposits</t>
  </si>
  <si>
    <t xml:space="preserve">    ii)  Savings Deposits</t>
  </si>
  <si>
    <t xml:space="preserve">    iii)  Time Deposits</t>
  </si>
  <si>
    <t xml:space="preserve">  2. Non- Resident </t>
  </si>
  <si>
    <t xml:space="preserve">       i)  Demand Deposits</t>
  </si>
  <si>
    <t xml:space="preserve">      ii)  Savings Deposits</t>
  </si>
  <si>
    <t xml:space="preserve">     iii)  Time Deposits</t>
  </si>
  <si>
    <t>B. Old FCAs Deposits</t>
  </si>
  <si>
    <t xml:space="preserve">  1. Resident</t>
  </si>
  <si>
    <t xml:space="preserve">  2.  Non- Resident</t>
  </si>
  <si>
    <t>Total (A+B)</t>
  </si>
  <si>
    <t>FE-25 Deposits Utilization</t>
  </si>
  <si>
    <t xml:space="preserve">    1. Financing </t>
  </si>
  <si>
    <t xml:space="preserve">       i)   Exports Financing</t>
  </si>
  <si>
    <t xml:space="preserve">            a) Pre-Shipment</t>
  </si>
  <si>
    <t xml:space="preserve">             b) Post-Shipment</t>
  </si>
  <si>
    <t xml:space="preserve">      ii)    Import Financing</t>
  </si>
  <si>
    <t xml:space="preserve">    2. Placements </t>
  </si>
  <si>
    <t xml:space="preserve">       i)  With State Bank of      Pakistan</t>
  </si>
  <si>
    <r>
      <t xml:space="preserve">             a) CRR</t>
    </r>
    <r>
      <rPr>
        <vertAlign val="superscript"/>
        <sz val="7"/>
        <color rgb="FF000000"/>
        <rFont val="Times New Roman"/>
        <family val="1"/>
      </rPr>
      <t>1</t>
    </r>
  </si>
  <si>
    <r>
      <t xml:space="preserve">             b)  SCRR</t>
    </r>
    <r>
      <rPr>
        <vertAlign val="superscript"/>
        <sz val="7"/>
        <color rgb="FF000000"/>
        <rFont val="Times New Roman"/>
        <family val="1"/>
      </rPr>
      <t>2</t>
    </r>
  </si>
  <si>
    <t xml:space="preserve">       ii)   With Banks</t>
  </si>
  <si>
    <t xml:space="preserve">            a)   Within Pakistan                                                                                                                    </t>
  </si>
  <si>
    <t xml:space="preserve">            b)   Outside Pakistan</t>
  </si>
  <si>
    <t xml:space="preserve">    3. Balances </t>
  </si>
  <si>
    <t xml:space="preserve">       i)  Balance held abroad</t>
  </si>
  <si>
    <t xml:space="preserve">      ii) Cash in hand</t>
  </si>
  <si>
    <t xml:space="preserve">    4. Others </t>
  </si>
  <si>
    <r>
      <t xml:space="preserve">        1.</t>
    </r>
    <r>
      <rPr>
        <sz val="7"/>
        <color rgb="FF000000"/>
        <rFont val="Times New Roman"/>
        <family val="1"/>
      </rPr>
      <t xml:space="preserve">   </t>
    </r>
    <r>
      <rPr>
        <sz val="6.5"/>
        <color rgb="FF000000"/>
        <rFont val="Times New Roman"/>
        <family val="1"/>
      </rPr>
      <t>Cash Reserve Requirement</t>
    </r>
  </si>
  <si>
    <r>
      <t xml:space="preserve">        2.</t>
    </r>
    <r>
      <rPr>
        <sz val="7"/>
        <color rgb="FF000000"/>
        <rFont val="Times New Roman"/>
        <family val="1"/>
      </rPr>
      <t xml:space="preserve">   </t>
    </r>
    <r>
      <rPr>
        <sz val="6.5"/>
        <color rgb="FF000000"/>
        <rFont val="Times New Roman"/>
        <family val="1"/>
      </rPr>
      <t xml:space="preserve"> Special Cash Reserve Requirement</t>
    </r>
  </si>
  <si>
    <t>Archive Link: http://www.sbp.org.pk/ecodata/fe25.xls</t>
  </si>
  <si>
    <t>4.13 Foreign Investment in Pakistan by Country</t>
  </si>
  <si>
    <t>Sr.</t>
  </si>
  <si>
    <t>COUNTRY</t>
  </si>
  <si>
    <t>Direct Investment</t>
  </si>
  <si>
    <t>(Net)</t>
  </si>
  <si>
    <t>Portfolio Investment</t>
  </si>
  <si>
    <t xml:space="preserve">(Net) </t>
  </si>
  <si>
    <t>Foreign Private Investment</t>
  </si>
  <si>
    <t>Argentina</t>
  </si>
  <si>
    <t>Australia</t>
  </si>
  <si>
    <t>Austria</t>
  </si>
  <si>
    <t>Bahamas</t>
  </si>
  <si>
    <t>Bangladesh</t>
  </si>
  <si>
    <t>Bosina Harzeguinia</t>
  </si>
  <si>
    <t>Brunei</t>
  </si>
  <si>
    <t>Canada</t>
  </si>
  <si>
    <t>China</t>
  </si>
  <si>
    <t>Congo</t>
  </si>
  <si>
    <t>Egypt</t>
  </si>
  <si>
    <t>Finland</t>
  </si>
  <si>
    <t>Hongkong</t>
  </si>
  <si>
    <t>Hungary</t>
  </si>
  <si>
    <t>Iceland</t>
  </si>
  <si>
    <t>Indonesia</t>
  </si>
  <si>
    <t>Iran</t>
  </si>
  <si>
    <t>Japan</t>
  </si>
  <si>
    <t>Kenya</t>
  </si>
  <si>
    <t>Korea (South)</t>
  </si>
  <si>
    <t>Lebanon</t>
  </si>
  <si>
    <t>Liberia</t>
  </si>
  <si>
    <t>Libya</t>
  </si>
  <si>
    <t>Luxembourg</t>
  </si>
  <si>
    <t>Malaysia</t>
  </si>
  <si>
    <t>Malta</t>
  </si>
  <si>
    <t>NewZealand</t>
  </si>
  <si>
    <t>Nigeria</t>
  </si>
  <si>
    <t>Norway</t>
  </si>
  <si>
    <t>Panama</t>
  </si>
  <si>
    <t>Philippines</t>
  </si>
  <si>
    <t>Poland</t>
  </si>
  <si>
    <t>Portugal</t>
  </si>
  <si>
    <t>Saudi Arabia</t>
  </si>
  <si>
    <t>Seychelles</t>
  </si>
  <si>
    <t>Singapore</t>
  </si>
  <si>
    <t>South Africa</t>
  </si>
  <si>
    <t>Sri Lanka</t>
  </si>
  <si>
    <t>Switzerland</t>
  </si>
  <si>
    <t>Thailand</t>
  </si>
  <si>
    <t>Turkey</t>
  </si>
  <si>
    <t>U.A.E</t>
  </si>
  <si>
    <t>United Kingdom</t>
  </si>
  <si>
    <t>United States</t>
  </si>
  <si>
    <r>
      <t>Foreign Public Investment</t>
    </r>
    <r>
      <rPr>
        <b/>
        <vertAlign val="superscript"/>
        <sz val="7"/>
        <color theme="1"/>
        <rFont val="Times New Roman"/>
        <family val="1"/>
      </rPr>
      <t>@</t>
    </r>
  </si>
  <si>
    <t>Debt Securities</t>
  </si>
  <si>
    <t>Notes:</t>
  </si>
  <si>
    <t>1. Foreign Direct Investment Inflows/Outflows include cash received for investment in equity, Intercompany Loan, Capital Equipment brought in/out and reinvested earnings. New format adopted from July 2012.</t>
  </si>
  <si>
    <t>2. Others include IFIs and countries not mentioned above. The details of countries included in Others are available.</t>
  </si>
  <si>
    <t>3. The data is based on Ultimate Controlling Parent Country concept and may not be compared with the data based on Immediate Investing Countries published for year F11 and earlier.</t>
  </si>
  <si>
    <t xml:space="preserve">4. The data from FY15 has been revised by incorporating the FDI channeled through permissible off-shore accounts. The revision study is available at: </t>
  </si>
  <si>
    <t>http://www.sbp.org.pk/departments/stats/Notice/Rev-Study-External-Sector.pdf</t>
  </si>
  <si>
    <t>5. The data for FY23-Q3 has been revised.</t>
  </si>
  <si>
    <t>@ Net sale/Purchase of Special US$ bonds, Eurobonds, FEBC, DBC, Tbills and PIBs</t>
  </si>
  <si>
    <t>4.14   Foreign Direct Investment Classified by Economic Groups</t>
  </si>
  <si>
    <t>Sector</t>
  </si>
  <si>
    <t>Inflow</t>
  </si>
  <si>
    <t>Outflow</t>
  </si>
  <si>
    <t>Net FDI</t>
  </si>
  <si>
    <t>Food</t>
  </si>
  <si>
    <t>Food Packaging</t>
  </si>
  <si>
    <t>Beverages</t>
  </si>
  <si>
    <t>Tobacco &amp; Cigarettes</t>
  </si>
  <si>
    <t>Sugar</t>
  </si>
  <si>
    <t>Textiles</t>
  </si>
  <si>
    <t>Paper &amp; Pulp</t>
  </si>
  <si>
    <t>Leather &amp; Leather Products</t>
  </si>
  <si>
    <t>Rubber &amp; Rubber Products</t>
  </si>
  <si>
    <t>Chemicals</t>
  </si>
  <si>
    <t>Petro Chemicals</t>
  </si>
  <si>
    <t>Petroleum Refining</t>
  </si>
  <si>
    <t>Mining &amp; Quarrying</t>
  </si>
  <si>
    <t>Oil &amp; Gas Explorations</t>
  </si>
  <si>
    <t xml:space="preserve">     of which Privatization proceeds</t>
  </si>
  <si>
    <t>Pharmaceuticals &amp; OTC Products</t>
  </si>
  <si>
    <t>Cosmetics</t>
  </si>
  <si>
    <t>Fertilizers</t>
  </si>
  <si>
    <t>Cement</t>
  </si>
  <si>
    <t>Ceramics</t>
  </si>
  <si>
    <t>Basic Metals</t>
  </si>
  <si>
    <t>Metal Products</t>
  </si>
  <si>
    <t>Machinery other than Electrical</t>
  </si>
  <si>
    <t>Electrical Machinery</t>
  </si>
  <si>
    <t xml:space="preserve">Electronics </t>
  </si>
  <si>
    <t xml:space="preserve">    I) Consumer/Household</t>
  </si>
  <si>
    <t xml:space="preserve">   II) Industrial</t>
  </si>
  <si>
    <t>Transport Equipment (Automobiles)</t>
  </si>
  <si>
    <t xml:space="preserve">    I) Motorcycles</t>
  </si>
  <si>
    <t xml:space="preserve">   II) Cars</t>
  </si>
  <si>
    <t xml:space="preserve">  III) Buses, Trucks, Vans &amp; Trail</t>
  </si>
  <si>
    <t xml:space="preserve">Power </t>
  </si>
  <si>
    <t xml:space="preserve">     I) Thermal</t>
  </si>
  <si>
    <t>of which Privatization proceeds</t>
  </si>
  <si>
    <t xml:space="preserve">    II) Hydel</t>
  </si>
  <si>
    <t>III) Coal</t>
  </si>
  <si>
    <t>Construction</t>
  </si>
  <si>
    <t>Trade</t>
  </si>
  <si>
    <t>Transport</t>
  </si>
  <si>
    <t>Tourism</t>
  </si>
  <si>
    <t>Storage Facilities</t>
  </si>
  <si>
    <t>Communications</t>
  </si>
  <si>
    <t xml:space="preserve">    1) Telecommunications</t>
  </si>
  <si>
    <r>
      <t xml:space="preserve">      of which Privatization proceeds </t>
    </r>
    <r>
      <rPr>
        <sz val="7"/>
        <color theme="1"/>
        <rFont val="Times New Roman"/>
        <family val="1"/>
      </rPr>
      <t>proceeds</t>
    </r>
  </si>
  <si>
    <t xml:space="preserve">    2) Information Technology</t>
  </si>
  <si>
    <t xml:space="preserve">          I) Software Development</t>
  </si>
  <si>
    <t xml:space="preserve">        II) Hardware Development</t>
  </si>
  <si>
    <t xml:space="preserve">       III) I.T. Service</t>
  </si>
  <si>
    <t xml:space="preserve">    3) Postal &amp; Courier Services</t>
  </si>
  <si>
    <t>Financial Business</t>
  </si>
  <si>
    <t xml:space="preserve">      of which Privatization proceeds proceeds</t>
  </si>
  <si>
    <t>Social Services</t>
  </si>
  <si>
    <t>Personal Services</t>
  </si>
  <si>
    <t>TOTAL</t>
  </si>
  <si>
    <t>TOTAL without Privatization proceeds</t>
  </si>
  <si>
    <r>
      <t>P:</t>
    </r>
    <r>
      <rPr>
        <vertAlign val="superscript"/>
        <sz val="7"/>
        <color rgb="FF000000"/>
        <rFont val="Times New Roman"/>
        <family val="1"/>
      </rPr>
      <t xml:space="preserve"> </t>
    </r>
    <r>
      <rPr>
        <sz val="7"/>
        <color rgb="FF000000"/>
        <rFont val="Times New Roman"/>
        <family val="1"/>
      </rPr>
      <t>Provisional; ( R ): Revised</t>
    </r>
  </si>
  <si>
    <t xml:space="preserve">Foreign Direct Investment Inflows/Outflows include cash received for investment in equity, Intercompany Loan, Capital Equipment brought in/out and reinvested earnings. </t>
  </si>
  <si>
    <t>The data from FY15 has been revised by incorporating the FDI channeled through permissible off-shore accounts. The revision study is available at: http://www.sbp.org.pk/departments/stats/Notice/Rev-Study-External-Sector.pdf</t>
  </si>
  <si>
    <t>4.15   Balance of Trade</t>
  </si>
  <si>
    <t>(a) State Bank of Pakistan</t>
  </si>
  <si>
    <t> Million US Dollars</t>
  </si>
  <si>
    <t>Exports (BOP)</t>
  </si>
  <si>
    <t>Period Growth Rate</t>
  </si>
  <si>
    <t>%</t>
  </si>
  <si>
    <t>Imports (BOP)</t>
  </si>
  <si>
    <t>Balance of Trade</t>
  </si>
  <si>
    <t>Value (a)</t>
  </si>
  <si>
    <t>Cumulative (b)</t>
  </si>
  <si>
    <t>Value (c)</t>
  </si>
  <si>
    <t>Cumulative (d)</t>
  </si>
  <si>
    <t>a-c</t>
  </si>
  <si>
    <t>b-d</t>
  </si>
  <si>
    <t>--</t>
  </si>
  <si>
    <r>
      <t>FY23</t>
    </r>
    <r>
      <rPr>
        <b/>
        <vertAlign val="superscript"/>
        <sz val="8"/>
        <color theme="1"/>
        <rFont val="Times New Roman"/>
        <family val="1"/>
      </rPr>
      <t>R</t>
    </r>
  </si>
  <si>
    <t>Trade data compiled by Pakistan Bureau of Statistics and State Bank of Pakistan may differ from each other due to the following reasons: -</t>
  </si>
  <si>
    <r>
      <t xml:space="preserve">   1-</t>
    </r>
    <r>
      <rPr>
        <sz val="7"/>
        <color rgb="FF000000"/>
        <rFont val="Times New Roman"/>
        <family val="1"/>
      </rPr>
      <t>The SBP Exports and Imports include general merchandise (including goods procured on parts by carriers) and net export of goods under general merchanting based on Balance of Payment Manual (BPM6). The SBP export and imports are based on realization of export proceeds and import payments made through the banking channel. Information on exports and imports unaccounted for by the banking channel are collected from the relevant sources and added to the exports/imports data reported by banks to arrive at the overall exports and imports. The trade data of PBS is, on the other hand, based on physical movement of goods crossing the custom boundaries of Pakistan.</t>
    </r>
    <r>
      <rPr>
        <sz val="7"/>
        <color theme="1"/>
        <rFont val="Times New Roman"/>
        <family val="1"/>
      </rPr>
      <t xml:space="preserve"> Both sets of data are comparable with some deviations due to difference in coverage, timing, valuation and classification of exchange record vis- à-vis customs record.</t>
    </r>
  </si>
  <si>
    <r>
      <t xml:space="preserve">           2- The SBP trade data and PBS exports are valued on Free on board </t>
    </r>
    <r>
      <rPr>
        <sz val="7"/>
        <color rgb="FF1F497D"/>
        <rFont val="Times New Roman"/>
        <family val="1"/>
      </rPr>
      <t>(</t>
    </r>
    <r>
      <rPr>
        <sz val="7"/>
        <color rgb="FF000000"/>
        <rFont val="Times New Roman"/>
        <family val="1"/>
      </rPr>
      <t>f.</t>
    </r>
    <r>
      <rPr>
        <sz val="7"/>
        <color rgb="FF1F497D"/>
        <rFont val="Times New Roman"/>
        <family val="1"/>
      </rPr>
      <t xml:space="preserve"> </t>
    </r>
    <r>
      <rPr>
        <sz val="7"/>
        <color rgb="FF000000"/>
        <rFont val="Times New Roman"/>
        <family val="1"/>
      </rPr>
      <t>o.</t>
    </r>
    <r>
      <rPr>
        <sz val="7"/>
        <color rgb="FF1F497D"/>
        <rFont val="Times New Roman"/>
        <family val="1"/>
      </rPr>
      <t xml:space="preserve"> </t>
    </r>
    <r>
      <rPr>
        <sz val="7"/>
        <color rgb="FF000000"/>
        <rFont val="Times New Roman"/>
        <family val="1"/>
      </rPr>
      <t>b.</t>
    </r>
    <r>
      <rPr>
        <sz val="7"/>
        <color rgb="FF1F497D"/>
        <rFont val="Times New Roman"/>
        <family val="1"/>
      </rPr>
      <t>)</t>
    </r>
    <r>
      <rPr>
        <sz val="7"/>
        <color rgb="FF000000"/>
        <rFont val="Times New Roman"/>
        <family val="1"/>
      </rPr>
      <t xml:space="preserve"> basis, whereas PBS import data is on Carriage Insurance &amp; Freight (c. i. f.) basis.</t>
    </r>
  </si>
  <si>
    <t xml:space="preserve">   3- Cumulative figures are of Financial Year (Jul-Jun).</t>
  </si>
  <si>
    <t xml:space="preserve"> Archive Link: http://www.sbp.org.pk/ecodata/exp_import_BOP_Arch.xls</t>
  </si>
  <si>
    <t>4.15 Balance of Trade</t>
  </si>
  <si>
    <t>(b) Pakistan Bureau of Statistics</t>
  </si>
  <si>
    <t>Exports</t>
  </si>
  <si>
    <t>(a)</t>
  </si>
  <si>
    <t>Re-exports</t>
  </si>
  <si>
    <t>(b)</t>
  </si>
  <si>
    <t>Cumulative</t>
  </si>
  <si>
    <t>(c)</t>
  </si>
  <si>
    <t>Imports</t>
  </si>
  <si>
    <t>(d)</t>
  </si>
  <si>
    <t>Re-imports</t>
  </si>
  <si>
    <t>(e)</t>
  </si>
  <si>
    <t>(f)</t>
  </si>
  <si>
    <t>(a+b)-(d+e)</t>
  </si>
  <si>
    <t>(c-f)</t>
  </si>
  <si>
    <t>1. The SBP Exports (BOP) &amp; Imports (BOP) include general merchandise, repairs on goods and goods procured on parts by carriers. The SBP export and imports are based on realization of export proceeds and import payments made through the banking channel. Information on exports and imports unaccounted for by the banking channel are collected from the relevant sources and added to the exports/imports data reported by banks to arrive at the overall exports and imports. The trade data of PBS is on the other hand, based on physical movement of goods crossing the custom boundaries of Pakistan.</t>
  </si>
  <si>
    <t xml:space="preserve">        2- The SBP data is gendered merchandise based on Balance of Payment Manual (BPM6), whereas PBS data is on Carriage Insurance &amp; Freight (c. i. f.) basis.</t>
  </si>
  <si>
    <t>4.16 Export Receipts by Selected Commodities</t>
  </si>
  <si>
    <t>(a)  State Bank of Pakistan</t>
  </si>
  <si>
    <t xml:space="preserve">  Thousand US Dollars</t>
  </si>
  <si>
    <t>COMMODITIES</t>
  </si>
  <si>
    <r>
      <t>FY23</t>
    </r>
    <r>
      <rPr>
        <vertAlign val="superscript"/>
        <sz val="8"/>
        <color theme="1"/>
        <rFont val="Times New Roman"/>
        <family val="1"/>
      </rPr>
      <t>R</t>
    </r>
  </si>
  <si>
    <r>
      <t>Dec</t>
    </r>
    <r>
      <rPr>
        <vertAlign val="superscript"/>
        <sz val="7"/>
        <color theme="1"/>
        <rFont val="Times New Roman"/>
        <family val="1"/>
      </rPr>
      <t>P</t>
    </r>
  </si>
  <si>
    <t>A. Food Group</t>
  </si>
  <si>
    <t>1 Rice</t>
  </si>
  <si>
    <t>A) Basmati</t>
  </si>
  <si>
    <t>B) Others</t>
  </si>
  <si>
    <t>2 Fish &amp; Fish Preparations</t>
  </si>
  <si>
    <t>3 Fruits</t>
  </si>
  <si>
    <t>4 Vegetables/Leguminous vegetable</t>
  </si>
  <si>
    <t>5 Tobacco</t>
  </si>
  <si>
    <t>6 Wheat</t>
  </si>
  <si>
    <t>7 Spices</t>
  </si>
  <si>
    <t>8 Oil Seeds, Nuts and Kernals</t>
  </si>
  <si>
    <t>9 Sugar</t>
  </si>
  <si>
    <t>10 Meat and Meat Preparations</t>
  </si>
  <si>
    <t>11 All Other Food Items</t>
  </si>
  <si>
    <t>B. Textile Group</t>
  </si>
  <si>
    <t>12 Raw Cotton</t>
  </si>
  <si>
    <t>13 Cotton Yarn</t>
  </si>
  <si>
    <t>14 Cotton Cloth</t>
  </si>
  <si>
    <t>15 Cotton Carded or Combed</t>
  </si>
  <si>
    <t>16 Yarn Other than Cotton Yarn</t>
  </si>
  <si>
    <t>17 Knitwear</t>
  </si>
  <si>
    <t>18 Bed Wear</t>
  </si>
  <si>
    <t>19 Towels</t>
  </si>
  <si>
    <t>20 Tents, Canvas &amp; Tarpaulin</t>
  </si>
  <si>
    <t>21 Readymade Garments</t>
  </si>
  <si>
    <t>22 Art, Silk &amp; Synthetic Textile</t>
  </si>
  <si>
    <t>23 Makeup Articles (incl. Other Tex)</t>
  </si>
  <si>
    <t>24 Other Textile Materials</t>
  </si>
  <si>
    <t>C. Petroleum Group</t>
  </si>
  <si>
    <t>25 Petroleum Crude</t>
  </si>
  <si>
    <t>26 Petroleum Products</t>
  </si>
  <si>
    <t>27 Solid Fuel including Naphtha</t>
  </si>
  <si>
    <t>D. Other Manufacture</t>
  </si>
  <si>
    <t>28 Carpets, Rugs &amp; Mats</t>
  </si>
  <si>
    <t>29.Sports Goods</t>
  </si>
  <si>
    <t>30 Leather Tanned</t>
  </si>
  <si>
    <t>31.Leather Manufactures</t>
  </si>
  <si>
    <t>32.Footwear</t>
  </si>
  <si>
    <t>33 Surgical Goods &amp; Medical Instr.</t>
  </si>
  <si>
    <t>34 Cutlery</t>
  </si>
  <si>
    <t>35 Onyx Manufactured</t>
  </si>
  <si>
    <t>36 Chemical and Pharmaceutica Products</t>
  </si>
  <si>
    <t>37 Engineering Goods</t>
  </si>
  <si>
    <t>38 Gems</t>
  </si>
  <si>
    <t>39 Jewellary</t>
  </si>
  <si>
    <t>40 Furniture</t>
  </si>
  <si>
    <t>41 Molasses</t>
  </si>
  <si>
    <t>42 Handicrafts</t>
  </si>
  <si>
    <t>43 Cement</t>
  </si>
  <si>
    <t>44 Guar and Guar Products</t>
  </si>
  <si>
    <t>E. All Others</t>
  </si>
  <si>
    <t xml:space="preserve">I.  Total Export Receipts through Banks </t>
  </si>
  <si>
    <t>II. Freight on Export</t>
  </si>
  <si>
    <t>III. Export Receipts Banks (fob) (I-II)</t>
  </si>
  <si>
    <t>IV. Other Exports</t>
  </si>
  <si>
    <t>Total Export as per BOP (III+IV)</t>
  </si>
  <si>
    <t>Note: Other exports includes land borne export, export of samples, export processing zone, outstanding export bills and refund &amp; rebate, repairs on goods, goods procured on ports by carriers less freight on exports.</t>
  </si>
  <si>
    <t>Archive Link: http://www.sbp.org.pk/ecodata/Exports-(BOP)-Commodities.xls</t>
  </si>
  <si>
    <t>4.16 Exports by Selected Commodities</t>
  </si>
  <si>
    <r>
      <t>FY22</t>
    </r>
    <r>
      <rPr>
        <b/>
        <vertAlign val="superscript"/>
        <sz val="8"/>
        <color theme="1"/>
        <rFont val="Times New Roman"/>
        <family val="1"/>
      </rPr>
      <t xml:space="preserve"> </t>
    </r>
  </si>
  <si>
    <r>
      <t>FY23</t>
    </r>
    <r>
      <rPr>
        <b/>
        <vertAlign val="superscript"/>
        <sz val="8"/>
        <color theme="1"/>
        <rFont val="Times New Roman"/>
        <family val="1"/>
      </rPr>
      <t xml:space="preserve"> </t>
    </r>
  </si>
  <si>
    <t>a) Basmati</t>
  </si>
  <si>
    <t>b) Others</t>
  </si>
  <si>
    <t>4 Vegetables</t>
  </si>
  <si>
    <t>5 Leguminous Vegetables</t>
  </si>
  <si>
    <t>6 Tobacco</t>
  </si>
  <si>
    <t>7 Wheat</t>
  </si>
  <si>
    <t>8 Spices</t>
  </si>
  <si>
    <t>9 Oil seeds, Nuts and Kernals</t>
  </si>
  <si>
    <t>10 Sugar</t>
  </si>
  <si>
    <t>11 Meat&amp; Meat preparations</t>
  </si>
  <si>
    <t>12 All other Food Items</t>
  </si>
  <si>
    <t>13 Raw Cotton</t>
  </si>
  <si>
    <t>14 Cotton Yarn</t>
  </si>
  <si>
    <t>15 Cotton Cloth</t>
  </si>
  <si>
    <t>16 Cotton Carded or Combed</t>
  </si>
  <si>
    <t>17 Yarn Other than Cotton Yarn</t>
  </si>
  <si>
    <t>18 Knitwear</t>
  </si>
  <si>
    <t>19 Bed Wear</t>
  </si>
  <si>
    <t>20 Towels</t>
  </si>
  <si>
    <t>21 Tent, Canvas &amp; Tarpaulin</t>
  </si>
  <si>
    <t>22 Readymade Garments</t>
  </si>
  <si>
    <t>23 Art, Silk &amp; Synthetic Textile</t>
  </si>
  <si>
    <t>24 Made up Articles (Ex towels &amp; bed)</t>
  </si>
  <si>
    <t>25 Other Textile Materials</t>
  </si>
  <si>
    <t>C. Petroleum Group &amp; Coal</t>
  </si>
  <si>
    <t>26 Petroleum Crude</t>
  </si>
  <si>
    <t>27 Petroleum Products (Exl. Naphtha)</t>
  </si>
  <si>
    <t>28 Petroleum Top Naphtha</t>
  </si>
  <si>
    <t>29 Solid Fuels (Coal)</t>
  </si>
  <si>
    <t>D. Other Manufactures Group</t>
  </si>
  <si>
    <t>30 Carpets Rugs &amp; Mats</t>
  </si>
  <si>
    <t>31 Sports Goods</t>
  </si>
  <si>
    <t>32 Leather Tanned</t>
  </si>
  <si>
    <t>33 Leather Manufactures</t>
  </si>
  <si>
    <t>34 Footwear</t>
  </si>
  <si>
    <t>35 Surgical Goods &amp; Medical Instr.</t>
  </si>
  <si>
    <t>36 Cutlery</t>
  </si>
  <si>
    <t>37 Onyx Manufactured</t>
  </si>
  <si>
    <t>38 Chemicals and Pharm.Products</t>
  </si>
  <si>
    <t>39 Engineering Goods</t>
  </si>
  <si>
    <t>40 Gems</t>
  </si>
  <si>
    <t>41 Jewellary</t>
  </si>
  <si>
    <t>42 Furniture</t>
  </si>
  <si>
    <t>43 Molasses</t>
  </si>
  <si>
    <t>44 Handicrafts</t>
  </si>
  <si>
    <t>45 Cement</t>
  </si>
  <si>
    <t>46 Guar and Guar Products</t>
  </si>
  <si>
    <t>E. All Other Items</t>
  </si>
  <si>
    <t>4.17 Import Payments by Selected Commodities</t>
  </si>
  <si>
    <t>Thousand US Dollars</t>
  </si>
  <si>
    <r>
      <t>FY23</t>
    </r>
    <r>
      <rPr>
        <b/>
        <vertAlign val="superscript"/>
        <sz val="8"/>
        <color theme="1"/>
        <rFont val="Times New Roman"/>
        <family val="1"/>
      </rPr>
      <t xml:space="preserve"> R</t>
    </r>
  </si>
  <si>
    <t>A.   Food   Group</t>
  </si>
  <si>
    <t xml:space="preserve"> 1-Milk, Cream &amp; Milk Food for Infants</t>
  </si>
  <si>
    <t xml:space="preserve"> 2-Wheat un-milled</t>
  </si>
  <si>
    <t xml:space="preserve"> 3-Dry Fruits &amp; Nuts</t>
  </si>
  <si>
    <t xml:space="preserve"> 4-Tea</t>
  </si>
  <si>
    <t xml:space="preserve"> 5-Spices</t>
  </si>
  <si>
    <t xml:space="preserve"> 6-Soya bean Oil</t>
  </si>
  <si>
    <t xml:space="preserve"> 7-Palm Oil</t>
  </si>
  <si>
    <t xml:space="preserve"> 8-Sugar</t>
  </si>
  <si>
    <t xml:space="preserve"> 9-Pulses</t>
  </si>
  <si>
    <t>B.   Machinery Group</t>
  </si>
  <si>
    <t>11-Power Generating Machinery</t>
  </si>
  <si>
    <t>12-Office Mach.  Incl. Data Processing Equipment</t>
  </si>
  <si>
    <t>13-Textile Machinery</t>
  </si>
  <si>
    <t>14-Construction &amp; Mining Machinery</t>
  </si>
  <si>
    <t>15-Electrical Machinery &amp; Appara1-tus</t>
  </si>
  <si>
    <t>16-Telecom</t>
  </si>
  <si>
    <t>17-Agricultural Machinery &amp; Implements</t>
  </si>
  <si>
    <t>18-Other Machinery</t>
  </si>
  <si>
    <t>C.    Transport Group</t>
  </si>
  <si>
    <t>19-Road Vehicles (Build Unit, Ckd/Skd)</t>
  </si>
  <si>
    <t>20-Aircrafts, Ships and Boats</t>
  </si>
  <si>
    <t>21-Others Transport Equipments</t>
  </si>
  <si>
    <t>D.    Petroleum Group</t>
  </si>
  <si>
    <t>22-Petroleum Products</t>
  </si>
  <si>
    <t>23-Petroleum Crude</t>
  </si>
  <si>
    <t>24.Natural Gas, Liquified</t>
  </si>
  <si>
    <t>25. Petroleum Gas, Liquified</t>
  </si>
  <si>
    <t>26. Others</t>
  </si>
  <si>
    <t>E.   Textile Group</t>
  </si>
  <si>
    <t>27-Raw Cotton</t>
  </si>
  <si>
    <t>28-Synthetic Fibre</t>
  </si>
  <si>
    <t>29-Synthetic &amp; artificial Silk Yarn</t>
  </si>
  <si>
    <t>30-Worn Clothing</t>
  </si>
  <si>
    <t>31-Other Textile Items</t>
  </si>
  <si>
    <t>F.    Agricultural &amp; Other Chemical Group</t>
  </si>
  <si>
    <t>32-Fertilizer Manufactured</t>
  </si>
  <si>
    <t>33-Insecticides</t>
  </si>
  <si>
    <t>34-Plastic Material</t>
  </si>
  <si>
    <t>35-Medicinal Products</t>
  </si>
  <si>
    <t>36-Others</t>
  </si>
  <si>
    <t>G.  Metal Group</t>
  </si>
  <si>
    <t>37-Gold</t>
  </si>
  <si>
    <t>38-Iron and Steel Scrap</t>
  </si>
  <si>
    <t>39-Iron and Steel</t>
  </si>
  <si>
    <t>40-Aluminum Wrought &amp; Worked</t>
  </si>
  <si>
    <t>41-All other Metals &amp; Articles</t>
  </si>
  <si>
    <t>H.     Miscellaneous Group</t>
  </si>
  <si>
    <t>42-Rubber Crude Incl. Synth/Reclaimed</t>
  </si>
  <si>
    <t>43-Rubber Tyres &amp; Tubes</t>
  </si>
  <si>
    <t>44-Wood &amp; Cork</t>
  </si>
  <si>
    <t>45-Jute</t>
  </si>
  <si>
    <t>46-Paper &amp; Paper Board &amp; Manuf.  thereof</t>
  </si>
  <si>
    <t>I. Imports Payments Through Banks</t>
  </si>
  <si>
    <t>II. Freight &amp; Insurance</t>
  </si>
  <si>
    <t>III. Imports Payments Banks (fob) (I-II)</t>
  </si>
  <si>
    <t>IV. Other Imports</t>
  </si>
  <si>
    <t>Total Imports as Per BOP (III+IV)</t>
  </si>
  <si>
    <t>P: Provisional, R: Revised</t>
  </si>
  <si>
    <t>NOTE: Other Imports include goods procured in ports by carriers, refund/rebate, imports under foreign economic assistance (grants and loans), import of oil/petroleum under deferred payment arrangements with international financial institutions/foreign governments and other miscellaneous items as per BPM6.</t>
  </si>
  <si>
    <t>4.17   Imports by Selected Commodities</t>
  </si>
  <si>
    <t>19-Road Motor Veh. (Build Unit, Ckd/Skd)</t>
  </si>
  <si>
    <t>20-Aircrafts Ships and Boats</t>
  </si>
  <si>
    <t>I.     All other Items</t>
  </si>
  <si>
    <t>4.18 Export Receipts by Selected Countries/Territories</t>
  </si>
  <si>
    <t>Country / Territory</t>
  </si>
  <si>
    <t>Grand Total</t>
  </si>
  <si>
    <t>A.</t>
  </si>
  <si>
    <t xml:space="preserve">Latin America </t>
  </si>
  <si>
    <t>B.</t>
  </si>
  <si>
    <t xml:space="preserve">Central America </t>
  </si>
  <si>
    <t xml:space="preserve">Mexico </t>
  </si>
  <si>
    <t>C.</t>
  </si>
  <si>
    <t xml:space="preserve">South America </t>
  </si>
  <si>
    <t xml:space="preserve">Argentina </t>
  </si>
  <si>
    <t xml:space="preserve">Brazil </t>
  </si>
  <si>
    <t xml:space="preserve">Uruguay </t>
  </si>
  <si>
    <t>D</t>
  </si>
  <si>
    <t xml:space="preserve">North America </t>
  </si>
  <si>
    <t xml:space="preserve">Canada </t>
  </si>
  <si>
    <t xml:space="preserve">USA </t>
  </si>
  <si>
    <t>E.</t>
  </si>
  <si>
    <t xml:space="preserve">Eastern Europe </t>
  </si>
  <si>
    <t xml:space="preserve">Hungary </t>
  </si>
  <si>
    <t xml:space="preserve">Romania </t>
  </si>
  <si>
    <t xml:space="preserve">Russian Federation </t>
  </si>
  <si>
    <t xml:space="preserve">Ukraine </t>
  </si>
  <si>
    <t>F.</t>
  </si>
  <si>
    <t xml:space="preserve">Northern Europe </t>
  </si>
  <si>
    <t xml:space="preserve">Denmark </t>
  </si>
  <si>
    <t xml:space="preserve">Finland </t>
  </si>
  <si>
    <t xml:space="preserve">Norway </t>
  </si>
  <si>
    <t xml:space="preserve">Sweden </t>
  </si>
  <si>
    <t xml:space="preserve">United Kingdom </t>
  </si>
  <si>
    <t>G.</t>
  </si>
  <si>
    <t xml:space="preserve">Southern Europe </t>
  </si>
  <si>
    <t xml:space="preserve">Greece </t>
  </si>
  <si>
    <t xml:space="preserve">Italy </t>
  </si>
  <si>
    <t xml:space="preserve">Spain </t>
  </si>
  <si>
    <t>H.</t>
  </si>
  <si>
    <t xml:space="preserve">Western Europe </t>
  </si>
  <si>
    <t xml:space="preserve">Belgium </t>
  </si>
  <si>
    <t xml:space="preserve">France </t>
  </si>
  <si>
    <t xml:space="preserve">Germany </t>
  </si>
  <si>
    <t xml:space="preserve">Netherlands </t>
  </si>
  <si>
    <t xml:space="preserve">Switzerland </t>
  </si>
  <si>
    <t>I.</t>
  </si>
  <si>
    <t xml:space="preserve">Eastern Africa </t>
  </si>
  <si>
    <t xml:space="preserve">Kenya </t>
  </si>
  <si>
    <t xml:space="preserve">Mauritius </t>
  </si>
  <si>
    <t>United Republic of Tanzania</t>
  </si>
  <si>
    <t xml:space="preserve">                   Thousand US Dollars</t>
  </si>
  <si>
    <t>J.</t>
  </si>
  <si>
    <t>Middle Africa</t>
  </si>
  <si>
    <t>K.</t>
  </si>
  <si>
    <t>Northern Africa</t>
  </si>
  <si>
    <t>Morocco</t>
  </si>
  <si>
    <t>L.</t>
  </si>
  <si>
    <t>Southern Africa</t>
  </si>
  <si>
    <t>M.</t>
  </si>
  <si>
    <t>Western Africa</t>
  </si>
  <si>
    <t>N.</t>
  </si>
  <si>
    <t>Eastern Asia</t>
  </si>
  <si>
    <t>Hong Kong</t>
  </si>
  <si>
    <t>Republic of Korea</t>
  </si>
  <si>
    <t>O.</t>
  </si>
  <si>
    <t>South-Central Asia</t>
  </si>
  <si>
    <t>Afghanistan</t>
  </si>
  <si>
    <t>India</t>
  </si>
  <si>
    <t>P.</t>
  </si>
  <si>
    <t>South Eastern Asia</t>
  </si>
  <si>
    <t>Q.</t>
  </si>
  <si>
    <t>Western Asia</t>
  </si>
  <si>
    <t>Jordan</t>
  </si>
  <si>
    <t>United Arab Emirates</t>
  </si>
  <si>
    <t>R.</t>
  </si>
  <si>
    <t>Australia &amp; New Zealand</t>
  </si>
  <si>
    <t>New Zealand</t>
  </si>
  <si>
    <t>S.</t>
  </si>
  <si>
    <t>Export Receipts through Banks</t>
  </si>
  <si>
    <t>II.</t>
  </si>
  <si>
    <t xml:space="preserve">Freight on Export </t>
  </si>
  <si>
    <t>III.</t>
  </si>
  <si>
    <t>Export Receipts Banks (fob) (I-II)</t>
  </si>
  <si>
    <t>IV.</t>
  </si>
  <si>
    <t>Other Exports</t>
  </si>
  <si>
    <t xml:space="preserve">P: Provisional, R: Revised                                                                                                                                                        </t>
  </si>
  <si>
    <t>Note: Other exports include land borne exports, export of samples, change in outstanding export bills, refund and rebate, and  goods procured on ports by carriers etc.</t>
  </si>
  <si>
    <t>4.18 Exports by Selected Countries/Territories</t>
  </si>
  <si>
    <t>4.19 Import Payments by Selected Countries/Territories</t>
  </si>
  <si>
    <r>
      <t>FY23</t>
    </r>
    <r>
      <rPr>
        <b/>
        <vertAlign val="superscript"/>
        <sz val="8"/>
        <color theme="1"/>
        <rFont val="Times New Roman"/>
        <family val="1"/>
      </rPr>
      <t xml:space="preserve">R </t>
    </r>
  </si>
  <si>
    <t>Import Payments Through Banks</t>
  </si>
  <si>
    <t>Freight &amp; Insurance</t>
  </si>
  <si>
    <t>Import Payments Banks (fob) (I-II)</t>
  </si>
  <si>
    <t xml:space="preserve">Other Imports </t>
  </si>
  <si>
    <t xml:space="preserve">P: Provisional, R: Revised                                                                                                                                                         </t>
  </si>
  <si>
    <t>4.19 Imports by Selected Countries/Territories</t>
  </si>
  <si>
    <t xml:space="preserve">4.20   Terms of Trade and Indices of Unit  </t>
  </si>
  <si>
    <r>
      <t xml:space="preserve"> </t>
    </r>
    <r>
      <rPr>
        <b/>
        <sz val="13.5"/>
        <color theme="1"/>
        <rFont val="Times New Roman"/>
        <family val="1"/>
      </rPr>
      <t>Value of Exports by Commodity Groups</t>
    </r>
  </si>
  <si>
    <t>(1990-91= 100)</t>
  </si>
  <si>
    <t>Terms</t>
  </si>
  <si>
    <t>of</t>
  </si>
  <si>
    <t>All</t>
  </si>
  <si>
    <t>Groups</t>
  </si>
  <si>
    <t>and live</t>
  </si>
  <si>
    <t>Animals</t>
  </si>
  <si>
    <t>and</t>
  </si>
  <si>
    <t>Tobacco</t>
  </si>
  <si>
    <t>Crude Materials Inedible</t>
  </si>
  <si>
    <t>Except Fuels</t>
  </si>
  <si>
    <t>Mineral</t>
  </si>
  <si>
    <t>Fuels and</t>
  </si>
  <si>
    <t>Lubricants</t>
  </si>
  <si>
    <t>Manu-</t>
  </si>
  <si>
    <t>factured</t>
  </si>
  <si>
    <t>Goods</t>
  </si>
  <si>
    <t>Machinery</t>
  </si>
  <si>
    <t>and Trans-</t>
  </si>
  <si>
    <t>port</t>
  </si>
  <si>
    <t>Equipments</t>
  </si>
  <si>
    <t>Misc.</t>
  </si>
  <si>
    <t>Manu factured</t>
  </si>
  <si>
    <t>Articles</t>
  </si>
  <si>
    <t>Jul-Sep</t>
  </si>
  <si>
    <t>Oct-Dec</t>
  </si>
  <si>
    <t>Jan-Mar</t>
  </si>
  <si>
    <t>Apr-Jun</t>
  </si>
  <si>
    <t xml:space="preserve">   Jan-Mar</t>
  </si>
  <si>
    <t xml:space="preserve">    Source: Pakistan Bureau of Statistics</t>
  </si>
  <si>
    <t>4.21   Indices of Unit Value of Imports by Commodity Groups</t>
  </si>
  <si>
    <t>Crude</t>
  </si>
  <si>
    <t>Materials</t>
  </si>
  <si>
    <t>inedible except Fuels</t>
  </si>
  <si>
    <t>Veg./</t>
  </si>
  <si>
    <t>Animal</t>
  </si>
  <si>
    <t>Oils and Fats</t>
  </si>
  <si>
    <t>Manufactured</t>
  </si>
  <si>
    <t>and Transport</t>
  </si>
  <si>
    <t xml:space="preserve">  Apr-Jun</t>
  </si>
  <si>
    <t>Source: Pakistan Bureau of Statistics</t>
  </si>
  <si>
    <t>4.22 Quantum Index Number of Exports by Commodity Groups</t>
  </si>
  <si>
    <t>Crude Materials</t>
  </si>
  <si>
    <t>Inedible except</t>
  </si>
  <si>
    <t>Fuels</t>
  </si>
  <si>
    <t>Machinery and Transport</t>
  </si>
  <si>
    <t>4.23 Quantum Index Number of Imports by Commodity Groups</t>
  </si>
  <si>
    <t>(1990-91=100)</t>
  </si>
  <si>
    <t>And live</t>
  </si>
  <si>
    <t>Inedible except Fuels</t>
  </si>
  <si>
    <t>And Transport</t>
  </si>
  <si>
    <t>Source: Pakistan Bureauof Statistics</t>
  </si>
  <si>
    <t>Total Reserve assets (1+5+13)</t>
  </si>
  <si>
    <r>
      <t>2024</t>
    </r>
    <r>
      <rPr>
        <b/>
        <vertAlign val="superscript"/>
        <sz val="8"/>
        <color theme="1"/>
        <rFont val="Times New Roman"/>
        <family val="1"/>
      </rPr>
      <t>P</t>
    </r>
  </si>
  <si>
    <t>Jul-Jan</t>
  </si>
  <si>
    <r>
      <t>FY24</t>
    </r>
    <r>
      <rPr>
        <b/>
        <vertAlign val="superscript"/>
        <sz val="8"/>
        <color theme="1"/>
        <rFont val="Times New Roman"/>
        <family val="1"/>
      </rPr>
      <t>P</t>
    </r>
  </si>
  <si>
    <t>Dubai</t>
  </si>
  <si>
    <t>Abu Dhabi</t>
  </si>
  <si>
    <t>Sharjah</t>
  </si>
  <si>
    <t>B.  Primary Income</t>
  </si>
  <si>
    <t>2.3.3 Investment income attributable to policyholders in insurance, pension fund</t>
  </si>
  <si>
    <t>2. Financial corporations, nonfinancial corporations, households, and NPISHs</t>
  </si>
  <si>
    <t xml:space="preserve">1. Gross acquisitions (DR)/disposals (CR) of nonproduced nonfinancial assets </t>
  </si>
  <si>
    <t>2.2 Financial corporations, nonfinancial corporations, households, and NPISHs</t>
  </si>
  <si>
    <t xml:space="preserve">Credit </t>
  </si>
  <si>
    <t>Total SBP Reserves (2+3+4+a+b)</t>
  </si>
  <si>
    <t>Net Reserves with SBP (2+4)</t>
  </si>
  <si>
    <t>Placement abroad (other than FE-25)</t>
  </si>
  <si>
    <t>Total Banks’ Reserves (7+8+9-10-11-12)**</t>
  </si>
  <si>
    <t>Net Reserves with Banks (7-10)***</t>
  </si>
  <si>
    <r>
      <rPr>
        <b/>
        <sz val="7"/>
        <color rgb="FF000000"/>
        <rFont val="Times New Roman"/>
        <family val="1"/>
      </rPr>
      <t>Jan</t>
    </r>
    <r>
      <rPr>
        <b/>
        <vertAlign val="superscript"/>
        <sz val="7"/>
        <color rgb="FF000000"/>
        <rFont val="Times New Roman"/>
        <family val="1"/>
      </rPr>
      <t>P</t>
    </r>
  </si>
  <si>
    <t xml:space="preserve">Archive Link: http://www.sbp.org.pk/ecodata/NIFP_Arch/index.asp </t>
  </si>
  <si>
    <r>
      <t>Jan FY24</t>
    </r>
    <r>
      <rPr>
        <b/>
        <vertAlign val="superscript"/>
        <sz val="8"/>
        <color theme="1"/>
        <rFont val="Times New Roman"/>
        <family val="1"/>
      </rPr>
      <t>P</t>
    </r>
  </si>
  <si>
    <r>
      <t>Jul- Jan FY24</t>
    </r>
    <r>
      <rPr>
        <b/>
        <vertAlign val="superscript"/>
        <sz val="8"/>
        <color theme="1"/>
        <rFont val="Times New Roman"/>
        <family val="1"/>
      </rPr>
      <t>P</t>
    </r>
  </si>
  <si>
    <t>Jul- Jan FY23</t>
  </si>
  <si>
    <r>
      <t>Jan</t>
    </r>
    <r>
      <rPr>
        <vertAlign val="superscript"/>
        <sz val="7"/>
        <color theme="1"/>
        <rFont val="Times New Roman"/>
        <family val="1"/>
      </rPr>
      <t>P</t>
    </r>
  </si>
  <si>
    <r>
      <t>Dec</t>
    </r>
    <r>
      <rPr>
        <vertAlign val="superscript"/>
        <sz val="7"/>
        <color theme="1"/>
        <rFont val="Times New Roman"/>
        <family val="1"/>
      </rPr>
      <t>R</t>
    </r>
  </si>
  <si>
    <r>
      <t>Jan</t>
    </r>
    <r>
      <rPr>
        <vertAlign val="superscript"/>
        <sz val="8"/>
        <color theme="1"/>
        <rFont val="Times New Roman"/>
        <family val="1"/>
      </rPr>
      <t>P</t>
    </r>
  </si>
  <si>
    <t>10-All others Food items</t>
  </si>
  <si>
    <t>H. Miscellaneous Group</t>
  </si>
  <si>
    <t>F. Agricultural &amp; Other Chemical Group</t>
  </si>
  <si>
    <t>E. Textile Group</t>
  </si>
  <si>
    <t>D. Petroleum Group</t>
  </si>
  <si>
    <t>C. Transport Group</t>
  </si>
  <si>
    <t>B. Machinery Group</t>
  </si>
  <si>
    <t>A. Food   Group</t>
  </si>
  <si>
    <t>I. All Others</t>
  </si>
  <si>
    <r>
      <t>Jan</t>
    </r>
    <r>
      <rPr>
        <b/>
        <vertAlign val="superscript"/>
        <sz val="7"/>
        <color theme="1"/>
        <rFont val="Times New Roman"/>
        <family val="1"/>
      </rPr>
      <t>P</t>
    </r>
  </si>
  <si>
    <t>15-Electrical Machinery &amp; Apparatus</t>
  </si>
  <si>
    <r>
      <t>Dec</t>
    </r>
    <r>
      <rPr>
        <vertAlign val="superscript"/>
        <sz val="8"/>
        <color theme="1"/>
        <rFont val="Times New Roman"/>
        <family val="1"/>
      </rPr>
      <t>R</t>
    </r>
  </si>
  <si>
    <r>
      <t xml:space="preserve">               For detail, please visit the Revision Study at      </t>
    </r>
    <r>
      <rPr>
        <u/>
        <sz val="7"/>
        <rFont val="Arial"/>
        <family val="2"/>
        <scheme val="minor"/>
      </rPr>
      <t>https://www.sbp.org.pk/departments/stats/NEER-REER.pdf</t>
    </r>
    <r>
      <rPr>
        <sz val="7"/>
        <rFont val="Arial"/>
        <family val="2"/>
        <scheme val="minor"/>
      </rPr>
      <t xml:space="preserve"> </t>
    </r>
  </si>
  <si>
    <r>
      <t xml:space="preserve"> iv.            Appreciation (depreciation) of REER is sometimes confused with the concept of currency overvaluation (undervaluation) while these are two separate concepts and not necessarily interpreted in the same direction. For an assessment of a country’s exchange rate misalignment, a more sophisticated analysis is required taking into account factors such as demographics, external and fiscal sustainability, and some other macroeconomic fundamentals over the medium-term.The following explainer-video on REER [by SBP] goes into further detail. </t>
    </r>
    <r>
      <rPr>
        <u/>
        <sz val="7"/>
        <rFont val="Arial"/>
        <family val="2"/>
        <scheme val="minor"/>
      </rPr>
      <t>https://youtu.be/RX0Oa7oevLg</t>
    </r>
  </si>
  <si>
    <r>
      <t xml:space="preserve">...Not Applicable                                                                                                                                                                            </t>
    </r>
    <r>
      <rPr>
        <sz val="7"/>
        <color theme="1"/>
        <rFont val="Times New Roman"/>
        <family val="1"/>
      </rPr>
      <t xml:space="preserve">      </t>
    </r>
  </si>
  <si>
    <t>`</t>
  </si>
  <si>
    <r>
      <t xml:space="preserve"> </t>
    </r>
    <r>
      <rPr>
        <sz val="7"/>
        <color theme="1"/>
        <rFont val="Times New Roman"/>
        <family val="1"/>
      </rPr>
      <t>*End of Current month/ period over end of previous month/ period                                                                                                                                                Source: Core Statistics Department</t>
    </r>
  </si>
  <si>
    <t>*End of Current month/ period over end of previous month/ period                                                                                                                 Source: Core Statistics Department</t>
  </si>
  <si>
    <r>
      <t>Jan</t>
    </r>
    <r>
      <rPr>
        <vertAlign val="superscript"/>
        <sz val="7.5"/>
        <color theme="1"/>
        <rFont val="Times New Roman"/>
        <family val="1"/>
      </rPr>
      <t>P</t>
    </r>
  </si>
  <si>
    <r>
      <t>Dec</t>
    </r>
    <r>
      <rPr>
        <vertAlign val="superscript"/>
        <sz val="7.5"/>
        <color theme="1"/>
        <rFont val="Times New Roman"/>
        <family val="1"/>
      </rPr>
      <t>R</t>
    </r>
  </si>
  <si>
    <r>
      <t>Dec</t>
    </r>
    <r>
      <rPr>
        <b/>
        <vertAlign val="superscript"/>
        <sz val="7"/>
        <color rgb="FF000000"/>
        <rFont val="Times New Roman"/>
        <family val="1"/>
      </rPr>
      <t>R</t>
    </r>
  </si>
  <si>
    <t>Pak Rupees per Currency Unit Jan-2024</t>
  </si>
  <si>
    <r>
      <t>Pak Rupees per Currency Unit Jan</t>
    </r>
    <r>
      <rPr>
        <sz val="9.5"/>
        <color theme="1"/>
        <rFont val="Times New Roman"/>
        <family val="1"/>
      </rPr>
      <t>-2024</t>
    </r>
  </si>
  <si>
    <r>
      <t xml:space="preserve">Note: The data relates to last working day of the month.                                                                                                                                                                                                                                              </t>
    </r>
    <r>
      <rPr>
        <sz val="7"/>
        <color theme="1"/>
        <rFont val="Times New Roman"/>
        <family val="1"/>
      </rPr>
      <t>Source: Core Statistics Department</t>
    </r>
  </si>
  <si>
    <r>
      <t xml:space="preserve">                                                                                                                                                                           </t>
    </r>
    <r>
      <rPr>
        <sz val="7"/>
        <color theme="1"/>
        <rFont val="Times New Roman"/>
        <family val="1"/>
      </rPr>
      <t>Source: Core Statistics Department</t>
    </r>
  </si>
  <si>
    <t xml:space="preserve">Source: Pakistan Bureau of Statistics </t>
  </si>
  <si>
    <r>
      <t xml:space="preserve">2.        Exchnage Rates used in Appreciation/Depreciation are taken from International Monetary Fund (IMF) website at link:                                                                                       </t>
    </r>
    <r>
      <rPr>
        <u/>
        <sz val="7"/>
        <color theme="10"/>
        <rFont val="Arial"/>
        <family val="2"/>
        <scheme val="minor"/>
      </rPr>
      <t>http://www.imf.org/external/np/fin/data/param rms_mth.aspx</t>
    </r>
  </si>
  <si>
    <r>
      <t xml:space="preserve">2. Exchnage Rates used in Appreciation/Depreciation are taken from International Monetary Fund (IMF) website at link:                                                                                       </t>
    </r>
    <r>
      <rPr>
        <u/>
        <sz val="7"/>
        <color theme="10"/>
        <rFont val="Arial"/>
        <family val="2"/>
        <scheme val="minor"/>
      </rPr>
      <t>http://www.imf.org/external/np/fin/data/param rms_mth.aspx</t>
    </r>
  </si>
  <si>
    <t>*End of Current month/ period over end of previous month/ period                                                                                                                                                                   Source: Core Statistics Department</t>
  </si>
  <si>
    <r>
      <t xml:space="preserve">2.         Exchnage Rates used in Appreciation/Depreciation are taken from International Monetary Fund (IMF) website at link:                                                                                       </t>
    </r>
    <r>
      <rPr>
        <u/>
        <sz val="7"/>
        <color theme="10"/>
        <rFont val="Arial"/>
        <family val="2"/>
        <scheme val="minor"/>
      </rPr>
      <t>http://www.imf.org/external/np/fin/data/param_rms_mth.aspx</t>
    </r>
  </si>
  <si>
    <r>
      <t xml:space="preserve">2. Data is based on original country of remitter from July,2019. The details of country wise revisions are available at: </t>
    </r>
    <r>
      <rPr>
        <u/>
        <sz val="7"/>
        <color theme="10"/>
        <rFont val="Arial"/>
        <family val="2"/>
        <scheme val="minor"/>
      </rPr>
      <t>http://www.sbp.org.pk/departments/stats/AdvanceNotice.pdf</t>
    </r>
  </si>
  <si>
    <r>
      <t xml:space="preserve">Note: The data relates to last working day of the month.                                                                                                                                                                                                                                                                                                                                              </t>
    </r>
    <r>
      <rPr>
        <sz val="7"/>
        <color theme="1"/>
        <rFont val="Times New Roman"/>
        <family val="1"/>
      </rPr>
      <t>Source: Core Statistics Department</t>
    </r>
  </si>
  <si>
    <t>Source:Pakistan Bureau of Statistics</t>
  </si>
  <si>
    <t>Source: core Statistics Department</t>
  </si>
  <si>
    <t>Source: Core Statistics Departmetn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</si>
</sst>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4" formatCode="_(* #,##0.0000_);_(* \(#,##0.0000\);_(* &quot;-&quot;??_);_(@_)"/>
    <numFmt numFmtId="165" formatCode="0.0000"/>
    <numFmt numFmtId="166" formatCode="_(* #,##0_);_(* \(#,##0\);_(* &quot;-&quot;??_);_(@_)"/>
    <numFmt numFmtId="167" formatCode="\+0.00;\-0.00;0.00"/>
    <numFmt numFmtId="168" formatCode="_(* #,##0.0_);_(* \(#,##0.0\);_(* &quot;-&quot;??_);_(@_)"/>
    <numFmt numFmtId="169" formatCode="0.00_);\(0.00\)"/>
    <numFmt numFmtId="170" formatCode="0.0"/>
  </numFmts>
  <fonts count="66" x14ac:knownFonts="1">
    <font>
      <sz val="11"/>
      <color theme="1"/>
      <name val="Arial"/>
      <family val="2"/>
      <scheme val="minor"/>
    </font>
    <font>
      <sz val="10"/>
      <color theme="1"/>
      <name val="Times New Roman"/>
      <family val="1"/>
    </font>
    <font>
      <b/>
      <sz val="9.5"/>
      <color theme="1"/>
      <name val="Times New Roman"/>
      <family val="1"/>
    </font>
    <font>
      <b/>
      <sz val="13.5"/>
      <color theme="1"/>
      <name val="Times New Roman"/>
      <family val="1"/>
    </font>
    <font>
      <sz val="9.5"/>
      <color theme="1"/>
      <name val="Times New Roman"/>
      <family val="1"/>
    </font>
    <font>
      <sz val="7.5"/>
      <color theme="1"/>
      <name val="Times New Roman"/>
      <family val="1"/>
    </font>
    <font>
      <sz val="8"/>
      <color theme="1"/>
      <name val="Times New Roman"/>
      <family val="1"/>
    </font>
    <font>
      <sz val="7"/>
      <color theme="1"/>
      <name val="Times New Roman"/>
      <family val="1"/>
    </font>
    <font>
      <b/>
      <sz val="7"/>
      <color theme="1"/>
      <name val="Times New Roman"/>
      <family val="1"/>
    </font>
    <font>
      <sz val="13.5"/>
      <color theme="1"/>
      <name val="Times New Roman"/>
      <family val="1"/>
    </font>
    <font>
      <sz val="9.5"/>
      <color rgb="FF000000"/>
      <name val="Times New Roman"/>
      <family val="1"/>
    </font>
    <font>
      <b/>
      <sz val="14"/>
      <color rgb="FF000000"/>
      <name val="Times New Roman"/>
      <family val="1"/>
    </font>
    <font>
      <sz val="14"/>
      <color rgb="FF000000"/>
      <name val="Times New Roman"/>
      <family val="1"/>
    </font>
    <font>
      <sz val="11.5"/>
      <color rgb="FF000000"/>
      <name val="Times New Roman"/>
      <family val="1"/>
    </font>
    <font>
      <sz val="6"/>
      <color rgb="FF000000"/>
      <name val="Calibri"/>
      <family val="2"/>
    </font>
    <font>
      <b/>
      <sz val="7"/>
      <color rgb="FF000000"/>
      <name val="Times New Roman"/>
      <family val="1"/>
    </font>
    <font>
      <sz val="7"/>
      <color rgb="FF000000"/>
      <name val="Times New Roman"/>
      <family val="1"/>
    </font>
    <font>
      <sz val="8"/>
      <color rgb="FF000000"/>
      <name val="Times New Roman"/>
      <family val="1"/>
    </font>
    <font>
      <sz val="6"/>
      <color theme="1"/>
      <name val="Times New Roman"/>
      <family val="1"/>
    </font>
    <font>
      <b/>
      <sz val="8"/>
      <color theme="1"/>
      <name val="Times New Roman"/>
      <family val="1"/>
    </font>
    <font>
      <sz val="8"/>
      <color theme="1"/>
      <name val="Calibri"/>
      <family val="2"/>
    </font>
    <font>
      <vertAlign val="superscript"/>
      <sz val="8"/>
      <color theme="1"/>
      <name val="Times New Roman"/>
      <family val="1"/>
    </font>
    <font>
      <sz val="6.5"/>
      <color theme="1"/>
      <name val="Times New Roman"/>
      <family val="1"/>
    </font>
    <font>
      <sz val="9"/>
      <color theme="1"/>
      <name val="Times New Roman"/>
      <family val="1"/>
    </font>
    <font>
      <u/>
      <sz val="11"/>
      <color theme="10"/>
      <name val="Arial"/>
      <family val="2"/>
      <scheme val="minor"/>
    </font>
    <font>
      <sz val="11"/>
      <color theme="1"/>
      <name val="Times New Roman"/>
      <family val="1"/>
    </font>
    <font>
      <b/>
      <sz val="7.5"/>
      <color theme="1"/>
      <name val="Times New Roman"/>
      <family val="1"/>
    </font>
    <font>
      <b/>
      <sz val="14"/>
      <color theme="1"/>
      <name val="Times New Roman"/>
      <family val="1"/>
    </font>
    <font>
      <b/>
      <vertAlign val="superscript"/>
      <sz val="14"/>
      <color theme="1"/>
      <name val="Times New Roman"/>
      <family val="1"/>
    </font>
    <font>
      <sz val="5"/>
      <color theme="1"/>
      <name val="Times New Roman"/>
      <family val="1"/>
    </font>
    <font>
      <sz val="7.5"/>
      <color rgb="FF000000"/>
      <name val="Times New Roman"/>
      <family val="1"/>
    </font>
    <font>
      <b/>
      <sz val="8"/>
      <color rgb="FF000000"/>
      <name val="Times New Roman"/>
      <family val="1"/>
    </font>
    <font>
      <b/>
      <vertAlign val="superscript"/>
      <sz val="8"/>
      <color theme="1"/>
      <name val="Times New Roman"/>
      <family val="1"/>
    </font>
    <font>
      <b/>
      <vertAlign val="superscript"/>
      <sz val="7"/>
      <color theme="1"/>
      <name val="Times New Roman"/>
      <family val="1"/>
    </font>
    <font>
      <vertAlign val="superscript"/>
      <sz val="7"/>
      <color rgb="FF000000"/>
      <name val="Times New Roman"/>
      <family val="1"/>
    </font>
    <font>
      <b/>
      <sz val="14"/>
      <name val="Times New Roman"/>
      <family val="1"/>
    </font>
    <font>
      <vertAlign val="superscript"/>
      <sz val="7"/>
      <color theme="1"/>
      <name val="Times New Roman"/>
      <family val="1"/>
    </font>
    <font>
      <vertAlign val="superscript"/>
      <sz val="7.5"/>
      <color theme="1"/>
      <name val="Times New Roman"/>
      <family val="1"/>
    </font>
    <font>
      <b/>
      <sz val="13.5"/>
      <color rgb="FF000000"/>
      <name val="Times New Roman"/>
      <family val="1"/>
    </font>
    <font>
      <b/>
      <sz val="8.5"/>
      <color rgb="FF000000"/>
      <name val="Times New Roman"/>
      <family val="1"/>
    </font>
    <font>
      <b/>
      <vertAlign val="superscript"/>
      <sz val="7"/>
      <color rgb="FF000000"/>
      <name val="Times New Roman"/>
      <family val="1"/>
    </font>
    <font>
      <sz val="6.5"/>
      <color rgb="FF000000"/>
      <name val="Times New Roman"/>
      <family val="1"/>
    </font>
    <font>
      <i/>
      <sz val="7"/>
      <color theme="1"/>
      <name val="Times New Roman"/>
      <family val="1"/>
    </font>
    <font>
      <sz val="7"/>
      <color rgb="FF1F497D"/>
      <name val="Times New Roman"/>
      <family val="1"/>
    </font>
    <font>
      <sz val="8.5"/>
      <color rgb="FF000000"/>
      <name val="Times New Roman"/>
      <family val="1"/>
    </font>
    <font>
      <b/>
      <sz val="6.5"/>
      <color theme="1"/>
      <name val="Times New Roman"/>
      <family val="1"/>
    </font>
    <font>
      <b/>
      <sz val="9"/>
      <color rgb="FF000000"/>
      <name val="Times New Roman"/>
      <family val="1"/>
    </font>
    <font>
      <sz val="11.5"/>
      <color theme="1"/>
      <name val="Times New Roman"/>
      <family val="1"/>
    </font>
    <font>
      <b/>
      <sz val="7.5"/>
      <color rgb="FF000000"/>
      <name val="Times New Roman"/>
      <family val="1"/>
    </font>
    <font>
      <i/>
      <sz val="7.5"/>
      <color theme="1"/>
      <name val="Times New Roman"/>
      <family val="1"/>
    </font>
    <font>
      <b/>
      <i/>
      <sz val="13.5"/>
      <color theme="1"/>
      <name val="Times New Roman"/>
      <family val="1"/>
    </font>
    <font>
      <b/>
      <i/>
      <sz val="11.5"/>
      <color theme="1"/>
      <name val="Times New Roman"/>
      <family val="1"/>
    </font>
    <font>
      <i/>
      <sz val="7"/>
      <color rgb="FF000000"/>
      <name val="Times New Roman"/>
      <family val="1"/>
    </font>
    <font>
      <i/>
      <sz val="7.5"/>
      <color rgb="FF000000"/>
      <name val="Times New Roman"/>
      <family val="1"/>
    </font>
    <font>
      <sz val="11"/>
      <color theme="1"/>
      <name val="Arial"/>
      <family val="2"/>
      <scheme val="minor"/>
    </font>
    <font>
      <u/>
      <sz val="7"/>
      <color theme="10"/>
      <name val="Arial"/>
      <family val="2"/>
      <scheme val="minor"/>
    </font>
    <font>
      <b/>
      <sz val="7"/>
      <name val="Times New Roman"/>
      <family val="1"/>
      <scheme val="major"/>
    </font>
    <font>
      <sz val="7"/>
      <name val="Times New Roman"/>
      <family val="1"/>
      <scheme val="major"/>
    </font>
    <font>
      <sz val="7"/>
      <color theme="10"/>
      <name val="Arial"/>
      <family val="2"/>
      <scheme val="minor"/>
    </font>
    <font>
      <b/>
      <sz val="11"/>
      <color theme="1"/>
      <name val="Arial"/>
      <family val="2"/>
      <scheme val="minor"/>
    </font>
    <font>
      <sz val="7"/>
      <color theme="1"/>
      <name val="Times New Roman"/>
      <family val="1"/>
      <scheme val="major"/>
    </font>
    <font>
      <b/>
      <sz val="7"/>
      <color theme="1"/>
      <name val="Times New Roman"/>
      <family val="1"/>
      <scheme val="major"/>
    </font>
    <font>
      <b/>
      <sz val="7"/>
      <color theme="1"/>
      <name val="Calibri"/>
      <family val="2"/>
    </font>
    <font>
      <sz val="7"/>
      <color theme="1"/>
      <name val="Calibri"/>
      <family val="2"/>
    </font>
    <font>
      <sz val="7"/>
      <name val="Arial"/>
      <family val="2"/>
      <scheme val="minor"/>
    </font>
    <font>
      <u/>
      <sz val="7"/>
      <name val="Arial"/>
      <family val="2"/>
      <scheme val="minor"/>
    </font>
  </fonts>
  <fills count="4">
    <fill>
      <patternFill patternType="none"/>
    </fill>
    <fill>
      <patternFill patternType="gray125"/>
    </fill>
    <fill>
      <patternFill patternType="solid">
        <fgColor rgb="FFFFFFFF"/>
        <bgColor indexed="64"/>
      </patternFill>
    </fill>
    <fill>
      <patternFill patternType="solid">
        <fgColor indexed="9"/>
        <bgColor indexed="64"/>
      </patternFill>
    </fill>
  </fills>
  <borders count="44">
    <border>
      <left/>
      <right/>
      <top/>
      <bottom/>
      <diagonal/>
    </border>
    <border>
      <left/>
      <right/>
      <top/>
      <bottom style="thick">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ck">
        <color indexed="64"/>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right/>
      <top style="thick">
        <color indexed="64"/>
      </top>
      <bottom style="medium">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top style="medium">
        <color indexed="64"/>
      </top>
      <bottom/>
      <diagonal/>
    </border>
    <border>
      <left/>
      <right/>
      <top style="thick">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ck">
        <color indexed="64"/>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right/>
      <top/>
      <bottom style="thick">
        <color rgb="FF000000"/>
      </bottom>
      <diagonal/>
    </border>
    <border>
      <left/>
      <right style="medium">
        <color indexed="64"/>
      </right>
      <top/>
      <bottom style="thick">
        <color rgb="FF000000"/>
      </bottom>
      <diagonal/>
    </border>
    <border>
      <left/>
      <right/>
      <top style="thick">
        <color rgb="FF000000"/>
      </top>
      <bottom/>
      <diagonal/>
    </border>
    <border>
      <left/>
      <right style="medium">
        <color indexed="64"/>
      </right>
      <top style="thick">
        <color rgb="FF000000"/>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ck">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thick">
        <color rgb="FF000000"/>
      </top>
      <bottom/>
      <diagonal/>
    </border>
    <border>
      <left style="medium">
        <color indexed="64"/>
      </left>
      <right style="medium">
        <color indexed="64"/>
      </right>
      <top/>
      <bottom style="thick">
        <color rgb="FF000000"/>
      </bottom>
      <diagonal/>
    </border>
    <border>
      <left style="medium">
        <color indexed="64"/>
      </left>
      <right/>
      <top style="thick">
        <color rgb="FF000000"/>
      </top>
      <bottom style="medium">
        <color indexed="64"/>
      </bottom>
      <diagonal/>
    </border>
    <border>
      <left/>
      <right style="medium">
        <color indexed="64"/>
      </right>
      <top style="thick">
        <color rgb="FF000000"/>
      </top>
      <bottom style="medium">
        <color indexed="64"/>
      </bottom>
      <diagonal/>
    </border>
    <border>
      <left/>
      <right/>
      <top style="thick">
        <color rgb="FF000000"/>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rgb="FF000000"/>
      </bottom>
      <diagonal/>
    </border>
    <border>
      <left style="thick">
        <color indexed="64"/>
      </left>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top style="medium">
        <color indexed="64"/>
      </top>
      <bottom style="thick">
        <color indexed="64"/>
      </bottom>
      <diagonal/>
    </border>
  </borders>
  <cellStyleXfs count="3">
    <xf numFmtId="0" fontId="0" fillId="0" borderId="0"/>
    <xf numFmtId="0" fontId="24" fillId="0" borderId="0" applyNumberFormat="0" applyFill="0" applyBorder="0" applyAlignment="0" applyProtection="0"/>
    <xf numFmtId="43" fontId="54" fillId="0" borderId="0" applyFont="0" applyFill="0" applyBorder="0" applyAlignment="0" applyProtection="0"/>
  </cellStyleXfs>
  <cellXfs count="548">
    <xf numFmtId="0" fontId="0" fillId="0" borderId="0" xfId="0"/>
    <xf numFmtId="0" fontId="5" fillId="0" borderId="1" xfId="0" applyFont="1" applyBorder="1" applyAlignment="1">
      <alignment vertical="center" wrapText="1"/>
    </xf>
    <xf numFmtId="0" fontId="7" fillId="0" borderId="0" xfId="0" applyFont="1" applyAlignment="1">
      <alignment horizontal="right" vertical="center" wrapText="1"/>
    </xf>
    <xf numFmtId="0" fontId="8" fillId="0" borderId="0" xfId="0" applyFont="1" applyAlignment="1">
      <alignment horizontal="right" vertical="center" wrapText="1"/>
    </xf>
    <xf numFmtId="0" fontId="1" fillId="0" borderId="0" xfId="0" applyFont="1" applyAlignment="1">
      <alignment vertical="center"/>
    </xf>
    <xf numFmtId="0" fontId="0" fillId="0" borderId="0" xfId="0" applyAlignment="1"/>
    <xf numFmtId="0" fontId="1" fillId="0" borderId="2" xfId="0" applyFont="1" applyBorder="1" applyAlignment="1">
      <alignment vertical="center"/>
    </xf>
    <xf numFmtId="0" fontId="5" fillId="0" borderId="1" xfId="0" applyFont="1" applyBorder="1" applyAlignment="1">
      <alignment vertical="center"/>
    </xf>
    <xf numFmtId="0" fontId="1"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right" vertical="center"/>
    </xf>
    <xf numFmtId="0" fontId="1" fillId="0" borderId="1" xfId="0" applyFont="1" applyBorder="1" applyAlignment="1">
      <alignment vertical="center"/>
    </xf>
    <xf numFmtId="0" fontId="8" fillId="0" borderId="1" xfId="0" applyFont="1" applyBorder="1" applyAlignment="1">
      <alignment horizontal="right" vertical="center"/>
    </xf>
    <xf numFmtId="0" fontId="6" fillId="0" borderId="0" xfId="0" applyFont="1" applyAlignment="1">
      <alignment horizontal="center" vertical="center"/>
    </xf>
    <xf numFmtId="0" fontId="7" fillId="0" borderId="1" xfId="0" applyFont="1" applyBorder="1" applyAlignment="1">
      <alignment horizontal="right" vertical="center"/>
    </xf>
    <xf numFmtId="0" fontId="16" fillId="0" borderId="0" xfId="0" applyFont="1" applyAlignment="1">
      <alignment horizontal="right" vertical="center" wrapText="1"/>
    </xf>
    <xf numFmtId="0" fontId="8" fillId="0" borderId="1" xfId="0" applyFont="1" applyBorder="1" applyAlignment="1">
      <alignment horizontal="center" vertical="center"/>
    </xf>
    <xf numFmtId="0" fontId="15" fillId="0" borderId="1" xfId="0" applyFont="1" applyBorder="1" applyAlignment="1">
      <alignment horizontal="right" vertical="center"/>
    </xf>
    <xf numFmtId="0" fontId="16" fillId="0" borderId="0" xfId="0" applyFont="1" applyAlignment="1">
      <alignment horizontal="right" vertical="center"/>
    </xf>
    <xf numFmtId="0" fontId="16" fillId="0" borderId="1" xfId="0" applyFont="1" applyBorder="1" applyAlignment="1">
      <alignment horizontal="right" vertical="center"/>
    </xf>
    <xf numFmtId="0" fontId="7" fillId="0" borderId="6" xfId="0" applyFont="1" applyBorder="1" applyAlignment="1">
      <alignment horizontal="right" vertical="center"/>
    </xf>
    <xf numFmtId="0" fontId="7" fillId="0" borderId="16" xfId="0" applyFont="1" applyBorder="1" applyAlignment="1">
      <alignment horizontal="right" vertical="center"/>
    </xf>
    <xf numFmtId="16" fontId="6" fillId="0" borderId="0" xfId="0" applyNumberFormat="1" applyFont="1" applyAlignment="1">
      <alignment vertical="center"/>
    </xf>
    <xf numFmtId="0" fontId="20" fillId="0" borderId="0" xfId="0" applyFont="1" applyAlignment="1">
      <alignment vertical="center"/>
    </xf>
    <xf numFmtId="0" fontId="6" fillId="0" borderId="0" xfId="0" applyFont="1" applyAlignment="1">
      <alignment horizontal="right" vertical="center"/>
    </xf>
    <xf numFmtId="0" fontId="6" fillId="0" borderId="0" xfId="0" applyFont="1" applyAlignment="1">
      <alignment vertical="center"/>
    </xf>
    <xf numFmtId="0" fontId="6" fillId="0" borderId="1" xfId="0" applyFont="1" applyBorder="1" applyAlignment="1">
      <alignment vertical="center"/>
    </xf>
    <xf numFmtId="0" fontId="6" fillId="0" borderId="1" xfId="0" applyFont="1" applyBorder="1" applyAlignment="1">
      <alignment horizontal="right" vertical="center"/>
    </xf>
    <xf numFmtId="0" fontId="26" fillId="0" borderId="0" xfId="0" applyFont="1" applyAlignment="1">
      <alignment vertical="center" wrapText="1"/>
    </xf>
    <xf numFmtId="0" fontId="8" fillId="0" borderId="6" xfId="0" applyFont="1" applyBorder="1" applyAlignment="1">
      <alignment horizontal="right" vertical="center"/>
    </xf>
    <xf numFmtId="0" fontId="5" fillId="0" borderId="0" xfId="0" applyFont="1" applyAlignment="1">
      <alignment horizontal="right" vertical="center"/>
    </xf>
    <xf numFmtId="0" fontId="5" fillId="0" borderId="0" xfId="0" applyFont="1" applyAlignment="1">
      <alignment vertical="center" wrapText="1"/>
    </xf>
    <xf numFmtId="0" fontId="6" fillId="0" borderId="14" xfId="0" applyFont="1" applyBorder="1" applyAlignment="1">
      <alignment horizontal="right" vertical="center"/>
    </xf>
    <xf numFmtId="0" fontId="1" fillId="0" borderId="14" xfId="0" applyFont="1" applyBorder="1" applyAlignment="1">
      <alignment vertical="center"/>
    </xf>
    <xf numFmtId="0" fontId="6" fillId="0" borderId="20" xfId="0" applyFont="1" applyBorder="1" applyAlignment="1">
      <alignment horizontal="right" vertical="center"/>
    </xf>
    <xf numFmtId="0" fontId="6" fillId="0" borderId="19" xfId="0" applyFont="1" applyBorder="1" applyAlignment="1">
      <alignment horizontal="right" vertical="center"/>
    </xf>
    <xf numFmtId="0" fontId="19" fillId="0" borderId="0" xfId="0" applyFont="1" applyAlignment="1">
      <alignment vertical="center"/>
    </xf>
    <xf numFmtId="0" fontId="17" fillId="0" borderId="0" xfId="0" applyFont="1" applyAlignment="1">
      <alignment horizontal="right" vertical="center"/>
    </xf>
    <xf numFmtId="0" fontId="17" fillId="0" borderId="0" xfId="0" applyFont="1" applyAlignment="1">
      <alignment vertical="center"/>
    </xf>
    <xf numFmtId="0" fontId="5" fillId="0" borderId="0" xfId="0" applyFont="1" applyAlignment="1">
      <alignment vertical="center"/>
    </xf>
    <xf numFmtId="0" fontId="5" fillId="0" borderId="19" xfId="0" applyFont="1" applyBorder="1" applyAlignment="1">
      <alignment vertical="center"/>
    </xf>
    <xf numFmtId="0" fontId="5" fillId="0" borderId="19" xfId="0" applyFont="1" applyBorder="1" applyAlignment="1">
      <alignment horizontal="right" vertical="center"/>
    </xf>
    <xf numFmtId="0" fontId="6" fillId="0" borderId="19" xfId="0" applyFont="1" applyBorder="1" applyAlignment="1">
      <alignment vertical="center"/>
    </xf>
    <xf numFmtId="0" fontId="17" fillId="0" borderId="19" xfId="0" applyFont="1" applyBorder="1" applyAlignment="1">
      <alignment horizontal="right" vertical="center"/>
    </xf>
    <xf numFmtId="0" fontId="31" fillId="0" borderId="1" xfId="0" applyFont="1" applyBorder="1" applyAlignment="1">
      <alignment horizontal="right" vertical="center"/>
    </xf>
    <xf numFmtId="0" fontId="31" fillId="0" borderId="25" xfId="0" applyFont="1" applyBorder="1" applyAlignment="1">
      <alignment horizontal="right" vertical="center"/>
    </xf>
    <xf numFmtId="0" fontId="31" fillId="0" borderId="16" xfId="0" applyFont="1" applyBorder="1" applyAlignment="1">
      <alignment horizontal="right" vertical="center"/>
    </xf>
    <xf numFmtId="0" fontId="31" fillId="0" borderId="6" xfId="0" applyFont="1" applyBorder="1" applyAlignment="1">
      <alignment horizontal="right" vertical="center"/>
    </xf>
    <xf numFmtId="4" fontId="16" fillId="0" borderId="0" xfId="0" applyNumberFormat="1" applyFont="1" applyAlignment="1">
      <alignment horizontal="right" vertical="center" wrapText="1"/>
    </xf>
    <xf numFmtId="0" fontId="15" fillId="0" borderId="0" xfId="0" applyFont="1" applyAlignment="1">
      <alignment horizontal="right" vertical="center" wrapText="1"/>
    </xf>
    <xf numFmtId="0" fontId="15" fillId="0" borderId="0" xfId="0" applyFont="1" applyAlignment="1">
      <alignment horizontal="right" vertical="center"/>
    </xf>
    <xf numFmtId="0" fontId="34" fillId="0" borderId="0" xfId="0" applyFont="1" applyAlignment="1">
      <alignment vertical="center"/>
    </xf>
    <xf numFmtId="0" fontId="19" fillId="0" borderId="1" xfId="0" applyFont="1" applyBorder="1" applyAlignment="1">
      <alignment horizontal="right" vertical="center"/>
    </xf>
    <xf numFmtId="0" fontId="19" fillId="0" borderId="6" xfId="0" applyFont="1" applyBorder="1" applyAlignment="1">
      <alignment horizontal="right" vertical="center"/>
    </xf>
    <xf numFmtId="0" fontId="8" fillId="0" borderId="0" xfId="0" applyFont="1" applyAlignment="1">
      <alignment horizontal="right" vertical="center"/>
    </xf>
    <xf numFmtId="0" fontId="8" fillId="0" borderId="0" xfId="0" applyFont="1" applyAlignment="1">
      <alignment vertical="center"/>
    </xf>
    <xf numFmtId="4" fontId="8" fillId="0" borderId="0" xfId="0" applyNumberFormat="1" applyFont="1" applyAlignment="1">
      <alignment horizontal="right" vertical="center"/>
    </xf>
    <xf numFmtId="4" fontId="15" fillId="0" borderId="0" xfId="0" applyNumberFormat="1" applyFont="1" applyAlignment="1">
      <alignment horizontal="right" vertical="center"/>
    </xf>
    <xf numFmtId="0" fontId="8" fillId="0" borderId="0" xfId="0" applyFont="1" applyAlignment="1">
      <alignment horizontal="left" vertical="center"/>
    </xf>
    <xf numFmtId="4" fontId="7" fillId="0" borderId="0" xfId="0" applyNumberFormat="1" applyFont="1" applyAlignment="1">
      <alignment horizontal="right" vertical="center"/>
    </xf>
    <xf numFmtId="4" fontId="16" fillId="0" borderId="0" xfId="0" applyNumberFormat="1" applyFont="1" applyAlignment="1">
      <alignment horizontal="right" vertical="center"/>
    </xf>
    <xf numFmtId="0" fontId="7" fillId="0" borderId="0" xfId="0" applyFont="1" applyAlignment="1">
      <alignment horizontal="left" vertical="center"/>
    </xf>
    <xf numFmtId="4" fontId="8" fillId="0" borderId="1" xfId="0" applyNumberFormat="1" applyFont="1" applyBorder="1" applyAlignment="1">
      <alignment horizontal="right" vertical="center"/>
    </xf>
    <xf numFmtId="0" fontId="5" fillId="0" borderId="1" xfId="0" applyFont="1" applyBorder="1" applyAlignment="1">
      <alignment horizontal="right" vertical="center" wrapText="1"/>
    </xf>
    <xf numFmtId="0" fontId="8" fillId="0" borderId="25" xfId="0" applyFont="1" applyBorder="1" applyAlignment="1">
      <alignment horizontal="right" vertical="center"/>
    </xf>
    <xf numFmtId="0" fontId="8" fillId="0" borderId="2" xfId="0" applyFont="1" applyBorder="1" applyAlignment="1">
      <alignment horizontal="right" vertical="center"/>
    </xf>
    <xf numFmtId="0" fontId="8" fillId="0" borderId="35" xfId="0" applyFont="1" applyBorder="1" applyAlignment="1">
      <alignment horizontal="center" vertical="center"/>
    </xf>
    <xf numFmtId="0" fontId="8" fillId="0" borderId="14" xfId="0" applyFont="1" applyBorder="1" applyAlignment="1">
      <alignment horizontal="center" vertical="center"/>
    </xf>
    <xf numFmtId="0" fontId="8" fillId="0" borderId="0" xfId="0" applyFont="1" applyAlignment="1">
      <alignment horizontal="center" vertical="center"/>
    </xf>
    <xf numFmtId="0" fontId="8" fillId="0" borderId="26" xfId="0" applyFont="1" applyBorder="1" applyAlignment="1">
      <alignment horizontal="center" vertical="center"/>
    </xf>
    <xf numFmtId="0" fontId="8" fillId="0" borderId="6" xfId="0" applyFont="1" applyBorder="1" applyAlignment="1">
      <alignment horizontal="center" vertical="center"/>
    </xf>
    <xf numFmtId="0" fontId="7" fillId="0" borderId="2" xfId="0" applyFont="1" applyBorder="1" applyAlignment="1">
      <alignment horizontal="left" vertical="center"/>
    </xf>
    <xf numFmtId="0" fontId="7" fillId="0" borderId="2" xfId="0" applyFont="1" applyBorder="1" applyAlignment="1">
      <alignment horizontal="right" vertical="center"/>
    </xf>
    <xf numFmtId="0" fontId="1" fillId="0" borderId="1" xfId="0" applyFont="1" applyBorder="1" applyAlignment="1"/>
    <xf numFmtId="0" fontId="5" fillId="0" borderId="0" xfId="0" applyFont="1" applyAlignment="1">
      <alignment horizontal="center" vertical="center" wrapText="1"/>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1" fillId="0" borderId="0" xfId="0" applyFont="1" applyAlignment="1">
      <alignment vertical="top"/>
    </xf>
    <xf numFmtId="0" fontId="1" fillId="0" borderId="0" xfId="0" applyFont="1" applyAlignment="1"/>
    <xf numFmtId="3" fontId="16" fillId="0" borderId="0" xfId="0" applyNumberFormat="1" applyFont="1" applyAlignment="1">
      <alignment horizontal="right" vertical="center"/>
    </xf>
    <xf numFmtId="0" fontId="26" fillId="0" borderId="0" xfId="0" applyFont="1" applyAlignment="1">
      <alignment vertical="center"/>
    </xf>
    <xf numFmtId="0" fontId="41" fillId="0" borderId="2" xfId="0" applyFont="1" applyBorder="1" applyAlignment="1">
      <alignment horizontal="right" vertical="center"/>
    </xf>
    <xf numFmtId="0" fontId="15" fillId="0" borderId="15" xfId="0" applyFont="1" applyBorder="1" applyAlignment="1">
      <alignment horizontal="right" vertical="center"/>
    </xf>
    <xf numFmtId="0" fontId="15" fillId="0" borderId="2" xfId="0" applyFont="1" applyBorder="1" applyAlignment="1">
      <alignment horizontal="right" vertical="center"/>
    </xf>
    <xf numFmtId="0" fontId="15" fillId="0" borderId="0" xfId="0" applyFont="1" applyAlignment="1">
      <alignment vertical="center"/>
    </xf>
    <xf numFmtId="0" fontId="16" fillId="0" borderId="0" xfId="0" applyFont="1" applyAlignment="1">
      <alignment vertical="center"/>
    </xf>
    <xf numFmtId="0" fontId="16" fillId="0" borderId="0" xfId="0" applyFont="1" applyAlignment="1">
      <alignment horizontal="left" vertical="center"/>
    </xf>
    <xf numFmtId="0" fontId="16" fillId="0" borderId="2" xfId="0" applyFont="1" applyBorder="1" applyAlignment="1">
      <alignment vertical="center"/>
    </xf>
    <xf numFmtId="0" fontId="19" fillId="0" borderId="0" xfId="0" applyFont="1" applyAlignment="1">
      <alignment horizontal="center" vertical="center"/>
    </xf>
    <xf numFmtId="0" fontId="7" fillId="0" borderId="0" xfId="0" applyFont="1" applyAlignment="1">
      <alignment horizontal="center" vertical="center"/>
    </xf>
    <xf numFmtId="0" fontId="1" fillId="0" borderId="11" xfId="0" applyFont="1" applyBorder="1" applyAlignment="1">
      <alignment vertical="center"/>
    </xf>
    <xf numFmtId="0" fontId="8" fillId="0" borderId="11" xfId="0" applyFont="1" applyBorder="1" applyAlignment="1">
      <alignment horizontal="center" vertical="center"/>
    </xf>
    <xf numFmtId="0" fontId="42" fillId="0" borderId="1" xfId="0" applyFont="1" applyBorder="1" applyAlignment="1">
      <alignment vertical="center"/>
    </xf>
    <xf numFmtId="0" fontId="42" fillId="0" borderId="0" xfId="0" applyFont="1" applyAlignment="1">
      <alignment horizontal="right" vertical="center"/>
    </xf>
    <xf numFmtId="0" fontId="19" fillId="0" borderId="14" xfId="0" applyFont="1" applyBorder="1" applyAlignment="1">
      <alignment horizontal="center" vertical="center"/>
    </xf>
    <xf numFmtId="0" fontId="19" fillId="0" borderId="6" xfId="0" applyFont="1" applyBorder="1" applyAlignment="1">
      <alignment horizontal="center" vertical="center"/>
    </xf>
    <xf numFmtId="0" fontId="19" fillId="0" borderId="1" xfId="0" applyFont="1" applyBorder="1" applyAlignment="1">
      <alignment horizontal="center" vertical="center"/>
    </xf>
    <xf numFmtId="0" fontId="19" fillId="0" borderId="20" xfId="0" applyFont="1" applyBorder="1" applyAlignment="1">
      <alignment horizontal="center" vertical="center"/>
    </xf>
    <xf numFmtId="0" fontId="19" fillId="0" borderId="19" xfId="0" applyFont="1" applyBorder="1" applyAlignment="1">
      <alignment horizontal="center" vertical="center"/>
    </xf>
    <xf numFmtId="0" fontId="44" fillId="0" borderId="0" xfId="0" applyFont="1" applyAlignment="1">
      <alignment vertical="center"/>
    </xf>
    <xf numFmtId="0" fontId="44" fillId="0" borderId="1" xfId="0" applyFont="1" applyBorder="1" applyAlignment="1">
      <alignment vertical="center"/>
    </xf>
    <xf numFmtId="0" fontId="17" fillId="0" borderId="1" xfId="0" applyFont="1" applyBorder="1" applyAlignment="1">
      <alignment horizontal="right" vertical="center"/>
    </xf>
    <xf numFmtId="0" fontId="6" fillId="0" borderId="15" xfId="0" applyFont="1" applyBorder="1" applyAlignment="1">
      <alignment horizontal="center" vertical="center"/>
    </xf>
    <xf numFmtId="0" fontId="7" fillId="0" borderId="1" xfId="0" applyFont="1" applyBorder="1" applyAlignment="1">
      <alignment vertical="center"/>
    </xf>
    <xf numFmtId="0" fontId="8" fillId="0" borderId="2" xfId="0" applyFont="1" applyBorder="1" applyAlignment="1">
      <alignment vertical="center"/>
    </xf>
    <xf numFmtId="0" fontId="8" fillId="0" borderId="1" xfId="0" applyFont="1" applyBorder="1" applyAlignment="1">
      <alignment vertical="center"/>
    </xf>
    <xf numFmtId="0" fontId="8" fillId="0" borderId="11" xfId="0" applyFont="1" applyBorder="1" applyAlignment="1">
      <alignment vertical="center"/>
    </xf>
    <xf numFmtId="0" fontId="7" fillId="0" borderId="1" xfId="0" applyFont="1" applyBorder="1" applyAlignment="1">
      <alignment horizontal="left" vertical="center"/>
    </xf>
    <xf numFmtId="0" fontId="19" fillId="0" borderId="8" xfId="0" applyFont="1" applyBorder="1" applyAlignment="1">
      <alignment horizontal="center" vertical="center"/>
    </xf>
    <xf numFmtId="0" fontId="45" fillId="0" borderId="0" xfId="0" applyFont="1" applyAlignment="1">
      <alignment horizontal="right" vertical="center"/>
    </xf>
    <xf numFmtId="0" fontId="26" fillId="0" borderId="1" xfId="0" applyFont="1" applyBorder="1" applyAlignment="1">
      <alignment horizontal="center" vertical="center"/>
    </xf>
    <xf numFmtId="0" fontId="5" fillId="0" borderId="1" xfId="0" applyFont="1" applyBorder="1" applyAlignment="1">
      <alignment horizontal="right" vertical="center"/>
    </xf>
    <xf numFmtId="0" fontId="22" fillId="0" borderId="1" xfId="0" applyFont="1" applyBorder="1" applyAlignment="1">
      <alignment vertical="center"/>
    </xf>
    <xf numFmtId="0" fontId="22" fillId="0" borderId="1" xfId="0" applyFont="1" applyBorder="1" applyAlignment="1">
      <alignment horizontal="right" vertical="center"/>
    </xf>
    <xf numFmtId="0" fontId="45" fillId="0" borderId="0" xfId="0" applyFont="1" applyAlignment="1">
      <alignment horizontal="center" vertical="center"/>
    </xf>
    <xf numFmtId="0" fontId="7" fillId="2" borderId="0" xfId="0" applyFont="1" applyFill="1" applyAlignment="1">
      <alignment vertical="center"/>
    </xf>
    <xf numFmtId="0" fontId="26" fillId="0" borderId="1" xfId="0" applyFont="1" applyBorder="1" applyAlignment="1">
      <alignment horizontal="right" vertical="center" wrapText="1"/>
    </xf>
    <xf numFmtId="0" fontId="26" fillId="0" borderId="1" xfId="0" applyFont="1" applyBorder="1" applyAlignment="1">
      <alignment horizontal="right" vertical="center"/>
    </xf>
    <xf numFmtId="0" fontId="19" fillId="0" borderId="17" xfId="0" applyFont="1" applyBorder="1" applyAlignment="1">
      <alignment horizontal="center" vertical="center"/>
    </xf>
    <xf numFmtId="0" fontId="1" fillId="0" borderId="1" xfId="0" applyFont="1" applyBorder="1" applyAlignment="1">
      <alignment vertical="top"/>
    </xf>
    <xf numFmtId="0" fontId="26" fillId="0" borderId="14" xfId="0" applyFont="1" applyBorder="1" applyAlignment="1">
      <alignment horizontal="center" vertical="center" wrapText="1"/>
    </xf>
    <xf numFmtId="0" fontId="0" fillId="0" borderId="14" xfId="0" applyBorder="1" applyAlignment="1">
      <alignment vertical="center" wrapText="1"/>
    </xf>
    <xf numFmtId="0" fontId="5" fillId="0" borderId="14" xfId="0" applyFont="1" applyBorder="1" applyAlignment="1">
      <alignment horizontal="center" vertical="center" wrapText="1"/>
    </xf>
    <xf numFmtId="0" fontId="5" fillId="0" borderId="21" xfId="0" applyFont="1" applyBorder="1" applyAlignment="1">
      <alignment horizontal="right" vertical="center" wrapText="1"/>
    </xf>
    <xf numFmtId="0" fontId="26" fillId="0" borderId="21" xfId="0" applyFont="1" applyBorder="1" applyAlignment="1">
      <alignment horizontal="center" vertical="center" wrapText="1"/>
    </xf>
    <xf numFmtId="0" fontId="26" fillId="0" borderId="14"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Alignment="1">
      <alignment horizontal="center" vertical="center"/>
    </xf>
    <xf numFmtId="0" fontId="0" fillId="0" borderId="14" xfId="0" applyBorder="1" applyAlignment="1">
      <alignment vertical="center"/>
    </xf>
    <xf numFmtId="0" fontId="0" fillId="0" borderId="20" xfId="0" applyBorder="1" applyAlignment="1">
      <alignment vertical="center"/>
    </xf>
    <xf numFmtId="0" fontId="5" fillId="0" borderId="20" xfId="0" applyFont="1" applyBorder="1" applyAlignment="1">
      <alignment horizontal="center" vertical="center"/>
    </xf>
    <xf numFmtId="0" fontId="0" fillId="0" borderId="19" xfId="0" applyBorder="1" applyAlignment="1">
      <alignment vertical="top"/>
    </xf>
    <xf numFmtId="0" fontId="5" fillId="0" borderId="21" xfId="0" applyFont="1" applyBorder="1" applyAlignment="1">
      <alignment horizontal="right" vertical="center"/>
    </xf>
    <xf numFmtId="0" fontId="26" fillId="0" borderId="21" xfId="0" applyFont="1" applyBorder="1" applyAlignment="1">
      <alignment horizontal="center" vertical="center"/>
    </xf>
    <xf numFmtId="0" fontId="26" fillId="0" borderId="0" xfId="0" applyFont="1" applyAlignment="1">
      <alignment horizontal="center" vertical="center"/>
    </xf>
    <xf numFmtId="0" fontId="30" fillId="0" borderId="0" xfId="0" applyFont="1" applyAlignment="1">
      <alignment vertical="center"/>
    </xf>
    <xf numFmtId="0" fontId="48" fillId="0" borderId="0" xfId="0" applyFont="1" applyAlignment="1">
      <alignment horizontal="right" vertical="center"/>
    </xf>
    <xf numFmtId="0" fontId="30" fillId="0" borderId="0" xfId="0" applyFont="1" applyAlignment="1">
      <alignment horizontal="right" vertical="center"/>
    </xf>
    <xf numFmtId="0" fontId="49" fillId="0" borderId="1" xfId="0" applyFont="1" applyBorder="1" applyAlignment="1">
      <alignment horizontal="right" vertical="center"/>
    </xf>
    <xf numFmtId="0" fontId="49" fillId="0" borderId="0" xfId="0" applyFont="1" applyAlignment="1">
      <alignment horizontal="center" vertical="center"/>
    </xf>
    <xf numFmtId="0" fontId="0" fillId="0" borderId="6" xfId="0" applyBorder="1" applyAlignment="1">
      <alignment vertical="center"/>
    </xf>
    <xf numFmtId="0" fontId="5" fillId="0" borderId="6" xfId="0" applyFont="1" applyBorder="1" applyAlignment="1">
      <alignment horizontal="center" vertical="center"/>
    </xf>
    <xf numFmtId="0" fontId="49" fillId="0" borderId="1" xfId="0" applyFont="1" applyBorder="1" applyAlignment="1">
      <alignment horizontal="center" vertical="center"/>
    </xf>
    <xf numFmtId="0" fontId="49" fillId="0" borderId="0" xfId="0" applyFont="1" applyAlignment="1">
      <alignment horizontal="right" vertical="center"/>
    </xf>
    <xf numFmtId="4" fontId="52" fillId="0" borderId="0" xfId="0" applyNumberFormat="1" applyFont="1" applyAlignment="1">
      <alignment horizontal="right" vertical="center"/>
    </xf>
    <xf numFmtId="0" fontId="52" fillId="0" borderId="0" xfId="0" applyFont="1" applyAlignment="1">
      <alignment horizontal="right" vertical="center"/>
    </xf>
    <xf numFmtId="0" fontId="53" fillId="0" borderId="0" xfId="0" applyFont="1" applyAlignment="1">
      <alignment horizontal="right" vertical="center"/>
    </xf>
    <xf numFmtId="0" fontId="4" fillId="0" borderId="0" xfId="0" applyFont="1" applyAlignment="1">
      <alignment vertical="center"/>
    </xf>
    <xf numFmtId="0" fontId="5" fillId="0" borderId="21" xfId="0" applyFont="1" applyBorder="1" applyAlignment="1">
      <alignment horizontal="center" vertical="center" wrapText="1"/>
    </xf>
    <xf numFmtId="0" fontId="5" fillId="0" borderId="1" xfId="0" applyFont="1" applyBorder="1" applyAlignment="1">
      <alignment horizontal="center" vertical="center"/>
    </xf>
    <xf numFmtId="0" fontId="37" fillId="0" borderId="1" xfId="0" applyFont="1" applyBorder="1" applyAlignment="1">
      <alignment horizontal="right" vertical="center"/>
    </xf>
    <xf numFmtId="0" fontId="1" fillId="0" borderId="1" xfId="0" applyFont="1" applyBorder="1" applyAlignment="1">
      <alignment vertical="center"/>
    </xf>
    <xf numFmtId="0" fontId="1" fillId="0" borderId="0" xfId="0" applyFont="1" applyAlignment="1">
      <alignment vertical="center" wrapText="1"/>
    </xf>
    <xf numFmtId="0" fontId="19" fillId="0" borderId="6" xfId="0" applyFont="1" applyBorder="1" applyAlignment="1">
      <alignment horizontal="right" vertical="center" wrapText="1"/>
    </xf>
    <xf numFmtId="0" fontId="19" fillId="0" borderId="1" xfId="0" applyFont="1" applyBorder="1" applyAlignment="1">
      <alignment horizontal="right" vertical="center" wrapText="1"/>
    </xf>
    <xf numFmtId="0" fontId="1" fillId="0" borderId="0" xfId="0" applyFont="1" applyAlignment="1">
      <alignment wrapText="1"/>
    </xf>
    <xf numFmtId="0" fontId="1" fillId="0" borderId="0" xfId="0" applyFont="1" applyAlignment="1">
      <alignment horizontal="right" vertical="center" wrapText="1"/>
    </xf>
    <xf numFmtId="0" fontId="45" fillId="0" borderId="0" xfId="0" applyFont="1" applyAlignment="1">
      <alignment horizontal="right" vertical="center" wrapText="1"/>
    </xf>
    <xf numFmtId="0" fontId="5" fillId="0" borderId="0" xfId="0" applyFont="1" applyAlignment="1">
      <alignment horizontal="right" vertical="center" wrapText="1"/>
    </xf>
    <xf numFmtId="0" fontId="8" fillId="0" borderId="0" xfId="0" applyFont="1" applyAlignment="1">
      <alignment vertical="center" wrapText="1"/>
    </xf>
    <xf numFmtId="3" fontId="15" fillId="0" borderId="0" xfId="0" applyNumberFormat="1" applyFont="1" applyAlignment="1">
      <alignment horizontal="right" vertical="center" wrapText="1"/>
    </xf>
    <xf numFmtId="0" fontId="8" fillId="0" borderId="0" xfId="0" applyFont="1" applyAlignment="1">
      <alignment horizontal="center" vertical="center" wrapText="1"/>
    </xf>
    <xf numFmtId="0" fontId="7" fillId="0" borderId="0" xfId="0" applyFont="1" applyAlignment="1">
      <alignment vertical="center" wrapText="1"/>
    </xf>
    <xf numFmtId="3" fontId="16" fillId="0" borderId="0" xfId="0" applyNumberFormat="1" applyFont="1" applyAlignment="1">
      <alignment horizontal="right" vertical="center" wrapText="1"/>
    </xf>
    <xf numFmtId="0" fontId="26"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wrapText="1"/>
    </xf>
    <xf numFmtId="0" fontId="22" fillId="0" borderId="1" xfId="0" applyFont="1" applyBorder="1" applyAlignment="1">
      <alignment horizontal="right" vertical="center" wrapText="1"/>
    </xf>
    <xf numFmtId="0" fontId="19" fillId="0" borderId="2" xfId="0" applyFont="1" applyBorder="1" applyAlignment="1">
      <alignment horizontal="center" vertical="center" wrapText="1"/>
    </xf>
    <xf numFmtId="0" fontId="8" fillId="0" borderId="1" xfId="0" applyFont="1" applyBorder="1" applyAlignment="1">
      <alignment vertical="center" wrapText="1"/>
    </xf>
    <xf numFmtId="3" fontId="15" fillId="0" borderId="1" xfId="0" applyNumberFormat="1" applyFont="1" applyBorder="1" applyAlignment="1">
      <alignment horizontal="right" vertical="center" wrapText="1"/>
    </xf>
    <xf numFmtId="0" fontId="15" fillId="0" borderId="1" xfId="0" applyFont="1" applyBorder="1" applyAlignment="1">
      <alignment horizontal="right" vertical="center" wrapText="1"/>
    </xf>
    <xf numFmtId="0" fontId="26" fillId="0" borderId="1" xfId="0" applyFont="1" applyBorder="1" applyAlignment="1">
      <alignment vertical="center" wrapText="1"/>
    </xf>
    <xf numFmtId="0" fontId="22" fillId="0" borderId="1" xfId="0" applyFont="1" applyBorder="1" applyAlignment="1">
      <alignment vertical="center" wrapText="1"/>
    </xf>
    <xf numFmtId="0" fontId="8" fillId="0" borderId="1" xfId="0" applyFont="1" applyBorder="1" applyAlignment="1">
      <alignment horizontal="right" vertical="center" wrapText="1"/>
    </xf>
    <xf numFmtId="0" fontId="2" fillId="0" borderId="1" xfId="0" applyFont="1" applyBorder="1" applyAlignment="1">
      <alignment horizontal="center" vertical="center"/>
    </xf>
    <xf numFmtId="0" fontId="8" fillId="0" borderId="1" xfId="0" applyFont="1" applyBorder="1" applyAlignment="1">
      <alignment horizontal="right" vertical="center"/>
    </xf>
    <xf numFmtId="0" fontId="1" fillId="0" borderId="1" xfId="0" applyFont="1" applyBorder="1" applyAlignment="1">
      <alignment vertical="center"/>
    </xf>
    <xf numFmtId="0" fontId="7" fillId="0" borderId="1" xfId="0" applyFont="1" applyBorder="1" applyAlignment="1">
      <alignment horizontal="right" vertical="center"/>
    </xf>
    <xf numFmtId="3" fontId="6" fillId="0" borderId="0" xfId="0" applyNumberFormat="1" applyFont="1" applyAlignment="1">
      <alignment vertical="center"/>
    </xf>
    <xf numFmtId="0" fontId="5" fillId="0" borderId="13" xfId="0" applyFont="1" applyBorder="1" applyAlignment="1">
      <alignment vertical="center"/>
    </xf>
    <xf numFmtId="0" fontId="6" fillId="0" borderId="10" xfId="0" applyFont="1" applyBorder="1" applyAlignment="1">
      <alignment vertical="center"/>
    </xf>
    <xf numFmtId="0" fontId="6" fillId="0" borderId="0" xfId="0" applyFont="1" applyBorder="1" applyAlignment="1">
      <alignment vertical="center"/>
    </xf>
    <xf numFmtId="0" fontId="1" fillId="0" borderId="0" xfId="0" applyFont="1" applyBorder="1" applyAlignment="1">
      <alignment vertical="center"/>
    </xf>
    <xf numFmtId="0" fontId="6" fillId="0" borderId="40" xfId="0" applyFont="1" applyBorder="1" applyAlignment="1">
      <alignment vertical="center"/>
    </xf>
    <xf numFmtId="0" fontId="6" fillId="0" borderId="41" xfId="0" applyFont="1" applyBorder="1" applyAlignment="1">
      <alignment vertical="center"/>
    </xf>
    <xf numFmtId="164" fontId="7" fillId="0" borderId="0" xfId="2" applyNumberFormat="1" applyFont="1" applyAlignment="1">
      <alignment vertical="center"/>
    </xf>
    <xf numFmtId="0" fontId="5" fillId="0" borderId="24" xfId="0" applyFont="1" applyBorder="1" applyAlignment="1">
      <alignment vertical="center"/>
    </xf>
    <xf numFmtId="0" fontId="6" fillId="0" borderId="29" xfId="0" applyFont="1" applyBorder="1" applyAlignment="1">
      <alignment vertical="center"/>
    </xf>
    <xf numFmtId="0" fontId="0" fillId="0" borderId="1" xfId="0" applyBorder="1" applyAlignment="1"/>
    <xf numFmtId="165" fontId="16" fillId="0" borderId="0" xfId="0" applyNumberFormat="1" applyFont="1" applyAlignment="1">
      <alignment horizontal="right" vertical="center"/>
    </xf>
    <xf numFmtId="0" fontId="5" fillId="0" borderId="0" xfId="0" applyFont="1" applyAlignment="1">
      <alignment vertical="center"/>
    </xf>
    <xf numFmtId="0" fontId="8" fillId="0" borderId="35" xfId="0" applyFont="1" applyBorder="1" applyAlignment="1">
      <alignment horizontal="center" vertical="center"/>
    </xf>
    <xf numFmtId="0" fontId="7" fillId="0" borderId="1" xfId="0" applyFont="1" applyBorder="1" applyAlignment="1">
      <alignment horizontal="right" vertical="center"/>
    </xf>
    <xf numFmtId="0" fontId="19" fillId="0" borderId="8" xfId="0" applyFont="1" applyBorder="1" applyAlignment="1">
      <alignment horizontal="center" vertical="center"/>
    </xf>
    <xf numFmtId="0" fontId="1" fillId="0" borderId="0" xfId="0" applyFont="1" applyAlignment="1">
      <alignment vertical="center"/>
    </xf>
    <xf numFmtId="0" fontId="8" fillId="0" borderId="0" xfId="0" applyFont="1" applyAlignment="1">
      <alignment vertical="center"/>
    </xf>
    <xf numFmtId="0" fontId="7" fillId="0" borderId="25" xfId="0" applyFont="1" applyBorder="1" applyAlignment="1">
      <alignment horizontal="right" vertical="center"/>
    </xf>
    <xf numFmtId="0" fontId="8" fillId="0" borderId="1" xfId="0" applyFont="1" applyBorder="1" applyAlignment="1">
      <alignment vertical="center"/>
    </xf>
    <xf numFmtId="0" fontId="19" fillId="0" borderId="6" xfId="0" applyFont="1" applyBorder="1" applyAlignment="1">
      <alignment horizontal="center" vertical="center" wrapText="1"/>
    </xf>
    <xf numFmtId="0" fontId="8" fillId="0" borderId="18" xfId="0" applyFont="1" applyBorder="1" applyAlignment="1">
      <alignment horizontal="right" vertical="center"/>
    </xf>
    <xf numFmtId="0" fontId="8" fillId="0" borderId="5" xfId="0" applyFont="1" applyFill="1" applyBorder="1" applyAlignment="1">
      <alignment horizontal="right" vertical="center"/>
    </xf>
    <xf numFmtId="164" fontId="16" fillId="0" borderId="0" xfId="2" applyNumberFormat="1" applyFont="1" applyAlignment="1">
      <alignment horizontal="right" vertical="center"/>
    </xf>
    <xf numFmtId="2" fontId="17" fillId="0" borderId="0" xfId="0" applyNumberFormat="1" applyFont="1" applyFill="1" applyAlignment="1">
      <alignment horizontal="right" wrapText="1" indent="1"/>
    </xf>
    <xf numFmtId="2" fontId="17" fillId="0" borderId="0" xfId="0" applyNumberFormat="1" applyFont="1" applyFill="1" applyBorder="1" applyAlignment="1">
      <alignment horizontal="right" wrapText="1" indent="1"/>
    </xf>
    <xf numFmtId="2" fontId="17" fillId="0" borderId="0" xfId="0" applyNumberFormat="1" applyFont="1" applyFill="1" applyBorder="1" applyAlignment="1">
      <alignment wrapText="1"/>
    </xf>
    <xf numFmtId="2" fontId="6" fillId="0" borderId="0" xfId="0" applyNumberFormat="1" applyFont="1" applyFill="1" applyBorder="1" applyAlignment="1">
      <alignment wrapText="1"/>
    </xf>
    <xf numFmtId="2" fontId="6" fillId="0" borderId="0" xfId="0" applyNumberFormat="1" applyFont="1" applyFill="1" applyBorder="1" applyAlignment="1">
      <alignment horizontal="right" wrapText="1"/>
    </xf>
    <xf numFmtId="0" fontId="17" fillId="0" borderId="2" xfId="0" applyFont="1" applyBorder="1" applyAlignment="1">
      <alignment horizontal="right" vertical="center"/>
    </xf>
    <xf numFmtId="167" fontId="17" fillId="0" borderId="0" xfId="2" applyNumberFormat="1" applyFont="1" applyAlignment="1">
      <alignment horizontal="right" vertical="center"/>
    </xf>
    <xf numFmtId="167" fontId="17" fillId="0" borderId="2" xfId="2" applyNumberFormat="1" applyFont="1" applyBorder="1" applyAlignment="1">
      <alignment horizontal="right" vertical="center"/>
    </xf>
    <xf numFmtId="167" fontId="17" fillId="0" borderId="0" xfId="2" applyNumberFormat="1" applyFont="1" applyFill="1" applyAlignment="1">
      <alignment horizontal="right" vertical="center"/>
    </xf>
    <xf numFmtId="167" fontId="17" fillId="0" borderId="2" xfId="2" applyNumberFormat="1" applyFont="1" applyFill="1" applyBorder="1" applyAlignment="1">
      <alignment horizontal="right" vertical="center"/>
    </xf>
    <xf numFmtId="0" fontId="7" fillId="0" borderId="0" xfId="0" applyFont="1" applyAlignment="1">
      <alignment horizontal="left" vertical="center" indent="1"/>
    </xf>
    <xf numFmtId="166" fontId="57" fillId="3" borderId="0" xfId="2" applyNumberFormat="1" applyFont="1" applyFill="1" applyBorder="1" applyAlignment="1">
      <alignment horizontal="right" vertical="center"/>
    </xf>
    <xf numFmtId="166" fontId="56" fillId="3" borderId="0" xfId="2" applyNumberFormat="1" applyFont="1" applyFill="1" applyBorder="1" applyAlignment="1">
      <alignment horizontal="right" vertical="center"/>
    </xf>
    <xf numFmtId="166" fontId="8" fillId="0" borderId="0" xfId="2" applyNumberFormat="1" applyFont="1" applyBorder="1" applyAlignment="1">
      <alignment horizontal="right" vertical="center"/>
    </xf>
    <xf numFmtId="166" fontId="7" fillId="0" borderId="0" xfId="2" applyNumberFormat="1" applyFont="1" applyBorder="1" applyAlignment="1">
      <alignment horizontal="right" vertical="center"/>
    </xf>
    <xf numFmtId="0" fontId="8" fillId="0" borderId="43" xfId="0" applyFont="1" applyBorder="1" applyAlignment="1">
      <alignment horizontal="right" vertical="center"/>
    </xf>
    <xf numFmtId="0" fontId="8" fillId="0" borderId="16" xfId="0" applyFont="1" applyBorder="1" applyAlignment="1">
      <alignment horizontal="right" vertical="center"/>
    </xf>
    <xf numFmtId="0" fontId="19" fillId="0" borderId="2" xfId="0" applyFont="1" applyBorder="1" applyAlignment="1">
      <alignment vertical="center"/>
    </xf>
    <xf numFmtId="0" fontId="31" fillId="0" borderId="42" xfId="0" applyFont="1" applyBorder="1" applyAlignment="1">
      <alignment horizontal="center" vertical="center"/>
    </xf>
    <xf numFmtId="0" fontId="15" fillId="0" borderId="23" xfId="0" applyFont="1" applyBorder="1" applyAlignment="1">
      <alignment horizontal="right" vertical="center"/>
    </xf>
    <xf numFmtId="0" fontId="58" fillId="0" borderId="0" xfId="1" applyFont="1" applyAlignment="1">
      <alignment vertical="center"/>
    </xf>
    <xf numFmtId="0" fontId="8" fillId="0" borderId="14" xfId="0" applyFont="1" applyBorder="1" applyAlignment="1">
      <alignment horizontal="center" vertical="center" wrapText="1"/>
    </xf>
    <xf numFmtId="0" fontId="8" fillId="0" borderId="1" xfId="0" applyFont="1" applyBorder="1" applyAlignment="1">
      <alignment horizontal="right" vertical="center"/>
    </xf>
    <xf numFmtId="0" fontId="7" fillId="0" borderId="1" xfId="0" applyFont="1" applyBorder="1" applyAlignment="1">
      <alignment horizontal="right" vertical="center"/>
    </xf>
    <xf numFmtId="0" fontId="19" fillId="0" borderId="7" xfId="0" applyFont="1" applyBorder="1" applyAlignment="1">
      <alignment horizontal="center" vertical="center"/>
    </xf>
    <xf numFmtId="0" fontId="19" fillId="0" borderId="2"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vertical="center"/>
    </xf>
    <xf numFmtId="168" fontId="15" fillId="0" borderId="0" xfId="2" applyNumberFormat="1" applyFont="1" applyAlignment="1">
      <alignment horizontal="right" vertical="center"/>
    </xf>
    <xf numFmtId="168" fontId="16" fillId="0" borderId="0" xfId="2" applyNumberFormat="1" applyFont="1" applyAlignment="1">
      <alignment horizontal="right" vertical="center"/>
    </xf>
    <xf numFmtId="166" fontId="15" fillId="0" borderId="0" xfId="2" applyNumberFormat="1" applyFont="1" applyAlignment="1">
      <alignment horizontal="right" vertical="center"/>
    </xf>
    <xf numFmtId="168" fontId="7" fillId="0" borderId="0" xfId="2" applyNumberFormat="1" applyFont="1" applyAlignment="1">
      <alignment horizontal="right" vertical="center"/>
    </xf>
    <xf numFmtId="166" fontId="7" fillId="0" borderId="0" xfId="2" applyNumberFormat="1" applyFont="1" applyAlignment="1">
      <alignment horizontal="right" vertical="center"/>
    </xf>
    <xf numFmtId="168" fontId="42" fillId="0" borderId="1" xfId="2" applyNumberFormat="1" applyFont="1" applyBorder="1" applyAlignment="1">
      <alignment horizontal="right" vertical="center"/>
    </xf>
    <xf numFmtId="0" fontId="19" fillId="0" borderId="14" xfId="0" applyFont="1" applyBorder="1" applyAlignment="1">
      <alignment horizontal="center" vertical="center" wrapText="1"/>
    </xf>
    <xf numFmtId="168" fontId="6" fillId="0" borderId="1" xfId="2" applyNumberFormat="1" applyFont="1" applyBorder="1" applyAlignment="1">
      <alignment horizontal="right" vertical="center"/>
    </xf>
    <xf numFmtId="168" fontId="6" fillId="0" borderId="0" xfId="2" applyNumberFormat="1" applyFont="1" applyAlignment="1">
      <alignment horizontal="right" vertical="center"/>
    </xf>
    <xf numFmtId="168" fontId="17" fillId="0" borderId="0" xfId="2" applyNumberFormat="1" applyFont="1" applyAlignment="1">
      <alignment horizontal="right" vertical="center"/>
    </xf>
    <xf numFmtId="168" fontId="1" fillId="0" borderId="0" xfId="2" applyNumberFormat="1" applyFont="1" applyAlignment="1">
      <alignment vertical="center"/>
    </xf>
    <xf numFmtId="168" fontId="0" fillId="0" borderId="0" xfId="2" applyNumberFormat="1" applyFont="1" applyAlignment="1"/>
    <xf numFmtId="166" fontId="6" fillId="0" borderId="0" xfId="2" applyNumberFormat="1" applyFont="1" applyAlignment="1">
      <alignment horizontal="right" vertical="center"/>
    </xf>
    <xf numFmtId="166" fontId="17" fillId="0" borderId="0" xfId="2" applyNumberFormat="1" applyFont="1" applyAlignment="1">
      <alignment horizontal="right" vertical="center"/>
    </xf>
    <xf numFmtId="166" fontId="1" fillId="0" borderId="0" xfId="2" applyNumberFormat="1" applyFont="1" applyAlignment="1">
      <alignment vertical="center"/>
    </xf>
    <xf numFmtId="166" fontId="0" fillId="0" borderId="0" xfId="2" applyNumberFormat="1" applyFont="1" applyAlignment="1"/>
    <xf numFmtId="166" fontId="6" fillId="0" borderId="1" xfId="2" applyNumberFormat="1" applyFont="1" applyBorder="1" applyAlignment="1">
      <alignment horizontal="right" vertical="center"/>
    </xf>
    <xf numFmtId="166" fontId="6" fillId="0" borderId="0" xfId="2" applyNumberFormat="1" applyFont="1" applyBorder="1" applyAlignment="1">
      <alignment horizontal="right" vertical="center"/>
    </xf>
    <xf numFmtId="168" fontId="6" fillId="0" borderId="0" xfId="2" applyNumberFormat="1" applyFont="1" applyBorder="1" applyAlignment="1">
      <alignment horizontal="right" vertical="center"/>
    </xf>
    <xf numFmtId="166" fontId="8" fillId="0" borderId="0" xfId="2" applyNumberFormat="1" applyFont="1" applyAlignment="1">
      <alignment horizontal="right" vertical="center"/>
    </xf>
    <xf numFmtId="166" fontId="7" fillId="0" borderId="1" xfId="2" applyNumberFormat="1" applyFont="1" applyBorder="1" applyAlignment="1">
      <alignment horizontal="right" vertical="center"/>
    </xf>
    <xf numFmtId="166" fontId="8" fillId="0" borderId="1" xfId="2" applyNumberFormat="1" applyFont="1" applyBorder="1" applyAlignment="1">
      <alignment horizontal="right" vertical="center"/>
    </xf>
    <xf numFmtId="166" fontId="8" fillId="0" borderId="2" xfId="2" applyNumberFormat="1" applyFont="1" applyBorder="1" applyAlignment="1">
      <alignment horizontal="right" vertical="center"/>
    </xf>
    <xf numFmtId="166" fontId="8" fillId="0" borderId="11" xfId="2" applyNumberFormat="1" applyFont="1" applyBorder="1" applyAlignment="1">
      <alignment horizontal="right" vertical="center"/>
    </xf>
    <xf numFmtId="0" fontId="19" fillId="0" borderId="42" xfId="0" applyFont="1" applyBorder="1" applyAlignment="1">
      <alignment horizontal="center" vertical="center"/>
    </xf>
    <xf numFmtId="0" fontId="7" fillId="0" borderId="43" xfId="0" applyFont="1" applyBorder="1" applyAlignment="1">
      <alignment horizontal="right" vertical="center"/>
    </xf>
    <xf numFmtId="0" fontId="0" fillId="0" borderId="0" xfId="0" applyBorder="1" applyAlignment="1"/>
    <xf numFmtId="0" fontId="7" fillId="0" borderId="0" xfId="0" applyFont="1" applyBorder="1" applyAlignment="1">
      <alignment vertical="center"/>
    </xf>
    <xf numFmtId="166" fontId="8" fillId="0" borderId="0" xfId="2" applyNumberFormat="1" applyFont="1" applyBorder="1" applyAlignment="1">
      <alignment vertical="center"/>
    </xf>
    <xf numFmtId="166" fontId="8" fillId="0" borderId="2" xfId="2" applyNumberFormat="1" applyFont="1" applyBorder="1" applyAlignment="1">
      <alignment vertical="center"/>
    </xf>
    <xf numFmtId="166" fontId="15" fillId="0" borderId="2" xfId="2" applyNumberFormat="1" applyFont="1" applyBorder="1" applyAlignment="1">
      <alignment horizontal="right" vertical="center"/>
    </xf>
    <xf numFmtId="166" fontId="8" fillId="0" borderId="25" xfId="2" applyNumberFormat="1" applyFont="1" applyBorder="1" applyAlignment="1">
      <alignment vertical="center"/>
    </xf>
    <xf numFmtId="166" fontId="15" fillId="0" borderId="25" xfId="2" applyNumberFormat="1" applyFont="1" applyBorder="1" applyAlignment="1">
      <alignment horizontal="right" vertical="center"/>
    </xf>
    <xf numFmtId="166" fontId="7" fillId="0" borderId="0" xfId="2" applyNumberFormat="1" applyFont="1" applyBorder="1" applyAlignment="1">
      <alignment vertical="center"/>
    </xf>
    <xf numFmtId="166" fontId="7" fillId="0" borderId="1" xfId="2" applyNumberFormat="1" applyFont="1" applyBorder="1" applyAlignment="1">
      <alignment vertical="center"/>
    </xf>
    <xf numFmtId="0" fontId="59" fillId="0" borderId="0" xfId="0" applyFont="1" applyAlignment="1"/>
    <xf numFmtId="166" fontId="15" fillId="0" borderId="0" xfId="2" applyNumberFormat="1" applyFont="1" applyAlignment="1">
      <alignment vertical="center"/>
    </xf>
    <xf numFmtId="166" fontId="1" fillId="0" borderId="0" xfId="2" applyNumberFormat="1" applyFont="1" applyAlignment="1">
      <alignment horizontal="right" vertical="center"/>
    </xf>
    <xf numFmtId="166" fontId="16" fillId="0" borderId="0" xfId="2" applyNumberFormat="1" applyFont="1" applyAlignment="1">
      <alignment horizontal="right" vertical="center"/>
    </xf>
    <xf numFmtId="166" fontId="16" fillId="0" borderId="0" xfId="2" applyNumberFormat="1" applyFont="1" applyAlignment="1">
      <alignment vertical="center"/>
    </xf>
    <xf numFmtId="0" fontId="0" fillId="0" borderId="13" xfId="0" applyBorder="1" applyAlignment="1"/>
    <xf numFmtId="0" fontId="45" fillId="0" borderId="1" xfId="0" applyFont="1" applyBorder="1" applyAlignment="1">
      <alignment horizontal="right" vertical="center"/>
    </xf>
    <xf numFmtId="166" fontId="15" fillId="0" borderId="11" xfId="2" applyNumberFormat="1" applyFont="1" applyBorder="1" applyAlignment="1">
      <alignment horizontal="right" vertical="center"/>
    </xf>
    <xf numFmtId="166" fontId="60" fillId="0" borderId="0" xfId="2" applyNumberFormat="1" applyFont="1" applyAlignment="1"/>
    <xf numFmtId="166" fontId="61" fillId="0" borderId="0" xfId="2" applyNumberFormat="1" applyFont="1" applyAlignment="1"/>
    <xf numFmtId="166" fontId="61" fillId="0" borderId="11" xfId="2" applyNumberFormat="1" applyFont="1" applyBorder="1" applyAlignment="1"/>
    <xf numFmtId="3" fontId="62" fillId="0" borderId="0" xfId="0" applyNumberFormat="1" applyFont="1" applyAlignment="1">
      <alignment horizontal="right" vertical="center" wrapText="1"/>
    </xf>
    <xf numFmtId="3" fontId="63" fillId="0" borderId="0" xfId="0" applyNumberFormat="1" applyFont="1" applyAlignment="1">
      <alignment horizontal="right" vertical="center" wrapText="1"/>
    </xf>
    <xf numFmtId="0" fontId="63" fillId="0" borderId="0" xfId="0" applyFont="1" applyAlignment="1">
      <alignment horizontal="right" vertical="center" wrapText="1"/>
    </xf>
    <xf numFmtId="3" fontId="8" fillId="0" borderId="11" xfId="0" applyNumberFormat="1" applyFont="1" applyBorder="1" applyAlignment="1">
      <alignment horizontal="right" vertical="center" wrapText="1"/>
    </xf>
    <xf numFmtId="166" fontId="8" fillId="0" borderId="0" xfId="2" applyNumberFormat="1" applyFont="1" applyAlignment="1">
      <alignment horizontal="right" vertical="center" wrapText="1"/>
    </xf>
    <xf numFmtId="166" fontId="7" fillId="0" borderId="0" xfId="2" applyNumberFormat="1" applyFont="1" applyAlignment="1">
      <alignment horizontal="right" vertical="center" wrapText="1"/>
    </xf>
    <xf numFmtId="166" fontId="8" fillId="0" borderId="11" xfId="2" applyNumberFormat="1" applyFont="1" applyBorder="1" applyAlignment="1">
      <alignment vertical="center"/>
    </xf>
    <xf numFmtId="166" fontId="15" fillId="0" borderId="11" xfId="2" applyNumberFormat="1" applyFont="1" applyBorder="1" applyAlignment="1">
      <alignment vertical="center"/>
    </xf>
    <xf numFmtId="164" fontId="6" fillId="0" borderId="0" xfId="2" applyNumberFormat="1" applyFont="1" applyAlignment="1">
      <alignment horizontal="right" vertical="center"/>
    </xf>
    <xf numFmtId="169" fontId="6" fillId="0" borderId="0" xfId="0" applyNumberFormat="1" applyFont="1" applyAlignment="1">
      <alignment horizontal="right" vertical="center"/>
    </xf>
    <xf numFmtId="169" fontId="6" fillId="0" borderId="0" xfId="2" applyNumberFormat="1" applyFont="1" applyAlignment="1">
      <alignment horizontal="right" vertical="center"/>
    </xf>
    <xf numFmtId="166" fontId="7" fillId="0" borderId="2" xfId="2" applyNumberFormat="1" applyFont="1" applyBorder="1" applyAlignment="1">
      <alignment horizontal="right" vertical="center"/>
    </xf>
    <xf numFmtId="166" fontId="8" fillId="0" borderId="24" xfId="2" applyNumberFormat="1" applyFont="1" applyBorder="1" applyAlignment="1">
      <alignment horizontal="right" vertical="center"/>
    </xf>
    <xf numFmtId="168" fontId="8" fillId="0" borderId="0" xfId="2" applyNumberFormat="1" applyFont="1" applyAlignment="1">
      <alignment horizontal="right" vertical="center"/>
    </xf>
    <xf numFmtId="43" fontId="17" fillId="0" borderId="0" xfId="2" applyNumberFormat="1" applyFont="1" applyAlignment="1">
      <alignment horizontal="right" vertical="center"/>
    </xf>
    <xf numFmtId="43" fontId="6" fillId="0" borderId="0" xfId="2" applyNumberFormat="1" applyFont="1" applyAlignment="1">
      <alignment horizontal="right" vertical="center"/>
    </xf>
    <xf numFmtId="0" fontId="41" fillId="0" borderId="0" xfId="0" applyFont="1" applyBorder="1" applyAlignment="1">
      <alignment vertical="center"/>
    </xf>
    <xf numFmtId="170" fontId="16" fillId="0" borderId="0" xfId="0" applyNumberFormat="1" applyFont="1" applyAlignment="1">
      <alignment horizontal="right" vertical="center"/>
    </xf>
    <xf numFmtId="166" fontId="15" fillId="0" borderId="0" xfId="2" applyNumberFormat="1" applyFont="1" applyFill="1" applyAlignment="1">
      <alignment horizontal="center" vertical="center" wrapText="1"/>
    </xf>
    <xf numFmtId="166" fontId="16" fillId="0" borderId="0" xfId="2" applyNumberFormat="1" applyFont="1" applyFill="1" applyAlignment="1">
      <alignment horizontal="center" vertical="center" wrapText="1"/>
    </xf>
    <xf numFmtId="0" fontId="19" fillId="0" borderId="25" xfId="0" applyFont="1" applyFill="1" applyBorder="1" applyAlignment="1">
      <alignment horizontal="right" vertical="center" wrapText="1"/>
    </xf>
    <xf numFmtId="3" fontId="15" fillId="0" borderId="0" xfId="0" applyNumberFormat="1" applyFont="1" applyFill="1" applyAlignment="1">
      <alignment horizontal="right" vertical="center" wrapText="1"/>
    </xf>
    <xf numFmtId="3" fontId="16" fillId="0" borderId="0" xfId="0" applyNumberFormat="1" applyFont="1" applyFill="1" applyAlignment="1">
      <alignment horizontal="right" vertical="center" wrapText="1"/>
    </xf>
    <xf numFmtId="0" fontId="16" fillId="0" borderId="0" xfId="0" applyFont="1" applyFill="1" applyAlignment="1">
      <alignment horizontal="right" vertical="center" wrapText="1"/>
    </xf>
    <xf numFmtId="0" fontId="15" fillId="0" borderId="1" xfId="0" applyFont="1" applyFill="1" applyBorder="1" applyAlignment="1">
      <alignment horizontal="right" vertical="center" wrapText="1"/>
    </xf>
    <xf numFmtId="166" fontId="15" fillId="0" borderId="0" xfId="2" applyNumberFormat="1" applyFont="1" applyFill="1" applyAlignment="1">
      <alignment horizontal="right" vertical="center" wrapText="1"/>
    </xf>
    <xf numFmtId="166" fontId="16" fillId="0" borderId="0" xfId="2" applyNumberFormat="1" applyFont="1" applyFill="1" applyAlignment="1">
      <alignment horizontal="right" vertical="center" wrapText="1"/>
    </xf>
    <xf numFmtId="166" fontId="15" fillId="0" borderId="1" xfId="2" applyNumberFormat="1" applyFont="1" applyFill="1" applyBorder="1" applyAlignment="1">
      <alignment horizontal="right" vertical="center" wrapText="1"/>
    </xf>
    <xf numFmtId="166" fontId="0" fillId="0" borderId="0" xfId="0" applyNumberFormat="1" applyAlignment="1"/>
    <xf numFmtId="0" fontId="8" fillId="0" borderId="1" xfId="0" applyFont="1" applyBorder="1" applyAlignment="1">
      <alignment horizontal="right" vertical="center"/>
    </xf>
    <xf numFmtId="0" fontId="10" fillId="0" borderId="2" xfId="0" applyFont="1" applyBorder="1" applyAlignment="1">
      <alignment horizontal="center" vertical="center"/>
    </xf>
    <xf numFmtId="0" fontId="7" fillId="0" borderId="0" xfId="0" applyFont="1" applyAlignment="1">
      <alignment vertical="center"/>
    </xf>
    <xf numFmtId="0" fontId="5" fillId="0" borderId="0" xfId="0" applyFont="1" applyAlignment="1">
      <alignment vertical="center"/>
    </xf>
    <xf numFmtId="0" fontId="7" fillId="0" borderId="0" xfId="0" applyFont="1" applyAlignment="1">
      <alignment vertical="center" wrapText="1"/>
    </xf>
    <xf numFmtId="0" fontId="8" fillId="0" borderId="1" xfId="0" applyFont="1" applyBorder="1" applyAlignment="1">
      <alignment vertical="center"/>
    </xf>
    <xf numFmtId="0" fontId="7" fillId="0" borderId="0" xfId="0" applyFont="1" applyAlignment="1">
      <alignment vertical="center"/>
    </xf>
    <xf numFmtId="0" fontId="19" fillId="0" borderId="0" xfId="0" applyFont="1" applyAlignment="1">
      <alignment horizontal="center" vertical="center"/>
    </xf>
    <xf numFmtId="164" fontId="1" fillId="0" borderId="0" xfId="2" applyNumberFormat="1" applyFont="1" applyAlignment="1">
      <alignment vertical="center"/>
    </xf>
    <xf numFmtId="164" fontId="1" fillId="0" borderId="0" xfId="2" applyNumberFormat="1" applyFont="1" applyAlignment="1">
      <alignment horizontal="right" vertical="center"/>
    </xf>
    <xf numFmtId="2" fontId="17" fillId="0" borderId="0" xfId="0" applyNumberFormat="1" applyFont="1" applyAlignment="1">
      <alignment horizontal="right" vertical="center"/>
    </xf>
    <xf numFmtId="2" fontId="0" fillId="0" borderId="0" xfId="0" applyNumberFormat="1" applyAlignment="1"/>
    <xf numFmtId="168" fontId="8" fillId="0" borderId="11" xfId="2" applyNumberFormat="1" applyFont="1" applyBorder="1" applyAlignment="1">
      <alignment horizontal="right" vertical="center"/>
    </xf>
    <xf numFmtId="0" fontId="8" fillId="0" borderId="43" xfId="0" applyFont="1" applyBorder="1" applyAlignment="1">
      <alignment horizontal="center" vertical="center"/>
    </xf>
    <xf numFmtId="0" fontId="46" fillId="0" borderId="1" xfId="0" applyFont="1" applyBorder="1" applyAlignment="1">
      <alignment horizontal="center" vertical="center"/>
    </xf>
    <xf numFmtId="0" fontId="15" fillId="2" borderId="1" xfId="0" applyFont="1" applyFill="1" applyBorder="1" applyAlignment="1">
      <alignment horizontal="right" vertical="center"/>
    </xf>
    <xf numFmtId="166" fontId="15" fillId="0" borderId="0" xfId="2" applyNumberFormat="1" applyFont="1" applyAlignment="1">
      <alignment horizontal="center" vertical="center" wrapText="1"/>
    </xf>
    <xf numFmtId="166" fontId="15" fillId="0" borderId="0" xfId="2" applyNumberFormat="1" applyFont="1" applyAlignment="1">
      <alignment horizontal="right" vertical="center" wrapText="1"/>
    </xf>
    <xf numFmtId="166" fontId="16" fillId="0" borderId="0" xfId="2" applyNumberFormat="1" applyFont="1" applyAlignment="1">
      <alignment horizontal="center" vertical="center" wrapText="1"/>
    </xf>
    <xf numFmtId="166" fontId="16" fillId="0" borderId="0" xfId="2" applyNumberFormat="1" applyFont="1" applyAlignment="1">
      <alignment horizontal="right" vertical="center" wrapText="1"/>
    </xf>
    <xf numFmtId="0" fontId="19" fillId="0" borderId="13"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xf>
    <xf numFmtId="0" fontId="8" fillId="0" borderId="1" xfId="0" applyFont="1" applyBorder="1" applyAlignment="1">
      <alignment horizontal="right" vertical="center"/>
    </xf>
    <xf numFmtId="0" fontId="1" fillId="0" borderId="1" xfId="0" applyFont="1" applyBorder="1" applyAlignment="1">
      <alignment vertical="center"/>
    </xf>
    <xf numFmtId="0" fontId="10" fillId="0" borderId="2" xfId="0" applyFont="1" applyBorder="1" applyAlignment="1">
      <alignment horizontal="center" vertical="center"/>
    </xf>
    <xf numFmtId="0" fontId="7" fillId="0" borderId="0" xfId="0" applyFont="1" applyAlignment="1">
      <alignment vertical="center"/>
    </xf>
    <xf numFmtId="0" fontId="7" fillId="0" borderId="1" xfId="0" applyFont="1" applyBorder="1" applyAlignment="1">
      <alignment horizontal="right" vertical="center"/>
    </xf>
    <xf numFmtId="0" fontId="7" fillId="0" borderId="13" xfId="0" applyFont="1" applyBorder="1" applyAlignment="1">
      <alignment horizontal="right" vertical="center"/>
    </xf>
    <xf numFmtId="0" fontId="11" fillId="0" borderId="0" xfId="0" applyFont="1" applyAlignment="1">
      <alignment horizontal="center" vertical="center"/>
    </xf>
    <xf numFmtId="0" fontId="13" fillId="0" borderId="0" xfId="0" applyFont="1" applyAlignment="1">
      <alignment horizontal="center" vertical="center"/>
    </xf>
    <xf numFmtId="0" fontId="14" fillId="0" borderId="1" xfId="0" applyFont="1" applyBorder="1" applyAlignment="1">
      <alignment horizontal="center" vertical="center"/>
    </xf>
    <xf numFmtId="0" fontId="23" fillId="0" borderId="0" xfId="0" applyFont="1" applyAlignment="1">
      <alignment vertical="center"/>
    </xf>
    <xf numFmtId="0" fontId="64" fillId="0" borderId="0" xfId="1" applyFont="1" applyAlignment="1">
      <alignment vertical="center"/>
    </xf>
    <xf numFmtId="0" fontId="64" fillId="0" borderId="0" xfId="1" applyFont="1" applyAlignment="1">
      <alignment horizontal="left" vertical="center" wrapText="1"/>
    </xf>
    <xf numFmtId="0" fontId="22" fillId="0" borderId="0" xfId="0" applyFont="1" applyAlignment="1">
      <alignment vertical="center"/>
    </xf>
    <xf numFmtId="0" fontId="7" fillId="0" borderId="0" xfId="0" applyFont="1" applyAlignment="1">
      <alignment horizontal="left" vertical="center"/>
    </xf>
    <xf numFmtId="0" fontId="1" fillId="0" borderId="13" xfId="0" applyFont="1" applyBorder="1" applyAlignment="1">
      <alignment vertical="center"/>
    </xf>
    <xf numFmtId="0" fontId="19" fillId="0" borderId="1" xfId="0" applyFont="1" applyBorder="1" applyAlignment="1">
      <alignment horizontal="center" vertical="center"/>
    </xf>
    <xf numFmtId="0" fontId="19" fillId="0" borderId="13" xfId="0" applyFont="1" applyBorder="1" applyAlignment="1">
      <alignment horizontal="center" vertical="center"/>
    </xf>
    <xf numFmtId="0" fontId="19" fillId="0" borderId="17"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55" fillId="0" borderId="0" xfId="1" applyFont="1" applyAlignment="1">
      <alignment vertical="center"/>
    </xf>
    <xf numFmtId="0" fontId="25" fillId="0" borderId="0" xfId="0" applyFont="1" applyAlignment="1">
      <alignment horizontal="center" vertical="center"/>
    </xf>
    <xf numFmtId="0" fontId="6" fillId="0" borderId="1" xfId="0" applyFont="1" applyBorder="1" applyAlignment="1">
      <alignment horizontal="center" vertical="center"/>
    </xf>
    <xf numFmtId="0" fontId="26" fillId="0" borderId="17" xfId="0" applyFont="1" applyBorder="1" applyAlignment="1">
      <alignment vertical="center"/>
    </xf>
    <xf numFmtId="0" fontId="26" fillId="0" borderId="6" xfId="0" applyFont="1" applyBorder="1" applyAlignment="1">
      <alignment vertical="center"/>
    </xf>
    <xf numFmtId="0" fontId="19" fillId="0" borderId="18" xfId="0" applyFont="1" applyBorder="1" applyAlignment="1">
      <alignment horizontal="center" vertical="center"/>
    </xf>
    <xf numFmtId="0" fontId="19" fillId="0" borderId="4" xfId="0" applyFont="1" applyBorder="1" applyAlignment="1">
      <alignment horizontal="center" vertical="center"/>
    </xf>
    <xf numFmtId="0" fontId="7" fillId="0" borderId="0" xfId="0" applyFont="1" applyAlignment="1">
      <alignment horizontal="right" vertical="center"/>
    </xf>
    <xf numFmtId="0" fontId="27" fillId="0" borderId="0" xfId="0" applyFont="1" applyAlignment="1">
      <alignment horizontal="center" vertical="center"/>
    </xf>
    <xf numFmtId="0" fontId="5" fillId="0" borderId="1" xfId="0" applyFont="1" applyBorder="1" applyAlignment="1">
      <alignment horizontal="right" vertical="center"/>
    </xf>
    <xf numFmtId="0" fontId="58" fillId="0" borderId="0" xfId="1" applyFont="1" applyAlignment="1">
      <alignment horizontal="left" vertical="center" wrapText="1"/>
    </xf>
    <xf numFmtId="0" fontId="6" fillId="0" borderId="0" xfId="0" applyFont="1" applyBorder="1" applyAlignment="1">
      <alignment horizontal="center" vertical="center"/>
    </xf>
    <xf numFmtId="0" fontId="6" fillId="0" borderId="14" xfId="0" applyFont="1" applyBorder="1" applyAlignment="1">
      <alignment horizontal="center" vertical="center"/>
    </xf>
    <xf numFmtId="0" fontId="8" fillId="0" borderId="0" xfId="0" applyFont="1" applyAlignment="1">
      <alignment horizontal="center" vertical="center"/>
    </xf>
    <xf numFmtId="0" fontId="8" fillId="0" borderId="14"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29" fillId="0" borderId="21" xfId="0" applyFont="1" applyBorder="1" applyAlignment="1">
      <alignment horizontal="left" vertical="center"/>
    </xf>
    <xf numFmtId="0" fontId="5" fillId="0" borderId="19" xfId="0" applyFont="1" applyBorder="1" applyAlignment="1">
      <alignment horizontal="right"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7" fillId="0" borderId="21" xfId="0" applyFont="1" applyBorder="1" applyAlignment="1">
      <alignment horizontal="left" vertical="center"/>
    </xf>
    <xf numFmtId="0" fontId="5" fillId="0" borderId="0" xfId="0" applyFont="1" applyAlignment="1">
      <alignment vertical="center"/>
    </xf>
    <xf numFmtId="0" fontId="16" fillId="0" borderId="0" xfId="0" applyFont="1" applyAlignment="1">
      <alignment horizontal="left" vertical="center"/>
    </xf>
    <xf numFmtId="0" fontId="31" fillId="0" borderId="28" xfId="0" applyFont="1" applyBorder="1" applyAlignment="1">
      <alignment horizontal="center" vertical="center"/>
    </xf>
    <xf numFmtId="0" fontId="31" fillId="0" borderId="13" xfId="0" applyFont="1" applyBorder="1" applyAlignment="1">
      <alignment horizontal="center" vertical="center"/>
    </xf>
    <xf numFmtId="0" fontId="31" fillId="0" borderId="3" xfId="0" applyFont="1" applyBorder="1" applyAlignment="1">
      <alignment horizontal="center" vertical="center"/>
    </xf>
    <xf numFmtId="0" fontId="31" fillId="0" borderId="2" xfId="0" applyFont="1" applyBorder="1" applyAlignment="1">
      <alignment horizontal="center" vertical="center"/>
    </xf>
    <xf numFmtId="0" fontId="7" fillId="0" borderId="12" xfId="0" applyFont="1" applyBorder="1" applyAlignment="1">
      <alignment horizontal="left" vertical="center"/>
    </xf>
    <xf numFmtId="0" fontId="30" fillId="0" borderId="1" xfId="0" applyFont="1" applyBorder="1" applyAlignment="1">
      <alignment horizontal="right" vertical="center"/>
    </xf>
    <xf numFmtId="0" fontId="31" fillId="0" borderId="17" xfId="0" applyFont="1" applyBorder="1" applyAlignment="1">
      <alignment horizontal="center" vertical="center"/>
    </xf>
    <xf numFmtId="0" fontId="31" fillId="0" borderId="14" xfId="0" applyFont="1" applyBorder="1" applyAlignment="1">
      <alignment horizontal="center" vertical="center"/>
    </xf>
    <xf numFmtId="0" fontId="31" fillId="0" borderId="20" xfId="0" applyFont="1" applyBorder="1" applyAlignment="1">
      <alignment horizontal="center" vertical="center"/>
    </xf>
    <xf numFmtId="0" fontId="31" fillId="0" borderId="18" xfId="0" applyFont="1" applyBorder="1" applyAlignment="1">
      <alignment horizontal="center" vertical="center"/>
    </xf>
    <xf numFmtId="0" fontId="31" fillId="0" borderId="26" xfId="0" applyFont="1" applyBorder="1" applyAlignment="1">
      <alignment horizontal="center" vertical="center"/>
    </xf>
    <xf numFmtId="0" fontId="31" fillId="0" borderId="4" xfId="0" applyFont="1" applyBorder="1" applyAlignment="1">
      <alignment horizontal="center" vertical="center"/>
    </xf>
    <xf numFmtId="0" fontId="31" fillId="0" borderId="7" xfId="0" applyFont="1" applyBorder="1" applyAlignment="1">
      <alignment horizontal="center" vertical="center"/>
    </xf>
    <xf numFmtId="0" fontId="31" fillId="0" borderId="9" xfId="0" applyFont="1" applyBorder="1" applyAlignment="1">
      <alignment horizontal="center" vertical="center"/>
    </xf>
    <xf numFmtId="0" fontId="31" fillId="0" borderId="8" xfId="0" applyFont="1" applyBorder="1" applyAlignment="1">
      <alignment horizontal="center" vertical="center"/>
    </xf>
    <xf numFmtId="0" fontId="31" fillId="0" borderId="27" xfId="0" applyFont="1" applyBorder="1" applyAlignment="1">
      <alignment horizontal="center" vertical="center"/>
    </xf>
    <xf numFmtId="0" fontId="31" fillId="0" borderId="29" xfId="0" applyFont="1" applyBorder="1" applyAlignment="1">
      <alignment horizontal="center" vertical="center"/>
    </xf>
    <xf numFmtId="0" fontId="31" fillId="0" borderId="24" xfId="0" applyFont="1" applyBorder="1" applyAlignment="1">
      <alignment horizontal="center" vertical="center"/>
    </xf>
    <xf numFmtId="0" fontId="31" fillId="0" borderId="23" xfId="0" applyFont="1" applyBorder="1" applyAlignment="1">
      <alignment horizontal="center" vertical="center"/>
    </xf>
    <xf numFmtId="0" fontId="7" fillId="0" borderId="19" xfId="0" applyFont="1" applyBorder="1" applyAlignment="1">
      <alignment horizontal="right" vertical="center"/>
    </xf>
    <xf numFmtId="0" fontId="19" fillId="0" borderId="22" xfId="0" applyFont="1" applyBorder="1" applyAlignment="1">
      <alignment horizontal="center" vertical="center"/>
    </xf>
    <xf numFmtId="0" fontId="19" fillId="0" borderId="20" xfId="0" applyFont="1" applyBorder="1" applyAlignment="1">
      <alignment horizontal="center" vertical="center"/>
    </xf>
    <xf numFmtId="0" fontId="19" fillId="0" borderId="30" xfId="0" applyFont="1" applyBorder="1" applyAlignment="1">
      <alignment horizontal="center" vertical="center"/>
    </xf>
    <xf numFmtId="0" fontId="19" fillId="0" borderId="31" xfId="0" applyFont="1" applyBorder="1" applyAlignment="1">
      <alignment horizontal="center" vertical="center"/>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19" fillId="0" borderId="34" xfId="0" applyFont="1" applyBorder="1" applyAlignment="1">
      <alignment horizontal="center" vertical="center"/>
    </xf>
    <xf numFmtId="0" fontId="19" fillId="0" borderId="14" xfId="0" applyFont="1" applyBorder="1" applyAlignment="1">
      <alignment horizontal="center" vertical="center"/>
    </xf>
    <xf numFmtId="0" fontId="19" fillId="0" borderId="28" xfId="0" applyFont="1" applyBorder="1" applyAlignment="1">
      <alignment horizontal="center" vertical="center"/>
    </xf>
    <xf numFmtId="0" fontId="19" fillId="0" borderId="3" xfId="0" applyFont="1" applyBorder="1" applyAlignment="1">
      <alignment horizontal="center" vertical="center"/>
    </xf>
    <xf numFmtId="0" fontId="19" fillId="0" borderId="2" xfId="0" applyFont="1" applyBorder="1" applyAlignment="1">
      <alignment horizontal="center" vertical="center"/>
    </xf>
    <xf numFmtId="0" fontId="19" fillId="0" borderId="15" xfId="0" applyFont="1" applyBorder="1" applyAlignment="1">
      <alignment horizontal="center" vertical="center"/>
    </xf>
    <xf numFmtId="0" fontId="19" fillId="0" borderId="29" xfId="0" applyFont="1" applyBorder="1" applyAlignment="1">
      <alignment horizontal="center" vertical="center"/>
    </xf>
    <xf numFmtId="0" fontId="19" fillId="0" borderId="24" xfId="0" applyFont="1" applyBorder="1" applyAlignment="1">
      <alignment horizontal="center" vertical="center"/>
    </xf>
    <xf numFmtId="0" fontId="19" fillId="0" borderId="23" xfId="0" applyFont="1" applyBorder="1" applyAlignment="1">
      <alignment horizontal="center" vertical="center"/>
    </xf>
    <xf numFmtId="0" fontId="19" fillId="0" borderId="36" xfId="0" applyFont="1" applyBorder="1" applyAlignment="1">
      <alignment horizontal="center" vertical="center"/>
    </xf>
    <xf numFmtId="0" fontId="19" fillId="0" borderId="0" xfId="0" applyFont="1" applyAlignment="1">
      <alignment horizontal="center" vertical="center"/>
    </xf>
    <xf numFmtId="0" fontId="1" fillId="0" borderId="0" xfId="0" applyFont="1" applyAlignment="1">
      <alignment vertical="center"/>
    </xf>
    <xf numFmtId="0" fontId="8" fillId="0" borderId="0" xfId="0" applyFont="1" applyAlignment="1">
      <alignment horizontal="right" vertical="center"/>
    </xf>
    <xf numFmtId="0" fontId="7" fillId="0" borderId="38" xfId="0" applyFont="1" applyBorder="1" applyAlignment="1">
      <alignment horizontal="center" vertical="center" textRotation="90" wrapText="1"/>
    </xf>
    <xf numFmtId="0" fontId="7" fillId="0" borderId="26" xfId="0" applyFont="1" applyBorder="1" applyAlignment="1">
      <alignment horizontal="center" vertical="center" textRotation="90" wrapText="1"/>
    </xf>
    <xf numFmtId="0" fontId="7" fillId="0" borderId="27" xfId="0" applyFont="1" applyBorder="1" applyAlignment="1">
      <alignment horizontal="center" vertical="center" textRotation="90" wrapText="1"/>
    </xf>
    <xf numFmtId="0" fontId="7" fillId="0" borderId="38" xfId="0" applyFont="1" applyBorder="1" applyAlignment="1">
      <alignment horizontal="center" vertical="center" textRotation="90"/>
    </xf>
    <xf numFmtId="0" fontId="7" fillId="0" borderId="26" xfId="0" applyFont="1" applyBorder="1" applyAlignment="1">
      <alignment horizontal="center" vertical="center" textRotation="90"/>
    </xf>
    <xf numFmtId="0" fontId="7" fillId="0" borderId="27" xfId="0" applyFont="1" applyBorder="1" applyAlignment="1">
      <alignment horizontal="center" vertical="center" textRotation="90"/>
    </xf>
    <xf numFmtId="0" fontId="26" fillId="0" borderId="0" xfId="0" applyFont="1" applyAlignment="1">
      <alignment horizontal="center" vertical="center"/>
    </xf>
    <xf numFmtId="0" fontId="7" fillId="0" borderId="37" xfId="0" applyFont="1" applyBorder="1" applyAlignment="1">
      <alignment horizontal="center" vertical="center" textRotation="90" wrapText="1"/>
    </xf>
    <xf numFmtId="0" fontId="7" fillId="0" borderId="36" xfId="0" applyFont="1" applyBorder="1" applyAlignment="1">
      <alignment horizontal="center" vertical="center" textRotation="90" wrapText="1"/>
    </xf>
    <xf numFmtId="0" fontId="7" fillId="0" borderId="3" xfId="0" applyFont="1" applyBorder="1" applyAlignment="1">
      <alignment horizontal="center" vertical="center" textRotation="90" wrapText="1"/>
    </xf>
    <xf numFmtId="0" fontId="1" fillId="0" borderId="21" xfId="0" applyFont="1" applyBorder="1" applyAlignment="1">
      <alignment vertical="top"/>
    </xf>
    <xf numFmtId="0" fontId="35" fillId="0" borderId="0" xfId="0" applyFont="1" applyAlignment="1">
      <alignment horizontal="center" vertical="center"/>
    </xf>
    <xf numFmtId="0" fontId="6" fillId="0" borderId="13" xfId="0" applyFont="1" applyBorder="1" applyAlignment="1">
      <alignment horizontal="center" vertical="center"/>
    </xf>
    <xf numFmtId="0" fontId="6" fillId="0" borderId="17" xfId="0" applyFont="1" applyBorder="1" applyAlignment="1">
      <alignment horizontal="center" vertical="center"/>
    </xf>
    <xf numFmtId="0" fontId="6" fillId="0" borderId="0" xfId="0" applyFont="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7" fillId="0" borderId="18"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0" borderId="8" xfId="0" applyFont="1" applyBorder="1" applyAlignment="1">
      <alignment horizontal="center" vertical="center"/>
    </xf>
    <xf numFmtId="0" fontId="8" fillId="0" borderId="2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0" xfId="0" applyFont="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7" xfId="0" applyFont="1" applyBorder="1" applyAlignment="1">
      <alignment horizontal="center" vertical="center"/>
    </xf>
    <xf numFmtId="0" fontId="8" fillId="0" borderId="12"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15" xfId="0" applyFont="1" applyBorder="1" applyAlignment="1">
      <alignment horizontal="center" vertical="center"/>
    </xf>
    <xf numFmtId="0" fontId="8" fillId="0" borderId="29" xfId="0" applyFont="1" applyBorder="1" applyAlignment="1">
      <alignment horizontal="center" vertical="center"/>
    </xf>
    <xf numFmtId="0" fontId="8" fillId="0" borderId="24" xfId="0" applyFont="1" applyBorder="1" applyAlignment="1">
      <alignment horizontal="center" vertical="center"/>
    </xf>
    <xf numFmtId="0" fontId="8" fillId="0" borderId="23" xfId="0" applyFont="1" applyBorder="1" applyAlignment="1">
      <alignment horizontal="center" vertical="center"/>
    </xf>
    <xf numFmtId="0" fontId="15" fillId="0" borderId="35" xfId="0" applyFont="1" applyBorder="1" applyAlignment="1">
      <alignment horizontal="center" vertical="center"/>
    </xf>
    <xf numFmtId="0" fontId="41" fillId="0" borderId="0" xfId="0" applyFont="1" applyAlignment="1">
      <alignment vertical="center"/>
    </xf>
    <xf numFmtId="0" fontId="38" fillId="0" borderId="0" xfId="0" applyFont="1" applyAlignment="1">
      <alignment horizontal="center" vertical="center"/>
    </xf>
    <xf numFmtId="0" fontId="39" fillId="0" borderId="17" xfId="0" applyFont="1" applyBorder="1" applyAlignment="1">
      <alignment horizontal="center" vertical="center"/>
    </xf>
    <xf numFmtId="0" fontId="39" fillId="0" borderId="39" xfId="0" applyFont="1" applyBorder="1" applyAlignment="1">
      <alignment horizontal="center" vertical="center"/>
    </xf>
    <xf numFmtId="0" fontId="41" fillId="0" borderId="0" xfId="0" applyFont="1" applyBorder="1" applyAlignment="1">
      <alignment horizontal="left" vertical="center"/>
    </xf>
    <xf numFmtId="0" fontId="16" fillId="0" borderId="0" xfId="0" applyFont="1" applyAlignment="1">
      <alignment vertical="center"/>
    </xf>
    <xf numFmtId="0" fontId="7" fillId="0" borderId="0" xfId="0" applyFont="1" applyAlignment="1">
      <alignment vertical="center" wrapText="1"/>
    </xf>
    <xf numFmtId="0" fontId="19" fillId="0" borderId="0" xfId="0" applyFont="1" applyBorder="1" applyAlignment="1">
      <alignment horizontal="center" vertical="center"/>
    </xf>
    <xf numFmtId="0" fontId="19" fillId="0" borderId="13" xfId="0" applyFont="1" applyBorder="1" applyAlignment="1">
      <alignment vertical="center"/>
    </xf>
    <xf numFmtId="0" fontId="19" fillId="0" borderId="0" xfId="0" applyFont="1" applyBorder="1" applyAlignment="1">
      <alignment vertical="center"/>
    </xf>
    <xf numFmtId="0" fontId="19" fillId="0" borderId="1" xfId="0" applyFont="1" applyBorder="1" applyAlignment="1">
      <alignment vertical="center"/>
    </xf>
    <xf numFmtId="0" fontId="8" fillId="0" borderId="38"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5" fillId="0" borderId="0" xfId="1" applyFont="1" applyAlignment="1">
      <alignment vertical="center" wrapText="1"/>
    </xf>
    <xf numFmtId="0" fontId="42" fillId="0" borderId="0" xfId="0" applyFont="1" applyAlignment="1">
      <alignment vertical="center"/>
    </xf>
    <xf numFmtId="0" fontId="8" fillId="0" borderId="0" xfId="0" applyFont="1" applyAlignment="1">
      <alignment vertical="center"/>
    </xf>
    <xf numFmtId="0" fontId="42" fillId="0" borderId="1" xfId="0" applyFont="1" applyBorder="1" applyAlignment="1">
      <alignment vertical="center"/>
    </xf>
    <xf numFmtId="0" fontId="7" fillId="0" borderId="13" xfId="0" applyFont="1" applyBorder="1" applyAlignment="1">
      <alignment vertical="center"/>
    </xf>
    <xf numFmtId="0" fontId="55" fillId="0" borderId="0" xfId="1" applyFont="1" applyAlignment="1">
      <alignment horizontal="left" vertical="center"/>
    </xf>
    <xf numFmtId="0" fontId="7" fillId="0" borderId="0" xfId="0" applyFont="1" applyBorder="1" applyAlignment="1">
      <alignment vertical="center" wrapText="1"/>
    </xf>
    <xf numFmtId="0" fontId="7" fillId="0" borderId="0" xfId="0" applyFont="1" applyAlignment="1">
      <alignment horizontal="left" vertical="center" wrapText="1"/>
    </xf>
    <xf numFmtId="0" fontId="16" fillId="0" borderId="0" xfId="0" applyFont="1" applyAlignment="1">
      <alignment horizontal="left" vertical="center" wrapText="1"/>
    </xf>
    <xf numFmtId="0" fontId="19" fillId="0" borderId="19" xfId="0" applyFont="1" applyBorder="1" applyAlignment="1">
      <alignment horizontal="center"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6" fillId="0" borderId="21" xfId="0" applyFont="1" applyBorder="1" applyAlignment="1">
      <alignment vertical="center"/>
    </xf>
    <xf numFmtId="0" fontId="22" fillId="0" borderId="0" xfId="0" applyFont="1" applyAlignment="1">
      <alignment horizontal="left" vertical="center" wrapText="1"/>
    </xf>
    <xf numFmtId="0" fontId="6" fillId="0" borderId="17" xfId="0" applyFont="1" applyBorder="1" applyAlignment="1">
      <alignment horizontal="left" vertical="center"/>
    </xf>
    <xf numFmtId="0" fontId="6" fillId="0" borderId="6" xfId="0" applyFont="1" applyBorder="1" applyAlignment="1">
      <alignment horizontal="left" vertical="center"/>
    </xf>
    <xf numFmtId="0" fontId="6" fillId="0" borderId="18" xfId="0" applyFont="1" applyBorder="1" applyAlignment="1">
      <alignment horizontal="right" vertical="center"/>
    </xf>
    <xf numFmtId="0" fontId="6" fillId="0" borderId="4" xfId="0" applyFont="1" applyBorder="1" applyAlignment="1">
      <alignment horizontal="right"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18" fillId="0" borderId="13" xfId="0" applyFont="1" applyBorder="1" applyAlignment="1">
      <alignment horizontal="right" vertical="center"/>
    </xf>
    <xf numFmtId="0" fontId="19" fillId="0" borderId="17" xfId="0" applyFont="1" applyBorder="1" applyAlignment="1">
      <alignment horizontal="left" vertical="center"/>
    </xf>
    <xf numFmtId="0" fontId="19" fillId="0" borderId="6" xfId="0" applyFont="1" applyBorder="1" applyAlignment="1">
      <alignment horizontal="left" vertical="center"/>
    </xf>
    <xf numFmtId="0" fontId="19" fillId="0" borderId="18" xfId="0" applyFont="1" applyBorder="1" applyAlignment="1">
      <alignment horizontal="right" vertical="center"/>
    </xf>
    <xf numFmtId="0" fontId="19" fillId="0" borderId="4" xfId="0" applyFont="1" applyBorder="1" applyAlignment="1">
      <alignment horizontal="right" vertical="center"/>
    </xf>
    <xf numFmtId="0" fontId="8" fillId="0" borderId="0" xfId="0" applyFont="1" applyAlignment="1">
      <alignment vertical="center" wrapText="1"/>
    </xf>
    <xf numFmtId="0" fontId="8" fillId="0" borderId="1" xfId="0" applyFont="1" applyBorder="1" applyAlignment="1">
      <alignment vertical="center"/>
    </xf>
    <xf numFmtId="0" fontId="19" fillId="0" borderId="13" xfId="0" applyFont="1" applyBorder="1" applyAlignment="1">
      <alignment horizontal="left" vertical="center"/>
    </xf>
    <xf numFmtId="0" fontId="19" fillId="0" borderId="1" xfId="0" applyFont="1" applyBorder="1" applyAlignment="1">
      <alignment horizontal="left" vertical="center"/>
    </xf>
    <xf numFmtId="0" fontId="8" fillId="0" borderId="13" xfId="0" applyFont="1" applyBorder="1" applyAlignment="1">
      <alignment vertical="center"/>
    </xf>
    <xf numFmtId="0" fontId="1" fillId="0" borderId="0" xfId="0" applyFont="1" applyAlignment="1">
      <alignment horizontal="center" vertical="center"/>
    </xf>
    <xf numFmtId="0" fontId="1" fillId="0" borderId="19" xfId="0" applyFont="1" applyBorder="1" applyAlignment="1">
      <alignment vertical="center"/>
    </xf>
    <xf numFmtId="0" fontId="7" fillId="0" borderId="0" xfId="0" applyFont="1" applyBorder="1" applyAlignment="1">
      <alignment vertical="center"/>
    </xf>
    <xf numFmtId="0" fontId="27" fillId="0" borderId="0" xfId="0" applyFont="1" applyAlignment="1">
      <alignment horizontal="center" vertical="center" wrapText="1"/>
    </xf>
    <xf numFmtId="0" fontId="1" fillId="0" borderId="0" xfId="0" applyFont="1" applyAlignment="1">
      <alignment horizontal="center" vertical="center" wrapText="1"/>
    </xf>
    <xf numFmtId="0" fontId="7" fillId="0" borderId="1" xfId="0" applyFont="1" applyBorder="1" applyAlignment="1">
      <alignment horizontal="right" vertical="center" wrapText="1"/>
    </xf>
    <xf numFmtId="0" fontId="1" fillId="0" borderId="13" xfId="0" applyFont="1" applyBorder="1" applyAlignment="1">
      <alignment vertical="center" wrapText="1"/>
    </xf>
    <xf numFmtId="0" fontId="1" fillId="0" borderId="19" xfId="0" applyFont="1" applyBorder="1" applyAlignment="1">
      <alignment vertical="center" wrapText="1"/>
    </xf>
    <xf numFmtId="0" fontId="19" fillId="0" borderId="17"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9" xfId="0" applyFont="1" applyBorder="1" applyAlignment="1">
      <alignment horizontal="center" vertical="center" wrapText="1"/>
    </xf>
    <xf numFmtId="0" fontId="60" fillId="0" borderId="13" xfId="0" applyFont="1" applyBorder="1" applyAlignment="1">
      <alignment horizontal="right"/>
    </xf>
    <xf numFmtId="0" fontId="1" fillId="0" borderId="1" xfId="0" applyFont="1" applyBorder="1" applyAlignment="1">
      <alignment vertical="center" wrapText="1"/>
    </xf>
    <xf numFmtId="0" fontId="19" fillId="0" borderId="6" xfId="0" applyFont="1" applyBorder="1" applyAlignment="1">
      <alignment horizontal="center" vertical="center" wrapText="1"/>
    </xf>
    <xf numFmtId="0" fontId="7" fillId="0" borderId="0" xfId="0" applyFont="1" applyBorder="1" applyAlignment="1">
      <alignment horizontal="left" vertical="center"/>
    </xf>
    <xf numFmtId="0" fontId="7" fillId="0" borderId="0" xfId="0" applyFont="1" applyAlignment="1">
      <alignment horizontal="right" vertical="center" wrapText="1"/>
    </xf>
    <xf numFmtId="0" fontId="22" fillId="0" borderId="13" xfId="0" applyFont="1" applyBorder="1" applyAlignment="1">
      <alignment horizontal="right" vertical="center"/>
    </xf>
    <xf numFmtId="0" fontId="47" fillId="0" borderId="0" xfId="0" applyFont="1" applyAlignment="1">
      <alignment horizontal="center" vertical="center"/>
    </xf>
    <xf numFmtId="0" fontId="26" fillId="0" borderId="22" xfId="0" applyFont="1" applyBorder="1" applyAlignment="1">
      <alignment horizontal="center" vertical="center"/>
    </xf>
    <xf numFmtId="0" fontId="26" fillId="0" borderId="14" xfId="0" applyFont="1" applyBorder="1" applyAlignment="1">
      <alignment horizontal="center" vertical="center"/>
    </xf>
    <xf numFmtId="0" fontId="26" fillId="0" borderId="20" xfId="0" applyFont="1" applyBorder="1" applyAlignment="1">
      <alignment horizontal="center" vertical="center"/>
    </xf>
    <xf numFmtId="0" fontId="5" fillId="0" borderId="30" xfId="0" applyFont="1" applyBorder="1" applyAlignment="1">
      <alignment horizontal="center" vertical="center"/>
    </xf>
    <xf numFmtId="0" fontId="5" fillId="0" borderId="26" xfId="0" applyFont="1" applyBorder="1" applyAlignment="1">
      <alignment horizontal="center" vertical="center"/>
    </xf>
    <xf numFmtId="0" fontId="5" fillId="0" borderId="31" xfId="0" applyFont="1" applyBorder="1" applyAlignment="1">
      <alignment horizontal="center" vertical="center"/>
    </xf>
    <xf numFmtId="0" fontId="50" fillId="0" borderId="0" xfId="0" applyFont="1" applyAlignment="1">
      <alignment horizontal="center" vertical="center"/>
    </xf>
    <xf numFmtId="0" fontId="51" fillId="0" borderId="1" xfId="0" applyFont="1" applyBorder="1" applyAlignment="1">
      <alignment horizontal="center" vertical="center"/>
    </xf>
    <xf numFmtId="0" fontId="5" fillId="0" borderId="17" xfId="0" applyFont="1" applyBorder="1" applyAlignment="1">
      <alignment horizontal="center" vertical="center"/>
    </xf>
    <xf numFmtId="0" fontId="5" fillId="0" borderId="14" xfId="0" applyFont="1" applyBorder="1" applyAlignment="1">
      <alignment horizontal="center" vertical="center"/>
    </xf>
    <xf numFmtId="0" fontId="5" fillId="0" borderId="6" xfId="0" applyFont="1" applyBorder="1" applyAlignment="1">
      <alignment horizontal="center" vertical="center"/>
    </xf>
    <xf numFmtId="0" fontId="5" fillId="0" borderId="18" xfId="0" applyFont="1" applyBorder="1" applyAlignment="1">
      <alignment horizontal="center" vertical="center"/>
    </xf>
    <xf numFmtId="0" fontId="5" fillId="0" borderId="4" xfId="0" applyFont="1" applyBorder="1" applyAlignment="1">
      <alignment horizontal="center" vertical="center"/>
    </xf>
    <xf numFmtId="0" fontId="22" fillId="0" borderId="21" xfId="0" applyFont="1" applyBorder="1" applyAlignment="1">
      <alignment horizontal="right" vertical="center"/>
    </xf>
    <xf numFmtId="0" fontId="3" fillId="0" borderId="0" xfId="0" applyFont="1" applyAlignment="1">
      <alignment horizontal="center" vertical="center" wrapText="1"/>
    </xf>
    <xf numFmtId="0" fontId="47" fillId="0" borderId="1"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20"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31" xfId="0" applyFont="1" applyBorder="1" applyAlignment="1">
      <alignment horizontal="center" vertical="center" wrapText="1"/>
    </xf>
    <xf numFmtId="0" fontId="22" fillId="0" borderId="13" xfId="0" applyFont="1" applyBorder="1" applyAlignment="1">
      <alignment horizontal="right" vertical="center" wrapText="1"/>
    </xf>
    <xf numFmtId="0" fontId="47" fillId="0" borderId="1" xfId="0" applyFont="1" applyBorder="1" applyAlignment="1">
      <alignment horizontal="center" vertical="center"/>
    </xf>
    <xf numFmtId="0" fontId="26" fillId="0" borderId="17" xfId="0" applyFont="1" applyBorder="1" applyAlignment="1">
      <alignment horizontal="center" vertical="center"/>
    </xf>
    <xf numFmtId="0" fontId="26" fillId="0" borderId="6" xfId="0" applyFont="1" applyBorder="1" applyAlignment="1">
      <alignment horizontal="center" vertical="center"/>
    </xf>
    <xf numFmtId="0" fontId="56" fillId="3" borderId="0" xfId="2" applyNumberFormat="1" applyFont="1" applyFill="1" applyBorder="1" applyAlignment="1">
      <alignment horizontal="right" vertical="center"/>
    </xf>
    <xf numFmtId="0" fontId="57" fillId="3" borderId="0" xfId="2" applyNumberFormat="1" applyFont="1" applyFill="1" applyBorder="1" applyAlignment="1">
      <alignment horizontal="right" vertical="center"/>
    </xf>
  </cellXfs>
  <cellStyles count="3">
    <cellStyle name="Comma" xfId="2" builtinId="3"/>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7.xml"/><Relationship Id="rId47" Type="http://schemas.openxmlformats.org/officeDocument/2006/relationships/externalLink" Target="externalLinks/externalLink12.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externalLink" Target="externalLinks/externalLink1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9.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8.xml"/><Relationship Id="rId48" Type="http://schemas.openxmlformats.org/officeDocument/2006/relationships/externalLink" Target="externalLinks/externalLink13.xml"/><Relationship Id="rId8" Type="http://schemas.openxmlformats.org/officeDocument/2006/relationships/worksheet" Target="worksheets/sheet8.xml"/><Relationship Id="rId51"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20Data/Haider%20Ali/Flow%20of%20fund%20Prices%20and%20publication%20Div/Publication/MSB/0224/Data/Exchange%20Rates%20Table%20for%20Monthly%20Statistical%20Bulletin-%20january2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20Data/Haider%20Ali/Flow%20of%20fund%20Prices%20and%20publication%20Div/Publication/MSB/0224/Data/Import_Payments_by_Commodities_and_Groups_Arc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20Data/Haider%20Ali/Flow%20of%20fund%20Prices%20and%20publication%20Div/Publication/MSB/0224/Data/PBS/IMPORT-%20JAN,%20202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20Data/Haider%20Ali/Flow%20of%20fund%20Prices%20and%20publication%20Div/Publication/MSB/0224/Data/Export_Receipts_by_Selected_Countries_or_Region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20Data/Haider%20Ali/Flow%20of%20fund%20Prices%20and%20publication%20Div/Publication/MSB/0224/Data/Import_Payments_by_Selected_Countries_&amp;_Region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20Data/Haider%20Ali/Flow%20of%20fund%20Prices%20and%20publication%20Div/Publication/MSB/0224/Data/Neerre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20Data/Haider%20Ali/Flow%20of%20fund%20Prices%20and%20publication%20Div/Publication/MSB/0224/Data/Homeremit_Arch.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20Data/Haider%20Ali/Flow%20of%20fund%20Prices%20and%20publication%20Div/Publication/MSB/0224/Data/Bulletin-24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20Data/Haider%20Ali/Flow%20of%20fund%20Prices%20and%20publication%20Div/Publication/MSB/0224/Data/NetInflow-NewForma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20Data/Haider%20Ali/Flow%20of%20fund%20Prices%20and%20publication%20Div/Publication/MSB/0224/Data/NetInflow-EcoGroup.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20Data/Haider%20Ali/Flow%20of%20fund%20Prices%20and%20publication%20Div/Publication/MSB/0224/Data/exp_import_BOP_Arch.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20Data/Haider%20Ali/Flow%20of%20fund%20Prices%20and%20publication%20Div/Publication/MSB/0224/Data/Export_Receipts_by_Commodities_and_Groups_Arch.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20Data/Haider%20Ali/Flow%20of%20fund%20Prices%20and%20publication%20Div/Publication/MSB/0224/Data/PBS/EXPORT-%20JAN,%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bul)"/>
      <sheetName val="4.2 (US$)"/>
      <sheetName val="4.4"/>
      <sheetName val="4.5"/>
      <sheetName val="4.6"/>
      <sheetName val="4.7"/>
      <sheetName val="4.8"/>
      <sheetName val="4.11"/>
      <sheetName val="4.12"/>
      <sheetName val="4.13"/>
      <sheetName val="4.14(a)"/>
      <sheetName val="4.15(a)"/>
      <sheetName val="4.16(a)"/>
      <sheetName val="4.17(a)"/>
      <sheetName val="4.18(a)"/>
      <sheetName val="4.24"/>
    </sheetNames>
    <sheetDataSet>
      <sheetData sheetId="0">
        <row r="5">
          <cell r="C5">
            <v>2</v>
          </cell>
          <cell r="D5">
            <v>3</v>
          </cell>
          <cell r="E5">
            <v>4</v>
          </cell>
          <cell r="F5">
            <v>5</v>
          </cell>
          <cell r="G5">
            <v>8</v>
          </cell>
          <cell r="H5">
            <v>9</v>
          </cell>
          <cell r="I5">
            <v>10</v>
          </cell>
          <cell r="J5">
            <v>11</v>
          </cell>
          <cell r="K5">
            <v>12</v>
          </cell>
          <cell r="L5">
            <v>15</v>
          </cell>
          <cell r="M5">
            <v>16</v>
          </cell>
          <cell r="N5">
            <v>17</v>
          </cell>
          <cell r="O5">
            <v>18</v>
          </cell>
          <cell r="P5">
            <v>19</v>
          </cell>
          <cell r="Q5">
            <v>22</v>
          </cell>
          <cell r="R5">
            <v>23</v>
          </cell>
          <cell r="S5">
            <v>24</v>
          </cell>
          <cell r="T5">
            <v>25</v>
          </cell>
          <cell r="U5">
            <v>26</v>
          </cell>
          <cell r="V5">
            <v>29</v>
          </cell>
          <cell r="W5">
            <v>30</v>
          </cell>
          <cell r="X5">
            <v>31</v>
          </cell>
        </row>
        <row r="7">
          <cell r="C7">
            <v>191.88187619047616</v>
          </cell>
          <cell r="D7">
            <v>190.30688035714286</v>
          </cell>
          <cell r="E7">
            <v>189.67831071428577</v>
          </cell>
          <cell r="F7">
            <v>188.41277261904762</v>
          </cell>
          <cell r="G7">
            <v>188.36083809523811</v>
          </cell>
          <cell r="H7">
            <v>188.66043261904764</v>
          </cell>
          <cell r="I7">
            <v>188.13882428571429</v>
          </cell>
          <cell r="J7">
            <v>188.73841023809524</v>
          </cell>
          <cell r="K7">
            <v>187.78452023809521</v>
          </cell>
          <cell r="L7">
            <v>187.20822261904763</v>
          </cell>
          <cell r="M7">
            <v>185.06675000000001</v>
          </cell>
          <cell r="N7">
            <v>183.6938690476191</v>
          </cell>
          <cell r="O7">
            <v>183.38802023809524</v>
          </cell>
          <cell r="P7">
            <v>183.87777261904762</v>
          </cell>
          <cell r="Q7">
            <v>184.1967339285714</v>
          </cell>
          <cell r="R7">
            <v>184.2852053571429</v>
          </cell>
          <cell r="S7">
            <v>183.61794714285713</v>
          </cell>
          <cell r="T7">
            <v>183.69003214285712</v>
          </cell>
          <cell r="U7">
            <v>184.03590714285716</v>
          </cell>
          <cell r="V7">
            <v>184.01468333333332</v>
          </cell>
          <cell r="W7">
            <v>184.50053750000004</v>
          </cell>
          <cell r="X7">
            <v>183.33899809523814</v>
          </cell>
        </row>
        <row r="9">
          <cell r="C9">
            <v>747.05068333333338</v>
          </cell>
          <cell r="D9">
            <v>747.06366666666656</v>
          </cell>
          <cell r="E9">
            <v>746.6509666666667</v>
          </cell>
          <cell r="F9">
            <v>746.18249999999989</v>
          </cell>
          <cell r="G9">
            <v>746.04994999999997</v>
          </cell>
          <cell r="H9">
            <v>745.67358333333334</v>
          </cell>
          <cell r="I9">
            <v>745.36436666666668</v>
          </cell>
          <cell r="J9">
            <v>745.23181666666653</v>
          </cell>
          <cell r="K9">
            <v>744.07178333333331</v>
          </cell>
          <cell r="L9">
            <v>743.29160000000002</v>
          </cell>
          <cell r="M9">
            <v>743.26288333333332</v>
          </cell>
          <cell r="N9">
            <v>742.74496666666664</v>
          </cell>
          <cell r="O9">
            <v>742.03184999999996</v>
          </cell>
          <cell r="P9">
            <v>742.33073333333334</v>
          </cell>
          <cell r="Q9">
            <v>741.82793333333336</v>
          </cell>
          <cell r="R9">
            <v>741.82879999999989</v>
          </cell>
          <cell r="S9">
            <v>741.71585000000005</v>
          </cell>
          <cell r="T9">
            <v>741.69999999999993</v>
          </cell>
          <cell r="U9">
            <v>741.6017333333333</v>
          </cell>
          <cell r="V9">
            <v>741.18811666666659</v>
          </cell>
          <cell r="W9">
            <v>741.36943333333329</v>
          </cell>
          <cell r="X9">
            <v>741.32355000000007</v>
          </cell>
        </row>
        <row r="11">
          <cell r="C11">
            <v>212.38341245652168</v>
          </cell>
          <cell r="D11">
            <v>211.25178495652167</v>
          </cell>
          <cell r="E11">
            <v>211.01109480434789</v>
          </cell>
          <cell r="F11">
            <v>210.50994152173917</v>
          </cell>
          <cell r="G11">
            <v>210.26039021739126</v>
          </cell>
          <cell r="H11">
            <v>210.42713589130435</v>
          </cell>
          <cell r="I11">
            <v>209.87373967391309</v>
          </cell>
          <cell r="J11">
            <v>210.12395199999995</v>
          </cell>
          <cell r="K11">
            <v>209.49565049999998</v>
          </cell>
          <cell r="L11">
            <v>209.05537180434786</v>
          </cell>
          <cell r="M11">
            <v>207.72807391304346</v>
          </cell>
          <cell r="N11">
            <v>207.250381</v>
          </cell>
          <cell r="O11">
            <v>207.28457623913042</v>
          </cell>
          <cell r="P11">
            <v>207.25507365217388</v>
          </cell>
          <cell r="Q11">
            <v>207.94283434782614</v>
          </cell>
          <cell r="R11">
            <v>207.49053908695652</v>
          </cell>
          <cell r="S11">
            <v>207.39184743478262</v>
          </cell>
          <cell r="T11">
            <v>206.63891910869563</v>
          </cell>
          <cell r="U11">
            <v>207.40839608695651</v>
          </cell>
          <cell r="V11">
            <v>207.66761002173914</v>
          </cell>
          <cell r="W11">
            <v>208.23951913043476</v>
          </cell>
          <cell r="X11">
            <v>208.00626791304347</v>
          </cell>
        </row>
        <row r="13">
          <cell r="C13">
            <v>39.527923565217399</v>
          </cell>
          <cell r="D13">
            <v>39.423617347826081</v>
          </cell>
          <cell r="E13">
            <v>39.356778456521738</v>
          </cell>
          <cell r="F13">
            <v>39.289088652173916</v>
          </cell>
          <cell r="G13">
            <v>39.302117347826091</v>
          </cell>
          <cell r="H13">
            <v>39.273609195652178</v>
          </cell>
          <cell r="I13">
            <v>39.177598652173913</v>
          </cell>
          <cell r="J13">
            <v>39.254318913043477</v>
          </cell>
          <cell r="K13">
            <v>39.150775217391299</v>
          </cell>
          <cell r="L13">
            <v>39.077167260869558</v>
          </cell>
          <cell r="M13">
            <v>38.991158717391301</v>
          </cell>
          <cell r="N13">
            <v>38.921901934782611</v>
          </cell>
          <cell r="O13">
            <v>38.900815804347829</v>
          </cell>
          <cell r="P13">
            <v>38.875326413043481</v>
          </cell>
          <cell r="Q13">
            <v>38.869692934782613</v>
          </cell>
          <cell r="R13">
            <v>38.989398999999999</v>
          </cell>
          <cell r="S13">
            <v>38.998496608695646</v>
          </cell>
          <cell r="T13">
            <v>39.051973913043476</v>
          </cell>
          <cell r="U13">
            <v>38.943029869565223</v>
          </cell>
          <cell r="V13">
            <v>38.90850867391304</v>
          </cell>
          <cell r="W13">
            <v>38.923172695652177</v>
          </cell>
          <cell r="X13">
            <v>38.894789086956521</v>
          </cell>
        </row>
        <row r="15">
          <cell r="C15">
            <v>41.641872999999997</v>
          </cell>
          <cell r="D15">
            <v>41.379922461538463</v>
          </cell>
          <cell r="E15">
            <v>41.237605961538456</v>
          </cell>
          <cell r="F15">
            <v>41.260035769230768</v>
          </cell>
          <cell r="G15">
            <v>41.240579307692308</v>
          </cell>
          <cell r="H15">
            <v>41.289458884615392</v>
          </cell>
          <cell r="I15">
            <v>41.175887038461539</v>
          </cell>
          <cell r="J15">
            <v>41.348098884615382</v>
          </cell>
          <cell r="K15">
            <v>41.256837769230771</v>
          </cell>
          <cell r="L15">
            <v>41.167012846153845</v>
          </cell>
          <cell r="M15">
            <v>40.985741884615386</v>
          </cell>
          <cell r="N15">
            <v>40.788575346153841</v>
          </cell>
          <cell r="O15">
            <v>40.880859999999998</v>
          </cell>
          <cell r="P15">
            <v>40.819713192307681</v>
          </cell>
          <cell r="Q15">
            <v>40.874329961538464</v>
          </cell>
          <cell r="R15">
            <v>40.841513730769243</v>
          </cell>
          <cell r="S15">
            <v>40.72143676923077</v>
          </cell>
          <cell r="T15">
            <v>40.779457115384616</v>
          </cell>
          <cell r="U15">
            <v>40.629691038461537</v>
          </cell>
          <cell r="V15">
            <v>40.630954730769226</v>
          </cell>
          <cell r="W15">
            <v>40.567542769230769</v>
          </cell>
          <cell r="X15">
            <v>40.523008807692314</v>
          </cell>
        </row>
        <row r="17">
          <cell r="C17">
            <v>36.056582666666671</v>
          </cell>
          <cell r="D17">
            <v>36.048182566666668</v>
          </cell>
          <cell r="E17">
            <v>36.062254466666673</v>
          </cell>
          <cell r="F17">
            <v>36.035474600000008</v>
          </cell>
          <cell r="G17">
            <v>36.029204933333332</v>
          </cell>
          <cell r="H17">
            <v>35.993180566666659</v>
          </cell>
          <cell r="I17">
            <v>35.943697233333332</v>
          </cell>
          <cell r="J17">
            <v>35.932097800000001</v>
          </cell>
          <cell r="K17">
            <v>35.863130566666669</v>
          </cell>
          <cell r="L17">
            <v>35.826661399999999</v>
          </cell>
          <cell r="M17">
            <v>35.808812099999997</v>
          </cell>
          <cell r="N17">
            <v>35.788609399999999</v>
          </cell>
          <cell r="O17">
            <v>35.787664066666672</v>
          </cell>
          <cell r="P17">
            <v>35.766237433333337</v>
          </cell>
          <cell r="Q17">
            <v>35.795351200000006</v>
          </cell>
          <cell r="R17">
            <v>35.755511833333337</v>
          </cell>
          <cell r="S17">
            <v>35.739632700000001</v>
          </cell>
          <cell r="T17">
            <v>35.756202400000006</v>
          </cell>
          <cell r="U17">
            <v>35.76332330000001</v>
          </cell>
          <cell r="V17">
            <v>35.755448433333335</v>
          </cell>
          <cell r="W17">
            <v>35.756845699999992</v>
          </cell>
          <cell r="X17">
            <v>35.732025433333334</v>
          </cell>
        </row>
        <row r="19">
          <cell r="C19">
            <v>1.9896160370370364</v>
          </cell>
          <cell r="D19">
            <v>1.9833529814814812</v>
          </cell>
          <cell r="E19">
            <v>1.9627776851851853</v>
          </cell>
          <cell r="F19">
            <v>1.9416704074074074</v>
          </cell>
          <cell r="G19">
            <v>1.947163648148148</v>
          </cell>
          <cell r="H19">
            <v>1.9561448703703708</v>
          </cell>
          <cell r="I19">
            <v>1.9399215370370375</v>
          </cell>
          <cell r="J19">
            <v>1.9320448518518516</v>
          </cell>
          <cell r="K19">
            <v>1.9339877407407413</v>
          </cell>
          <cell r="L19">
            <v>1.9291687962962962</v>
          </cell>
          <cell r="M19">
            <v>1.9160130555555557</v>
          </cell>
          <cell r="N19">
            <v>1.8985777222222222</v>
          </cell>
          <cell r="O19">
            <v>1.8912868888888894</v>
          </cell>
          <cell r="P19">
            <v>1.8855370925925925</v>
          </cell>
          <cell r="Q19">
            <v>1.8901468518518518</v>
          </cell>
          <cell r="R19">
            <v>1.8894443703703701</v>
          </cell>
          <cell r="S19">
            <v>1.890210351851852</v>
          </cell>
          <cell r="T19">
            <v>1.8924782962962967</v>
          </cell>
          <cell r="U19">
            <v>1.8918645370370368</v>
          </cell>
          <cell r="V19">
            <v>1.8869517777777773</v>
          </cell>
          <cell r="W19">
            <v>1.8955714259259258</v>
          </cell>
          <cell r="X19">
            <v>1.8907462777777782</v>
          </cell>
        </row>
        <row r="21">
          <cell r="C21">
            <v>915.11613</v>
          </cell>
          <cell r="D21">
            <v>914.0399463</v>
          </cell>
          <cell r="E21">
            <v>914.37176350000004</v>
          </cell>
          <cell r="F21">
            <v>913.37242989999993</v>
          </cell>
          <cell r="G21">
            <v>914.14205700000002</v>
          </cell>
          <cell r="H21">
            <v>913.32107289999999</v>
          </cell>
          <cell r="I21">
            <v>912.03496510000002</v>
          </cell>
          <cell r="J21">
            <v>911.98698920000004</v>
          </cell>
          <cell r="K21">
            <v>910.32416750000016</v>
          </cell>
          <cell r="L21">
            <v>910.33414930000004</v>
          </cell>
          <cell r="M21">
            <v>909.53543509999997</v>
          </cell>
          <cell r="N21">
            <v>908.18233110000006</v>
          </cell>
          <cell r="O21">
            <v>908.02689609999993</v>
          </cell>
          <cell r="P21">
            <v>906.80516160000002</v>
          </cell>
          <cell r="Q21">
            <v>907.13209029999996</v>
          </cell>
          <cell r="R21">
            <v>906.59427399999981</v>
          </cell>
          <cell r="S21">
            <v>906.40075399999989</v>
          </cell>
          <cell r="T21">
            <v>906.33328419999998</v>
          </cell>
          <cell r="U21">
            <v>905.93910770000002</v>
          </cell>
          <cell r="V21">
            <v>905.92566449999993</v>
          </cell>
          <cell r="W21">
            <v>905.88983289999999</v>
          </cell>
          <cell r="X21">
            <v>905.30527910000001</v>
          </cell>
        </row>
        <row r="23">
          <cell r="C23">
            <v>61.125749785714284</v>
          </cell>
          <cell r="D23">
            <v>60.709243714285712</v>
          </cell>
          <cell r="E23">
            <v>60.624955785714278</v>
          </cell>
          <cell r="F23">
            <v>60.467322285714275</v>
          </cell>
          <cell r="G23">
            <v>60.433896499999996</v>
          </cell>
          <cell r="H23">
            <v>60.447507428571434</v>
          </cell>
          <cell r="I23">
            <v>60.341885142857144</v>
          </cell>
          <cell r="J23">
            <v>60.426392142857146</v>
          </cell>
          <cell r="K23">
            <v>60.279488642857139</v>
          </cell>
          <cell r="L23">
            <v>60.155466785714282</v>
          </cell>
          <cell r="M23">
            <v>59.717503428571433</v>
          </cell>
          <cell r="N23">
            <v>59.291215928571432</v>
          </cell>
          <cell r="O23">
            <v>59.27100178571429</v>
          </cell>
          <cell r="P23">
            <v>59.210910142857145</v>
          </cell>
          <cell r="Q23">
            <v>59.109075785714289</v>
          </cell>
          <cell r="R23">
            <v>58.980627071428565</v>
          </cell>
          <cell r="S23">
            <v>58.950235928571431</v>
          </cell>
          <cell r="T23">
            <v>58.9777305</v>
          </cell>
          <cell r="U23">
            <v>59.035505714285712</v>
          </cell>
          <cell r="V23">
            <v>58.961273357142865</v>
          </cell>
          <cell r="W23">
            <v>58.988150142857144</v>
          </cell>
          <cell r="X23">
            <v>58.931351642857145</v>
          </cell>
        </row>
        <row r="25">
          <cell r="C25">
            <v>177.49882499999998</v>
          </cell>
          <cell r="D25">
            <v>176.3874825</v>
          </cell>
          <cell r="E25">
            <v>176.40864166666668</v>
          </cell>
          <cell r="F25">
            <v>175.23310000000001</v>
          </cell>
          <cell r="G25">
            <v>175.48605833333338</v>
          </cell>
          <cell r="H25">
            <v>175.68086750000001</v>
          </cell>
          <cell r="I25">
            <v>175.28155000000001</v>
          </cell>
          <cell r="J25">
            <v>175.45173291666666</v>
          </cell>
          <cell r="K25">
            <v>174.85093333333336</v>
          </cell>
          <cell r="L25">
            <v>174.3062625</v>
          </cell>
          <cell r="M25">
            <v>172.51536250000001</v>
          </cell>
          <cell r="N25">
            <v>171.47266249999998</v>
          </cell>
          <cell r="O25">
            <v>171.28785000000002</v>
          </cell>
          <cell r="P25">
            <v>170.48121666666665</v>
          </cell>
          <cell r="Q25">
            <v>170.91911666666661</v>
          </cell>
          <cell r="R25">
            <v>170.41037333333333</v>
          </cell>
          <cell r="S25">
            <v>170.39065333333329</v>
          </cell>
          <cell r="T25">
            <v>170.64184583333335</v>
          </cell>
          <cell r="U25">
            <v>170.46879999999999</v>
          </cell>
          <cell r="V25">
            <v>170.24447499999999</v>
          </cell>
          <cell r="W25">
            <v>171.36960166666665</v>
          </cell>
          <cell r="X25">
            <v>170.57135249999999</v>
          </cell>
        </row>
        <row r="27">
          <cell r="C27">
            <v>27.6574977</v>
          </cell>
          <cell r="D27">
            <v>27.239013749999998</v>
          </cell>
          <cell r="E27">
            <v>27.265728899999999</v>
          </cell>
          <cell r="F27">
            <v>27.339690100000002</v>
          </cell>
          <cell r="G27">
            <v>27.244354749999996</v>
          </cell>
          <cell r="H27">
            <v>27.119665700000002</v>
          </cell>
          <cell r="I27">
            <v>27.122800349999995</v>
          </cell>
          <cell r="J27">
            <v>27.194561399999998</v>
          </cell>
          <cell r="K27">
            <v>27.23648455</v>
          </cell>
          <cell r="L27">
            <v>27.250335999999997</v>
          </cell>
          <cell r="M27">
            <v>26.919383700000004</v>
          </cell>
          <cell r="N27">
            <v>26.693699400000003</v>
          </cell>
          <cell r="O27">
            <v>26.662103800000001</v>
          </cell>
          <cell r="P27">
            <v>26.578577750000001</v>
          </cell>
          <cell r="Q27">
            <v>26.680531449999997</v>
          </cell>
          <cell r="R27">
            <v>26.641596249999999</v>
          </cell>
          <cell r="S27">
            <v>26.615376200000004</v>
          </cell>
          <cell r="T27">
            <v>26.706304499999998</v>
          </cell>
          <cell r="U27">
            <v>26.758075649999995</v>
          </cell>
          <cell r="V27">
            <v>26.803084899999998</v>
          </cell>
          <cell r="W27">
            <v>26.786747549999994</v>
          </cell>
          <cell r="X27">
            <v>26.664632649999998</v>
          </cell>
        </row>
        <row r="29">
          <cell r="C29">
            <v>731.94232499999998</v>
          </cell>
          <cell r="D29">
            <v>731.71147500000006</v>
          </cell>
          <cell r="E29">
            <v>731.44634999999994</v>
          </cell>
          <cell r="F29">
            <v>730.79672499999992</v>
          </cell>
          <cell r="G29">
            <v>730.93634999999995</v>
          </cell>
          <cell r="H29">
            <v>730.67647499999998</v>
          </cell>
          <cell r="I29">
            <v>730.22164999999995</v>
          </cell>
          <cell r="J29">
            <v>730.029225</v>
          </cell>
          <cell r="K29">
            <v>728.57065</v>
          </cell>
          <cell r="L29">
            <v>728.17380000000003</v>
          </cell>
          <cell r="M29">
            <v>728.06105000000002</v>
          </cell>
          <cell r="N29">
            <v>727.60339999999997</v>
          </cell>
          <cell r="O29">
            <v>727.21859999999992</v>
          </cell>
          <cell r="P29">
            <v>726.92042500000002</v>
          </cell>
          <cell r="Q29">
            <v>726.67055000000005</v>
          </cell>
          <cell r="R29">
            <v>726.67027499999995</v>
          </cell>
          <cell r="S29">
            <v>726.76405</v>
          </cell>
          <cell r="T29">
            <v>726.36905000000002</v>
          </cell>
          <cell r="U29">
            <v>726.09474999999998</v>
          </cell>
          <cell r="V29">
            <v>725.95974999999999</v>
          </cell>
          <cell r="W29">
            <v>725.97450000000003</v>
          </cell>
          <cell r="X29">
            <v>725.97450000000003</v>
          </cell>
        </row>
        <row r="31">
          <cell r="C31">
            <v>77.327783333333329</v>
          </cell>
          <cell r="D31">
            <v>77.342866666666666</v>
          </cell>
          <cell r="E31">
            <v>77.260100000000008</v>
          </cell>
          <cell r="F31">
            <v>77.208399999999997</v>
          </cell>
          <cell r="G31">
            <v>77.299083333333328</v>
          </cell>
          <cell r="H31">
            <v>77.192983333333316</v>
          </cell>
          <cell r="I31">
            <v>77.156966666666662</v>
          </cell>
          <cell r="J31">
            <v>77.142383333333328</v>
          </cell>
          <cell r="K31">
            <v>76.940333333333328</v>
          </cell>
          <cell r="L31">
            <v>76.854866666666666</v>
          </cell>
          <cell r="M31">
            <v>76.851016666666666</v>
          </cell>
          <cell r="N31">
            <v>76.80831666666667</v>
          </cell>
          <cell r="O31">
            <v>76.81465</v>
          </cell>
          <cell r="P31">
            <v>76.781416666666658</v>
          </cell>
          <cell r="Q31">
            <v>76.769416666666672</v>
          </cell>
          <cell r="R31">
            <v>76.772949999999994</v>
          </cell>
          <cell r="S31">
            <v>76.795383333333334</v>
          </cell>
          <cell r="T31">
            <v>76.727333333333334</v>
          </cell>
          <cell r="U31">
            <v>76.742050000000006</v>
          </cell>
          <cell r="V31">
            <v>76.690533333333335</v>
          </cell>
          <cell r="W31">
            <v>76.690650000000005</v>
          </cell>
          <cell r="X31">
            <v>76.690616666666656</v>
          </cell>
        </row>
        <row r="33">
          <cell r="C33">
            <v>75.080145999999985</v>
          </cell>
          <cell r="D33">
            <v>75.089546695652174</v>
          </cell>
          <cell r="E33">
            <v>75.054894478260863</v>
          </cell>
          <cell r="F33">
            <v>75.021202673913038</v>
          </cell>
          <cell r="G33">
            <v>74.974524413043483</v>
          </cell>
          <cell r="H33">
            <v>74.950463717391301</v>
          </cell>
          <cell r="I33">
            <v>74.914563000000001</v>
          </cell>
          <cell r="J33">
            <v>74.884943630434805</v>
          </cell>
          <cell r="K33">
            <v>74.755741782608681</v>
          </cell>
          <cell r="L33">
            <v>74.678580652173906</v>
          </cell>
          <cell r="M33">
            <v>74.661511086956523</v>
          </cell>
          <cell r="N33">
            <v>74.635507391304344</v>
          </cell>
          <cell r="O33">
            <v>74.599217934782601</v>
          </cell>
          <cell r="P33">
            <v>74.568020521739143</v>
          </cell>
          <cell r="Q33">
            <v>74.530992260869553</v>
          </cell>
          <cell r="R33">
            <v>74.522321608695634</v>
          </cell>
          <cell r="S33">
            <v>74.504703500000005</v>
          </cell>
          <cell r="T33">
            <v>74.506798760869557</v>
          </cell>
          <cell r="U33">
            <v>74.50371110869564</v>
          </cell>
          <cell r="V33">
            <v>74.48460117391302</v>
          </cell>
          <cell r="W33">
            <v>74.46996426086956</v>
          </cell>
          <cell r="X33">
            <v>74.453091347826074</v>
          </cell>
        </row>
        <row r="35">
          <cell r="C35">
            <v>212.88162671428569</v>
          </cell>
          <cell r="D35">
            <v>212.24012892857141</v>
          </cell>
          <cell r="E35">
            <v>211.72040504761904</v>
          </cell>
          <cell r="F35">
            <v>211.36385223809521</v>
          </cell>
          <cell r="G35">
            <v>211.22154042857147</v>
          </cell>
          <cell r="H35">
            <v>211.47527083333335</v>
          </cell>
          <cell r="I35">
            <v>210.84071295238095</v>
          </cell>
          <cell r="J35">
            <v>211.16278654761902</v>
          </cell>
          <cell r="K35">
            <v>210.61488188095231</v>
          </cell>
          <cell r="L35">
            <v>210.20161899999999</v>
          </cell>
          <cell r="M35">
            <v>209.25839654761907</v>
          </cell>
          <cell r="N35">
            <v>208.15487595238093</v>
          </cell>
          <cell r="O35">
            <v>208.11638554761907</v>
          </cell>
          <cell r="P35">
            <v>208.2567301666667</v>
          </cell>
          <cell r="Q35">
            <v>208.41287397619047</v>
          </cell>
          <cell r="R35">
            <v>208.49631047619047</v>
          </cell>
          <cell r="S35">
            <v>208.39162697619045</v>
          </cell>
          <cell r="T35">
            <v>208.45272650000004</v>
          </cell>
          <cell r="U35">
            <v>208.44597461904763</v>
          </cell>
          <cell r="V35">
            <v>208.24358490476192</v>
          </cell>
          <cell r="W35">
            <v>208.45417547619044</v>
          </cell>
          <cell r="X35">
            <v>208.19488702380954</v>
          </cell>
        </row>
        <row r="37">
          <cell r="C37">
            <v>27.881340124999998</v>
          </cell>
          <cell r="D37">
            <v>27.632576656249995</v>
          </cell>
          <cell r="E37">
            <v>27.400691906250003</v>
          </cell>
          <cell r="F37">
            <v>27.543320312500001</v>
          </cell>
          <cell r="G37">
            <v>27.379694687500002</v>
          </cell>
          <cell r="H37">
            <v>27.502898250000005</v>
          </cell>
          <cell r="I37">
            <v>27.431517281250002</v>
          </cell>
          <cell r="J37">
            <v>27.519663062500001</v>
          </cell>
          <cell r="K37">
            <v>27.352661093750001</v>
          </cell>
          <cell r="L37">
            <v>27.277349625000003</v>
          </cell>
          <cell r="M37">
            <v>27.005526781250001</v>
          </cell>
          <cell r="N37">
            <v>26.7924156875</v>
          </cell>
          <cell r="O37">
            <v>26.806134125000003</v>
          </cell>
          <cell r="P37">
            <v>26.688711374999993</v>
          </cell>
          <cell r="Q37">
            <v>26.752387187500002</v>
          </cell>
          <cell r="R37">
            <v>26.791248624999998</v>
          </cell>
          <cell r="S37">
            <v>26.681161593750002</v>
          </cell>
          <cell r="T37">
            <v>26.774733812499999</v>
          </cell>
          <cell r="U37">
            <v>26.758581468749998</v>
          </cell>
          <cell r="V37">
            <v>26.735887437500004</v>
          </cell>
          <cell r="W37">
            <v>26.794021156249993</v>
          </cell>
          <cell r="X37">
            <v>26.780237531249998</v>
          </cell>
        </row>
        <row r="39">
          <cell r="C39">
            <v>333.24709849999999</v>
          </cell>
          <cell r="D39">
            <v>331.34844136538464</v>
          </cell>
          <cell r="E39">
            <v>331.56526176923074</v>
          </cell>
          <cell r="F39">
            <v>330.64134467307696</v>
          </cell>
          <cell r="G39">
            <v>330.10510538461534</v>
          </cell>
          <cell r="H39">
            <v>331.53700988461537</v>
          </cell>
          <cell r="I39">
            <v>329.52049528846169</v>
          </cell>
          <cell r="J39">
            <v>330.5262328653846</v>
          </cell>
          <cell r="K39">
            <v>328.97862942307688</v>
          </cell>
          <cell r="L39">
            <v>328.38392853846159</v>
          </cell>
          <cell r="M39">
            <v>326.15044025000009</v>
          </cell>
          <cell r="N39">
            <v>324.53499457692305</v>
          </cell>
          <cell r="O39">
            <v>323.5803489807692</v>
          </cell>
          <cell r="P39">
            <v>321.99730898076916</v>
          </cell>
          <cell r="Q39">
            <v>321.94446673076919</v>
          </cell>
          <cell r="R39">
            <v>322.39728551923076</v>
          </cell>
          <cell r="S39">
            <v>321.5276397692308</v>
          </cell>
          <cell r="T39">
            <v>323.22635996153844</v>
          </cell>
          <cell r="U39">
            <v>322.36909019230768</v>
          </cell>
          <cell r="V39">
            <v>323.50299042307688</v>
          </cell>
          <cell r="W39">
            <v>324.03763774999999</v>
          </cell>
          <cell r="X39">
            <v>323.46445367307695</v>
          </cell>
        </row>
        <row r="41">
          <cell r="C41">
            <v>8.2416687500000005</v>
          </cell>
          <cell r="D41">
            <v>8.2338437500000001</v>
          </cell>
          <cell r="E41">
            <v>8.1592687500000007</v>
          </cell>
          <cell r="F41">
            <v>8.1463000000000001</v>
          </cell>
          <cell r="G41">
            <v>8.0543312500000006</v>
          </cell>
          <cell r="H41">
            <v>8.0634875000000008</v>
          </cell>
          <cell r="I41">
            <v>8.0230499999999996</v>
          </cell>
          <cell r="J41">
            <v>8.0326437500000019</v>
          </cell>
          <cell r="K41">
            <v>8.0119375000000002</v>
          </cell>
          <cell r="L41">
            <v>8.0513999999999992</v>
          </cell>
          <cell r="M41">
            <v>7.9833562499999999</v>
          </cell>
          <cell r="N41">
            <v>7.8921124999999996</v>
          </cell>
          <cell r="O41">
            <v>7.8703124999999998</v>
          </cell>
          <cell r="P41">
            <v>7.8761312499999994</v>
          </cell>
          <cell r="Q41">
            <v>7.8716187499999997</v>
          </cell>
          <cell r="R41">
            <v>7.8654500000000001</v>
          </cell>
          <cell r="S41">
            <v>7.821787500000001</v>
          </cell>
          <cell r="T41">
            <v>7.8297187499999996</v>
          </cell>
          <cell r="U41">
            <v>7.8494937500000006</v>
          </cell>
          <cell r="V41">
            <v>7.8640499999999989</v>
          </cell>
          <cell r="W41">
            <v>7.9201437500000003</v>
          </cell>
          <cell r="X41">
            <v>7.8894937499999997</v>
          </cell>
        </row>
        <row r="43">
          <cell r="C43">
            <v>9.5170124999999999</v>
          </cell>
          <cell r="D43">
            <v>9.4773000000000014</v>
          </cell>
          <cell r="E43">
            <v>9.4630875000000003</v>
          </cell>
          <cell r="F43">
            <v>9.4422000000000015</v>
          </cell>
          <cell r="G43">
            <v>9.4237750000000009</v>
          </cell>
          <cell r="H43">
            <v>9.4037375000000001</v>
          </cell>
          <cell r="I43">
            <v>9.3931374999999999</v>
          </cell>
          <cell r="J43">
            <v>9.3835499999999996</v>
          </cell>
          <cell r="K43">
            <v>9.3312749999999998</v>
          </cell>
          <cell r="L43">
            <v>9.3180499999999995</v>
          </cell>
          <cell r="M43">
            <v>9.3169749999999993</v>
          </cell>
          <cell r="N43">
            <v>9.3096250000000005</v>
          </cell>
          <cell r="O43">
            <v>9.2939999999999987</v>
          </cell>
          <cell r="P43">
            <v>9.279675000000001</v>
          </cell>
          <cell r="Q43">
            <v>9.2732749999999999</v>
          </cell>
          <cell r="R43">
            <v>9.2537125000000007</v>
          </cell>
          <cell r="S43">
            <v>9.2502249999999986</v>
          </cell>
          <cell r="T43">
            <v>9.2577375000000011</v>
          </cell>
          <cell r="U43">
            <v>9.2419250000000002</v>
          </cell>
          <cell r="V43">
            <v>9.2311374999999991</v>
          </cell>
          <cell r="W43">
            <v>9.2184624999999993</v>
          </cell>
          <cell r="X43">
            <v>9.2163125000000008</v>
          </cell>
        </row>
        <row r="45">
          <cell r="C45">
            <v>76.690329104166665</v>
          </cell>
          <cell r="D45">
            <v>76.699942729166665</v>
          </cell>
          <cell r="E45">
            <v>76.666103500000006</v>
          </cell>
          <cell r="F45">
            <v>76.633909249999974</v>
          </cell>
          <cell r="G45">
            <v>76.587325624999991</v>
          </cell>
          <cell r="H45">
            <v>76.559365583333332</v>
          </cell>
          <cell r="I45">
            <v>76.519643833333319</v>
          </cell>
          <cell r="J45">
            <v>76.490032125000013</v>
          </cell>
          <cell r="K45">
            <v>76.360290458333324</v>
          </cell>
          <cell r="L45">
            <v>76.279468937499999</v>
          </cell>
          <cell r="M45">
            <v>76.257929354166663</v>
          </cell>
          <cell r="N45">
            <v>76.234708333333316</v>
          </cell>
          <cell r="O45">
            <v>76.191566187499987</v>
          </cell>
          <cell r="P45">
            <v>76.160910958333332</v>
          </cell>
          <cell r="Q45">
            <v>76.135044291666674</v>
          </cell>
          <cell r="R45">
            <v>76.122566083333311</v>
          </cell>
          <cell r="S45">
            <v>76.108009833333327</v>
          </cell>
          <cell r="T45">
            <v>76.099269812500012</v>
          </cell>
          <cell r="U45">
            <v>76.099434249999987</v>
          </cell>
          <cell r="V45">
            <v>76.076278145833342</v>
          </cell>
          <cell r="W45">
            <v>76.063485791666665</v>
          </cell>
          <cell r="X45">
            <v>76.044200229166663</v>
          </cell>
        </row>
        <row r="47">
          <cell r="C47">
            <v>357.96967692307703</v>
          </cell>
          <cell r="D47">
            <v>355.80203951923073</v>
          </cell>
          <cell r="E47">
            <v>356.63840096153848</v>
          </cell>
          <cell r="F47">
            <v>356.65979807692304</v>
          </cell>
          <cell r="G47">
            <v>357.13833076923072</v>
          </cell>
          <cell r="H47">
            <v>358.27231942307685</v>
          </cell>
          <cell r="I47">
            <v>356.77671576923069</v>
          </cell>
          <cell r="J47">
            <v>358.41024451923079</v>
          </cell>
          <cell r="K47">
            <v>358.0137552884616</v>
          </cell>
          <cell r="L47">
            <v>357.15979038461535</v>
          </cell>
          <cell r="M47">
            <v>354.9101355769231</v>
          </cell>
          <cell r="N47">
            <v>353.27833269230774</v>
          </cell>
          <cell r="O47">
            <v>354.81402884615392</v>
          </cell>
          <cell r="P47">
            <v>355.26567307692306</v>
          </cell>
          <cell r="Q47">
            <v>355.34550384615392</v>
          </cell>
          <cell r="R47">
            <v>355.62613038461535</v>
          </cell>
          <cell r="S47">
            <v>354.88295067307689</v>
          </cell>
          <cell r="T47">
            <v>355.21237500000001</v>
          </cell>
          <cell r="U47">
            <v>355.01623942307685</v>
          </cell>
          <cell r="V47">
            <v>354.8126192307692</v>
          </cell>
          <cell r="W47">
            <v>354.79182682692306</v>
          </cell>
          <cell r="X47">
            <v>353.88206134615382</v>
          </cell>
        </row>
        <row r="49">
          <cell r="C49">
            <v>281.65172413793101</v>
          </cell>
          <cell r="D49">
            <v>281.69448275862067</v>
          </cell>
          <cell r="E49">
            <v>281.57931034482755</v>
          </cell>
          <cell r="F49">
            <v>281.45</v>
          </cell>
          <cell r="G49">
            <v>281.27310344827589</v>
          </cell>
          <cell r="H49">
            <v>281.17275862068965</v>
          </cell>
          <cell r="I49">
            <v>281.05034482758617</v>
          </cell>
          <cell r="J49">
            <v>280.95310344827584</v>
          </cell>
          <cell r="K49">
            <v>280.48241379310349</v>
          </cell>
          <cell r="L49">
            <v>280.14172413793102</v>
          </cell>
          <cell r="M49">
            <v>280.05517241379306</v>
          </cell>
          <cell r="N49">
            <v>279.99655172413793</v>
          </cell>
          <cell r="O49">
            <v>279.84655172413795</v>
          </cell>
          <cell r="P49">
            <v>279.74310344827586</v>
          </cell>
          <cell r="Q49">
            <v>279.63758620689657</v>
          </cell>
          <cell r="R49">
            <v>279.59310344827588</v>
          </cell>
          <cell r="S49">
            <v>279.54448275862069</v>
          </cell>
          <cell r="T49">
            <v>279.52206896551724</v>
          </cell>
          <cell r="U49">
            <v>279.51000000000005</v>
          </cell>
          <cell r="V49">
            <v>279.43068965517244</v>
          </cell>
          <cell r="W49">
            <v>279.39620689655169</v>
          </cell>
          <cell r="X49">
            <v>279.32896551724139</v>
          </cell>
        </row>
        <row r="51">
          <cell r="C51">
            <v>310.3142240740741</v>
          </cell>
          <cell r="D51">
            <v>308.517567037037</v>
          </cell>
          <cell r="E51">
            <v>307.60199907407406</v>
          </cell>
          <cell r="F51">
            <v>307.69169768518509</v>
          </cell>
          <cell r="G51">
            <v>307.49439027777777</v>
          </cell>
          <cell r="H51">
            <v>307.94239499999992</v>
          </cell>
          <cell r="I51">
            <v>307.1360785185185</v>
          </cell>
          <cell r="J51">
            <v>308.34462740740736</v>
          </cell>
          <cell r="K51">
            <v>307.71673472222221</v>
          </cell>
          <cell r="L51">
            <v>307.01538796296302</v>
          </cell>
          <cell r="M51">
            <v>305.62001666666663</v>
          </cell>
          <cell r="N51">
            <v>304.17314907407405</v>
          </cell>
          <cell r="O51">
            <v>304.78514074074076</v>
          </cell>
          <cell r="P51">
            <v>304.50497777777775</v>
          </cell>
          <cell r="Q51">
            <v>304.83360740740744</v>
          </cell>
          <cell r="R51">
            <v>304.44381037037033</v>
          </cell>
          <cell r="S51">
            <v>303.58675555555556</v>
          </cell>
          <cell r="T51">
            <v>304.01008240740742</v>
          </cell>
          <cell r="U51">
            <v>302.95698981481479</v>
          </cell>
          <cell r="V51">
            <v>302.94637222222224</v>
          </cell>
          <cell r="W51">
            <v>302.42711629629628</v>
          </cell>
          <cell r="X51">
            <v>302.08012129629634</v>
          </cell>
        </row>
      </sheetData>
      <sheetData sheetId="1">
        <row r="21">
          <cell r="I21">
            <v>280.32061128526647</v>
          </cell>
        </row>
      </sheetData>
      <sheetData sheetId="2">
        <row r="6">
          <cell r="I6">
            <v>162.92074303854872</v>
          </cell>
          <cell r="U6">
            <v>186.22170656926423</v>
          </cell>
        </row>
        <row r="8">
          <cell r="I8">
            <v>621.68795555555573</v>
          </cell>
          <cell r="U8">
            <v>743.61621666666701</v>
          </cell>
        </row>
        <row r="10">
          <cell r="I10">
            <v>174.3511604492754</v>
          </cell>
          <cell r="U10">
            <v>208.84984144367596</v>
          </cell>
        </row>
        <row r="12">
          <cell r="I12">
            <v>34.519259598343687</v>
          </cell>
          <cell r="U12">
            <v>39.095511830039477</v>
          </cell>
        </row>
        <row r="14">
          <cell r="I14">
            <v>33.97335537362639</v>
          </cell>
          <cell r="U14">
            <v>41.001824421328671</v>
          </cell>
        </row>
        <row r="16">
          <cell r="I16">
            <v>29.989885306349237</v>
          </cell>
          <cell r="U16">
            <v>35.863460490909112</v>
          </cell>
        </row>
        <row r="18">
          <cell r="I18">
            <v>1.7955931067019408</v>
          </cell>
          <cell r="U18">
            <v>1.9197580547138058</v>
          </cell>
        </row>
        <row r="20">
          <cell r="I20">
            <v>768.10254231904764</v>
          </cell>
          <cell r="U20">
            <v>909.5960809681817</v>
          </cell>
        </row>
        <row r="22">
          <cell r="I22">
            <v>54.212464493197288</v>
          </cell>
          <cell r="U22">
            <v>59.747113165584402</v>
          </cell>
        </row>
        <row r="24">
          <cell r="I24">
            <v>150.35722748015871</v>
          </cell>
          <cell r="U24">
            <v>173.06176198863642</v>
          </cell>
        </row>
        <row r="26">
          <cell r="I26">
            <v>23.610555442857137</v>
          </cell>
          <cell r="U26">
            <v>26.962738500000007</v>
          </cell>
        </row>
        <row r="28">
          <cell r="I28">
            <v>610.19556190476192</v>
          </cell>
          <cell r="U28">
            <v>728.39936022727272</v>
          </cell>
        </row>
        <row r="30">
          <cell r="I30">
            <v>64.331904761904781</v>
          </cell>
          <cell r="U30">
            <v>76.948186363636381</v>
          </cell>
        </row>
        <row r="32">
          <cell r="I32">
            <v>62.354943930735899</v>
          </cell>
          <cell r="U32">
            <v>74.72022945454539</v>
          </cell>
        </row>
        <row r="34">
          <cell r="I34">
            <v>176.7511622698411</v>
          </cell>
          <cell r="U34">
            <v>209.75460785173166</v>
          </cell>
        </row>
        <row r="36">
          <cell r="I36">
            <v>22.568205791666678</v>
          </cell>
          <cell r="U36">
            <v>27.103761808238627</v>
          </cell>
        </row>
        <row r="38">
          <cell r="I38">
            <v>253.22049565842471</v>
          </cell>
          <cell r="U38">
            <v>326.57211656818191</v>
          </cell>
        </row>
        <row r="40">
          <cell r="I40">
            <v>7.0623401785714357</v>
          </cell>
          <cell r="U40">
            <v>7.9796181818181831</v>
          </cell>
        </row>
        <row r="42">
          <cell r="I42">
            <v>12.465230357142858</v>
          </cell>
          <cell r="U42">
            <v>9.3316448863636392</v>
          </cell>
        </row>
        <row r="44">
          <cell r="I44">
            <v>63.759888674603232</v>
          </cell>
          <cell r="U44">
            <v>76.321809746212153</v>
          </cell>
        </row>
        <row r="46">
          <cell r="I46">
            <v>286.37200880952383</v>
          </cell>
          <cell r="U46">
            <v>355.93995220716766</v>
          </cell>
        </row>
        <row r="48">
          <cell r="I48">
            <v>234.13595238095226</v>
          </cell>
          <cell r="U48">
            <v>280.32061128526624</v>
          </cell>
        </row>
        <row r="50">
          <cell r="I50">
            <v>252.30362326278652</v>
          </cell>
          <cell r="U50">
            <v>305.73378369949523</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chive Monthly"/>
    </sheetNames>
    <sheetDataSet>
      <sheetData sheetId="0">
        <row r="9">
          <cell r="IB9">
            <v>742594.7209999999</v>
          </cell>
          <cell r="IM9">
            <v>553360.85239999997</v>
          </cell>
          <cell r="IN9">
            <v>695071.95220000006</v>
          </cell>
        </row>
        <row r="10">
          <cell r="IB10">
            <v>13402.990999999998</v>
          </cell>
          <cell r="IM10">
            <v>7640.4314999999997</v>
          </cell>
          <cell r="IN10">
            <v>8120.1683999999996</v>
          </cell>
        </row>
        <row r="11">
          <cell r="IB11">
            <v>146574.239</v>
          </cell>
          <cell r="IM11">
            <v>23273.745299999999</v>
          </cell>
          <cell r="IN11">
            <v>23443.322400000001</v>
          </cell>
        </row>
        <row r="12">
          <cell r="IB12">
            <v>596.26700000000005</v>
          </cell>
          <cell r="IM12">
            <v>2376.9537999999998</v>
          </cell>
          <cell r="IN12">
            <v>2540.2829999999999</v>
          </cell>
        </row>
        <row r="13">
          <cell r="IB13">
            <v>21782.125000000004</v>
          </cell>
          <cell r="IM13">
            <v>66023.857000000004</v>
          </cell>
          <cell r="IN13">
            <v>63721.763899999998</v>
          </cell>
        </row>
        <row r="14">
          <cell r="IB14">
            <v>8838.2169999999969</v>
          </cell>
          <cell r="IM14">
            <v>12221.5525</v>
          </cell>
          <cell r="IN14">
            <v>15273.3338</v>
          </cell>
        </row>
        <row r="15">
          <cell r="IB15">
            <v>40052.180000000008</v>
          </cell>
          <cell r="IM15">
            <v>10457.075000000001</v>
          </cell>
          <cell r="IN15">
            <v>3430.55</v>
          </cell>
        </row>
        <row r="16">
          <cell r="IB16">
            <v>232651.12599999999</v>
          </cell>
          <cell r="IM16">
            <v>189108.61900000001</v>
          </cell>
          <cell r="IN16">
            <v>233867.5809</v>
          </cell>
        </row>
        <row r="17">
          <cell r="IB17">
            <v>197.22499999999999</v>
          </cell>
          <cell r="IM17">
            <v>156.96</v>
          </cell>
          <cell r="IN17">
            <v>268.5</v>
          </cell>
        </row>
        <row r="18">
          <cell r="IB18">
            <v>32831.435999999994</v>
          </cell>
          <cell r="IM18">
            <v>40119.055699999997</v>
          </cell>
          <cell r="IN18">
            <v>47486.484700000001</v>
          </cell>
        </row>
        <row r="19">
          <cell r="IB19">
            <v>245668.91499999998</v>
          </cell>
          <cell r="IM19">
            <v>201982.60260000001</v>
          </cell>
          <cell r="IN19">
            <v>296919.96509999997</v>
          </cell>
        </row>
        <row r="21">
          <cell r="IB21">
            <v>263142.64199999999</v>
          </cell>
          <cell r="IM21">
            <v>616309.60450000002</v>
          </cell>
          <cell r="IN21">
            <v>691704.98010000004</v>
          </cell>
        </row>
        <row r="22">
          <cell r="IB22">
            <v>31148.814999999999</v>
          </cell>
          <cell r="IM22">
            <v>29579.960899999998</v>
          </cell>
          <cell r="IN22">
            <v>27331.001100000001</v>
          </cell>
        </row>
        <row r="23">
          <cell r="IB23">
            <v>13896.904</v>
          </cell>
          <cell r="IM23">
            <v>27710.9234</v>
          </cell>
          <cell r="IN23">
            <v>31030.920600000001</v>
          </cell>
        </row>
        <row r="24">
          <cell r="IB24">
            <v>47312.584999999999</v>
          </cell>
          <cell r="IM24">
            <v>41963.101999999999</v>
          </cell>
          <cell r="IN24">
            <v>41750.299299999999</v>
          </cell>
        </row>
        <row r="25">
          <cell r="IB25">
            <v>923.37699999999995</v>
          </cell>
          <cell r="IM25">
            <v>4474.3694999999998</v>
          </cell>
          <cell r="IN25">
            <v>5177.8973999999998</v>
          </cell>
        </row>
        <row r="26">
          <cell r="IB26">
            <v>43023.286999999968</v>
          </cell>
          <cell r="IM26">
            <v>222160.0459</v>
          </cell>
          <cell r="IN26">
            <v>237201.98620000001</v>
          </cell>
        </row>
        <row r="27">
          <cell r="IB27">
            <v>26776.826000000001</v>
          </cell>
          <cell r="IM27">
            <v>164038.13260000001</v>
          </cell>
          <cell r="IN27">
            <v>206669.70050000001</v>
          </cell>
        </row>
        <row r="30">
          <cell r="IB30">
            <v>2816.9969999999998</v>
          </cell>
          <cell r="IM30">
            <v>9898.3277999999991</v>
          </cell>
          <cell r="IN30">
            <v>6644.5757999999996</v>
          </cell>
        </row>
        <row r="31">
          <cell r="IB31">
            <v>97243.850999999995</v>
          </cell>
          <cell r="IM31">
            <v>116484.7424</v>
          </cell>
          <cell r="IN31">
            <v>135898.5992</v>
          </cell>
        </row>
        <row r="33">
          <cell r="IB33">
            <v>103922.08099999999</v>
          </cell>
          <cell r="IM33">
            <v>149793.17619999999</v>
          </cell>
          <cell r="IN33">
            <v>115055.2265</v>
          </cell>
        </row>
        <row r="34">
          <cell r="IB34">
            <v>53870.618999999999</v>
          </cell>
          <cell r="IM34">
            <v>122846.57610000001</v>
          </cell>
          <cell r="IN34">
            <v>78496.0236</v>
          </cell>
        </row>
        <row r="45">
          <cell r="IB45">
            <v>49707.224000000002</v>
          </cell>
          <cell r="IM45">
            <v>25104.531999999999</v>
          </cell>
          <cell r="IN45">
            <v>35829.364399999999</v>
          </cell>
        </row>
        <row r="46">
          <cell r="IB46">
            <v>344.238</v>
          </cell>
          <cell r="IM46">
            <v>1842.0681</v>
          </cell>
          <cell r="IN46">
            <v>729.83849999999995</v>
          </cell>
        </row>
        <row r="48">
          <cell r="IB48">
            <v>1260435.003</v>
          </cell>
          <cell r="IM48">
            <v>1236466.09668</v>
          </cell>
          <cell r="IN48">
            <v>1429939.6200999999</v>
          </cell>
        </row>
        <row r="49">
          <cell r="IB49">
            <v>578111.41200000001</v>
          </cell>
          <cell r="IM49">
            <v>498621.51539999997</v>
          </cell>
          <cell r="IN49">
            <v>393153.09230000002</v>
          </cell>
        </row>
        <row r="50">
          <cell r="IB50">
            <v>341508.33799999999</v>
          </cell>
          <cell r="IM50">
            <v>420918.31177999999</v>
          </cell>
          <cell r="IN50">
            <v>498631.09360000002</v>
          </cell>
        </row>
        <row r="51">
          <cell r="IB51">
            <v>318765.54599999997</v>
          </cell>
          <cell r="IM51">
            <v>304093.90000000002</v>
          </cell>
          <cell r="IN51">
            <v>515065.26299999998</v>
          </cell>
        </row>
        <row r="52">
          <cell r="IB52">
            <v>22049.706999999999</v>
          </cell>
          <cell r="IM52">
            <v>12832.369500000001</v>
          </cell>
          <cell r="IN52">
            <v>23090.171200000001</v>
          </cell>
        </row>
        <row r="53">
          <cell r="IB53">
            <v>0</v>
          </cell>
          <cell r="IM53">
            <v>0</v>
          </cell>
          <cell r="IN53">
            <v>0</v>
          </cell>
        </row>
        <row r="55">
          <cell r="IB55">
            <v>396318.68900000013</v>
          </cell>
          <cell r="IM55">
            <v>246619.03450000001</v>
          </cell>
          <cell r="IN55">
            <v>305970.07809999998</v>
          </cell>
        </row>
        <row r="56">
          <cell r="IB56">
            <v>245616.51000000004</v>
          </cell>
          <cell r="IM56">
            <v>55217.161599999999</v>
          </cell>
          <cell r="IN56">
            <v>61747.585099999997</v>
          </cell>
        </row>
        <row r="57">
          <cell r="IB57">
            <v>40591.880000000019</v>
          </cell>
          <cell r="IM57">
            <v>40991.321199999998</v>
          </cell>
          <cell r="IN57">
            <v>62234.669099999999</v>
          </cell>
        </row>
        <row r="58">
          <cell r="IB58">
            <v>38749.648000000008</v>
          </cell>
          <cell r="IM58">
            <v>61675.400099999999</v>
          </cell>
          <cell r="IN58">
            <v>69768.861099999995</v>
          </cell>
        </row>
        <row r="59">
          <cell r="IB59">
            <v>6556.7429999999995</v>
          </cell>
          <cell r="IM59">
            <v>7097.0824000000002</v>
          </cell>
          <cell r="IN59">
            <v>11172.226199999999</v>
          </cell>
        </row>
        <row r="60">
          <cell r="IB60">
            <v>64803.908000000083</v>
          </cell>
          <cell r="IM60">
            <v>81638.069199999998</v>
          </cell>
          <cell r="IN60">
            <v>101046.7366</v>
          </cell>
        </row>
        <row r="62">
          <cell r="IB62">
            <v>640116.81400000001</v>
          </cell>
          <cell r="IM62">
            <v>664071.20220000006</v>
          </cell>
          <cell r="IN62">
            <v>860929.39009999996</v>
          </cell>
        </row>
        <row r="63">
          <cell r="IB63">
            <v>100373.08</v>
          </cell>
          <cell r="IM63">
            <v>15539.759</v>
          </cell>
          <cell r="IN63">
            <v>157335.0484</v>
          </cell>
        </row>
        <row r="64">
          <cell r="IB64">
            <v>8334.0849999999991</v>
          </cell>
          <cell r="IM64">
            <v>11496.4334</v>
          </cell>
          <cell r="IN64">
            <v>13748.0288</v>
          </cell>
        </row>
        <row r="65">
          <cell r="IB65">
            <v>173489.80499999999</v>
          </cell>
          <cell r="IM65">
            <v>185038.899</v>
          </cell>
          <cell r="IN65">
            <v>216286.36319999999</v>
          </cell>
        </row>
        <row r="66">
          <cell r="IB66">
            <v>41367.094000000034</v>
          </cell>
          <cell r="IM66">
            <v>55745.566200000001</v>
          </cell>
          <cell r="IN66">
            <v>58900.3851</v>
          </cell>
        </row>
        <row r="67">
          <cell r="IB67">
            <v>316552.75000000006</v>
          </cell>
          <cell r="IM67">
            <v>396250.54460000002</v>
          </cell>
          <cell r="IN67">
            <v>414659.56459999998</v>
          </cell>
        </row>
        <row r="69">
          <cell r="IB69">
            <v>239181.13199999995</v>
          </cell>
          <cell r="IM69">
            <v>361343.66460000002</v>
          </cell>
          <cell r="IN69">
            <v>384746.34259999997</v>
          </cell>
        </row>
        <row r="70">
          <cell r="IB70">
            <v>0</v>
          </cell>
          <cell r="IM70">
            <v>0</v>
          </cell>
          <cell r="IN70">
            <v>0</v>
          </cell>
        </row>
        <row r="71">
          <cell r="IB71">
            <v>67777.039999999994</v>
          </cell>
          <cell r="IM71">
            <v>130389.78750000001</v>
          </cell>
          <cell r="IN71">
            <v>151695.94680000001</v>
          </cell>
        </row>
        <row r="72">
          <cell r="IB72">
            <v>126904.08799999995</v>
          </cell>
          <cell r="IM72">
            <v>171900.77100000001</v>
          </cell>
          <cell r="IN72">
            <v>162572.65299999999</v>
          </cell>
        </row>
        <row r="73">
          <cell r="IB73">
            <v>16871.491000000002</v>
          </cell>
          <cell r="IM73">
            <v>23846.255399999998</v>
          </cell>
          <cell r="IN73">
            <v>29204.424999999999</v>
          </cell>
        </row>
        <row r="74">
          <cell r="IB74">
            <v>27628.512999999995</v>
          </cell>
          <cell r="IM74">
            <v>35206.850700000003</v>
          </cell>
          <cell r="IN74">
            <v>41273.317799999997</v>
          </cell>
        </row>
        <row r="76">
          <cell r="IB76">
            <v>41008.186000000016</v>
          </cell>
          <cell r="IM76">
            <v>79721.8364</v>
          </cell>
          <cell r="IN76">
            <v>85005.305699999997</v>
          </cell>
        </row>
        <row r="77">
          <cell r="IB77">
            <v>9181.6249999999982</v>
          </cell>
          <cell r="IM77">
            <v>16076.882299999999</v>
          </cell>
          <cell r="IN77">
            <v>15171.5481</v>
          </cell>
        </row>
        <row r="78">
          <cell r="IB78">
            <v>2035.7539999999999</v>
          </cell>
          <cell r="IM78">
            <v>10107.083500000001</v>
          </cell>
          <cell r="IN78">
            <v>7931.3702999999996</v>
          </cell>
        </row>
        <row r="79">
          <cell r="IB79">
            <v>6607.8549999999968</v>
          </cell>
          <cell r="IM79">
            <v>10177.1415</v>
          </cell>
          <cell r="IN79">
            <v>10781.6927</v>
          </cell>
        </row>
        <row r="80">
          <cell r="IB80">
            <v>2346.5520000000001</v>
          </cell>
          <cell r="IM80">
            <v>1673.211</v>
          </cell>
          <cell r="IN80">
            <v>892.76</v>
          </cell>
        </row>
        <row r="81">
          <cell r="IB81">
            <v>20836.400000000023</v>
          </cell>
          <cell r="IM81">
            <v>41687.518100000001</v>
          </cell>
          <cell r="IN81">
            <v>50227.934600000001</v>
          </cell>
        </row>
        <row r="83">
          <cell r="IB83">
            <v>179180.22600000032</v>
          </cell>
          <cell r="IM83">
            <v>310885.57939999999</v>
          </cell>
          <cell r="IN83">
            <v>318113.15269999998</v>
          </cell>
        </row>
        <row r="85">
          <cell r="IB85">
            <v>3865899.4940000004</v>
          </cell>
          <cell r="IM85">
            <v>4218571.0468800003</v>
          </cell>
          <cell r="IN85">
            <v>4886536.0481000002</v>
          </cell>
        </row>
        <row r="87">
          <cell r="IB87">
            <v>176671.6068758</v>
          </cell>
          <cell r="IM87">
            <v>246364.57559999998</v>
          </cell>
          <cell r="IN87">
            <v>285373.7316</v>
          </cell>
        </row>
        <row r="89">
          <cell r="IB89">
            <v>3689227.8871242004</v>
          </cell>
          <cell r="IM89">
            <v>3972206.4712800002</v>
          </cell>
          <cell r="IN89">
            <v>4601162.3165000007</v>
          </cell>
        </row>
        <row r="91">
          <cell r="IB91">
            <v>198736.53068307874</v>
          </cell>
          <cell r="IM91">
            <v>128783.1986301695</v>
          </cell>
          <cell r="IN91">
            <v>-90178.114024007693</v>
          </cell>
        </row>
        <row r="93">
          <cell r="IB93">
            <v>3887964.4178072792</v>
          </cell>
          <cell r="IM93">
            <v>4100989.6699101697</v>
          </cell>
          <cell r="IN93">
            <v>4510984.202475993</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8">
          <cell r="F8">
            <v>4770538</v>
          </cell>
        </row>
        <row r="10">
          <cell r="F10">
            <v>764309</v>
          </cell>
        </row>
        <row r="11">
          <cell r="F11">
            <v>6702</v>
          </cell>
        </row>
        <row r="12">
          <cell r="F12">
            <v>176348</v>
          </cell>
        </row>
        <row r="13">
          <cell r="F13">
            <v>7903</v>
          </cell>
        </row>
        <row r="14">
          <cell r="F14">
            <v>54985</v>
          </cell>
        </row>
        <row r="15">
          <cell r="F15">
            <v>19731</v>
          </cell>
        </row>
        <row r="16">
          <cell r="F16">
            <v>8843</v>
          </cell>
        </row>
        <row r="17">
          <cell r="F17">
            <v>223296</v>
          </cell>
        </row>
        <row r="18">
          <cell r="F18">
            <v>411</v>
          </cell>
        </row>
        <row r="19">
          <cell r="F19">
            <v>59087</v>
          </cell>
        </row>
        <row r="20">
          <cell r="F20">
            <v>207003</v>
          </cell>
        </row>
        <row r="22">
          <cell r="F22">
            <v>750444</v>
          </cell>
        </row>
        <row r="23">
          <cell r="F23">
            <v>35422</v>
          </cell>
        </row>
        <row r="24">
          <cell r="F24">
            <v>41382</v>
          </cell>
        </row>
        <row r="25">
          <cell r="F25">
            <v>11067</v>
          </cell>
        </row>
        <row r="26">
          <cell r="F26">
            <v>8866</v>
          </cell>
        </row>
        <row r="27">
          <cell r="F27">
            <v>280485</v>
          </cell>
        </row>
        <row r="28">
          <cell r="F28">
            <v>232709</v>
          </cell>
        </row>
        <row r="31">
          <cell r="F31">
            <v>11973</v>
          </cell>
        </row>
        <row r="32">
          <cell r="F32">
            <v>128540</v>
          </cell>
        </row>
        <row r="34">
          <cell r="F34">
            <v>135461</v>
          </cell>
        </row>
        <row r="35">
          <cell r="F35">
            <v>118044</v>
          </cell>
        </row>
        <row r="46">
          <cell r="F46">
            <v>17118</v>
          </cell>
        </row>
        <row r="47">
          <cell r="F47">
            <v>299</v>
          </cell>
        </row>
        <row r="58">
          <cell r="F58">
            <v>1326540</v>
          </cell>
        </row>
        <row r="59">
          <cell r="F59">
            <v>427573</v>
          </cell>
        </row>
        <row r="60">
          <cell r="F60">
            <v>366492</v>
          </cell>
        </row>
        <row r="61">
          <cell r="F61">
            <v>445148</v>
          </cell>
        </row>
        <row r="62">
          <cell r="F62">
            <v>87322</v>
          </cell>
        </row>
        <row r="63">
          <cell r="F63">
            <v>5</v>
          </cell>
        </row>
        <row r="65">
          <cell r="F65">
            <v>216154</v>
          </cell>
        </row>
        <row r="66">
          <cell r="F66">
            <v>16417</v>
          </cell>
        </row>
        <row r="67">
          <cell r="F67">
            <v>44921</v>
          </cell>
        </row>
        <row r="68">
          <cell r="F68">
            <v>54758</v>
          </cell>
        </row>
        <row r="69">
          <cell r="F69">
            <v>32992</v>
          </cell>
        </row>
        <row r="70">
          <cell r="F70">
            <v>67066</v>
          </cell>
        </row>
        <row r="72">
          <cell r="F72">
            <v>839238</v>
          </cell>
        </row>
        <row r="73">
          <cell r="F73">
            <v>178731</v>
          </cell>
        </row>
        <row r="74">
          <cell r="F74">
            <v>17066</v>
          </cell>
        </row>
        <row r="75">
          <cell r="F75">
            <v>204831</v>
          </cell>
        </row>
        <row r="76">
          <cell r="F76">
            <v>99642</v>
          </cell>
        </row>
        <row r="77">
          <cell r="F77">
            <v>338968</v>
          </cell>
        </row>
        <row r="79">
          <cell r="F79">
            <v>348095</v>
          </cell>
        </row>
        <row r="80">
          <cell r="F80">
            <v>1274</v>
          </cell>
        </row>
        <row r="81">
          <cell r="F81">
            <v>99795</v>
          </cell>
        </row>
        <row r="82">
          <cell r="F82">
            <v>156245</v>
          </cell>
        </row>
        <row r="83">
          <cell r="F83">
            <v>18574</v>
          </cell>
        </row>
        <row r="84">
          <cell r="F84">
            <v>72207</v>
          </cell>
        </row>
        <row r="86">
          <cell r="F86">
            <v>73427</v>
          </cell>
        </row>
        <row r="87">
          <cell r="F87">
            <v>19521</v>
          </cell>
        </row>
        <row r="88">
          <cell r="F88">
            <v>9500</v>
          </cell>
        </row>
        <row r="89">
          <cell r="F89">
            <v>5942</v>
          </cell>
        </row>
        <row r="90">
          <cell r="F90">
            <v>1054</v>
          </cell>
        </row>
        <row r="91">
          <cell r="F91">
            <v>37410</v>
          </cell>
        </row>
        <row r="93">
          <cell r="F93">
            <v>316870</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 Selected Country "/>
    </sheetNames>
    <sheetDataSet>
      <sheetData sheetId="0">
        <row r="11">
          <cell r="D11">
            <v>13674.785</v>
          </cell>
          <cell r="E11">
            <v>6535.0337</v>
          </cell>
          <cell r="F11">
            <v>12355.66</v>
          </cell>
        </row>
        <row r="12">
          <cell r="D12">
            <v>12565.426799999999</v>
          </cell>
          <cell r="E12">
            <v>15177.321400000001</v>
          </cell>
          <cell r="F12">
            <v>13483.4133</v>
          </cell>
        </row>
        <row r="13">
          <cell r="D13">
            <v>7728.0442999999996</v>
          </cell>
          <cell r="E13">
            <v>11860.938</v>
          </cell>
          <cell r="F13">
            <v>10635.37</v>
          </cell>
        </row>
        <row r="14">
          <cell r="D14">
            <v>4837.3824999999997</v>
          </cell>
          <cell r="E14">
            <v>3316.3834000000002</v>
          </cell>
          <cell r="F14">
            <v>2848.0432999999998</v>
          </cell>
        </row>
        <row r="15">
          <cell r="D15">
            <v>20073.034899999999</v>
          </cell>
          <cell r="E15">
            <v>27285.563699999999</v>
          </cell>
          <cell r="F15">
            <v>27681.1646</v>
          </cell>
        </row>
        <row r="16">
          <cell r="D16">
            <v>2328.0549999999998</v>
          </cell>
          <cell r="E16">
            <v>1573.5379</v>
          </cell>
          <cell r="F16">
            <v>5912.5146999999997</v>
          </cell>
        </row>
        <row r="17">
          <cell r="D17">
            <v>5693.0037000000002</v>
          </cell>
          <cell r="E17">
            <v>11770.894</v>
          </cell>
          <cell r="F17">
            <v>10412.3784</v>
          </cell>
        </row>
        <row r="18">
          <cell r="D18">
            <v>410.44560000000001</v>
          </cell>
          <cell r="E18">
            <v>771.09979999999996</v>
          </cell>
          <cell r="F18">
            <v>791.86180000000002</v>
          </cell>
        </row>
        <row r="19">
          <cell r="D19">
            <v>11641.5306</v>
          </cell>
          <cell r="E19">
            <v>13170.031999999999</v>
          </cell>
          <cell r="F19">
            <v>10564.4097</v>
          </cell>
        </row>
        <row r="20">
          <cell r="D20">
            <v>531848.47589999996</v>
          </cell>
          <cell r="E20">
            <v>480142.98629999999</v>
          </cell>
          <cell r="F20">
            <v>492631.97580000001</v>
          </cell>
        </row>
        <row r="21">
          <cell r="D21">
            <v>30055.962</v>
          </cell>
          <cell r="E21">
            <v>31038.165799999999</v>
          </cell>
          <cell r="F21">
            <v>36680.898999999998</v>
          </cell>
        </row>
        <row r="22">
          <cell r="D22">
            <v>501785.24690000003</v>
          </cell>
          <cell r="E22">
            <v>449092.15350000001</v>
          </cell>
          <cell r="F22">
            <v>455943.8198</v>
          </cell>
        </row>
        <row r="23">
          <cell r="D23">
            <v>7.2670000000000003</v>
          </cell>
          <cell r="E23">
            <v>12.667</v>
          </cell>
          <cell r="F23">
            <v>7.2569999999999997</v>
          </cell>
        </row>
        <row r="24">
          <cell r="D24">
            <v>48856.013400000003</v>
          </cell>
          <cell r="E24">
            <v>59872.963799999998</v>
          </cell>
          <cell r="F24">
            <v>60598.998299999999</v>
          </cell>
        </row>
        <row r="25">
          <cell r="D25">
            <v>1770.7728</v>
          </cell>
          <cell r="E25">
            <v>1895.1063999999999</v>
          </cell>
          <cell r="F25">
            <v>2196.5922</v>
          </cell>
        </row>
        <row r="26">
          <cell r="D26">
            <v>4767.1610000000001</v>
          </cell>
          <cell r="E26">
            <v>5597.6052</v>
          </cell>
          <cell r="F26">
            <v>4054.9630999999999</v>
          </cell>
        </row>
        <row r="27">
          <cell r="D27">
            <v>5174.2633999999998</v>
          </cell>
          <cell r="E27">
            <v>8313.0833999999995</v>
          </cell>
          <cell r="F27">
            <v>7159.3413</v>
          </cell>
        </row>
        <row r="28">
          <cell r="D28">
            <v>1019.4959</v>
          </cell>
          <cell r="E28">
            <v>1170.0363</v>
          </cell>
          <cell r="F28">
            <v>1114.0431000000001</v>
          </cell>
        </row>
        <row r="29">
          <cell r="D29">
            <v>36124.320299999999</v>
          </cell>
          <cell r="E29">
            <v>42897.1325</v>
          </cell>
          <cell r="F29">
            <v>46074.058599999997</v>
          </cell>
        </row>
        <row r="30">
          <cell r="D30">
            <v>202493.79920000001</v>
          </cell>
          <cell r="E30">
            <v>200464.80799999999</v>
          </cell>
          <cell r="F30">
            <v>229113.3566</v>
          </cell>
        </row>
        <row r="31">
          <cell r="D31">
            <v>11691.631100000001</v>
          </cell>
          <cell r="E31">
            <v>17954.2055</v>
          </cell>
          <cell r="F31">
            <v>22861.675200000001</v>
          </cell>
        </row>
        <row r="32">
          <cell r="D32">
            <v>3894.1052</v>
          </cell>
          <cell r="E32">
            <v>2379.4531000000002</v>
          </cell>
          <cell r="F32">
            <v>2971.6495</v>
          </cell>
        </row>
        <row r="33">
          <cell r="D33">
            <v>3305.5142999999998</v>
          </cell>
          <cell r="E33">
            <v>2869.2691</v>
          </cell>
          <cell r="F33">
            <v>5903.0954000000002</v>
          </cell>
        </row>
        <row r="34">
          <cell r="D34">
            <v>10491.4012</v>
          </cell>
          <cell r="E34">
            <v>10405.784100000001</v>
          </cell>
          <cell r="F34">
            <v>11965.5784</v>
          </cell>
        </row>
        <row r="35">
          <cell r="D35">
            <v>160497.84479999999</v>
          </cell>
          <cell r="E35">
            <v>152335.80379999999</v>
          </cell>
          <cell r="F35">
            <v>172285.22</v>
          </cell>
        </row>
        <row r="36">
          <cell r="D36">
            <v>12613.302600000001</v>
          </cell>
          <cell r="E36">
            <v>14520.2924</v>
          </cell>
          <cell r="F36">
            <v>13126.1381</v>
          </cell>
        </row>
        <row r="37">
          <cell r="D37">
            <v>240435.73190000001</v>
          </cell>
          <cell r="E37">
            <v>212445.78769999999</v>
          </cell>
          <cell r="F37">
            <v>219333.3303</v>
          </cell>
        </row>
        <row r="38">
          <cell r="D38">
            <v>10514.639300000001</v>
          </cell>
          <cell r="E38">
            <v>14455.1733</v>
          </cell>
          <cell r="F38">
            <v>7926.2864</v>
          </cell>
        </row>
        <row r="39">
          <cell r="D39">
            <v>89109.005900000004</v>
          </cell>
          <cell r="E39">
            <v>66193.549499999994</v>
          </cell>
          <cell r="F39">
            <v>81254.594800000006</v>
          </cell>
        </row>
        <row r="40">
          <cell r="D40">
            <v>118294.6069</v>
          </cell>
          <cell r="E40">
            <v>109074.3425</v>
          </cell>
          <cell r="F40">
            <v>108565.63340000001</v>
          </cell>
        </row>
        <row r="41">
          <cell r="D41">
            <v>22517.479800000001</v>
          </cell>
          <cell r="E41">
            <v>22722.722399999999</v>
          </cell>
          <cell r="F41">
            <v>21586.815699999999</v>
          </cell>
        </row>
        <row r="42">
          <cell r="D42">
            <v>360693.26569999999</v>
          </cell>
          <cell r="E42">
            <v>332206.79239999998</v>
          </cell>
          <cell r="F42">
            <v>332765.07770000002</v>
          </cell>
        </row>
        <row r="43">
          <cell r="D43">
            <v>51750.170100000003</v>
          </cell>
          <cell r="E43">
            <v>41562.151100000003</v>
          </cell>
          <cell r="F43">
            <v>39883.331299999998</v>
          </cell>
        </row>
        <row r="44">
          <cell r="D44">
            <v>49358.677100000001</v>
          </cell>
          <cell r="E44">
            <v>46379.082300000002</v>
          </cell>
          <cell r="F44">
            <v>46138.037300000004</v>
          </cell>
        </row>
        <row r="45">
          <cell r="D45">
            <v>129299.1272</v>
          </cell>
          <cell r="E45">
            <v>118753.6161</v>
          </cell>
          <cell r="F45">
            <v>123134.2129</v>
          </cell>
        </row>
        <row r="46">
          <cell r="D46">
            <v>115116.88280000001</v>
          </cell>
          <cell r="E46">
            <v>109943.89290000001</v>
          </cell>
          <cell r="F46">
            <v>112220.2549</v>
          </cell>
        </row>
        <row r="47">
          <cell r="D47">
            <v>12384.097599999999</v>
          </cell>
          <cell r="E47">
            <v>12579.8832</v>
          </cell>
          <cell r="F47">
            <v>10102.401599999999</v>
          </cell>
        </row>
        <row r="48">
          <cell r="D48">
            <v>2784.3108999999999</v>
          </cell>
          <cell r="E48">
            <v>2988.1668</v>
          </cell>
          <cell r="F48">
            <v>1286.8397</v>
          </cell>
        </row>
        <row r="49">
          <cell r="D49">
            <v>43337.673199999997</v>
          </cell>
          <cell r="E49">
            <v>89779.095499999996</v>
          </cell>
          <cell r="F49">
            <v>91673.791700000002</v>
          </cell>
        </row>
        <row r="50">
          <cell r="D50">
            <v>13398.4272</v>
          </cell>
          <cell r="E50">
            <v>20319.678500000002</v>
          </cell>
          <cell r="F50">
            <v>25933.000100000001</v>
          </cell>
        </row>
        <row r="51">
          <cell r="D51">
            <v>1776.6596</v>
          </cell>
          <cell r="E51">
            <v>1374.606</v>
          </cell>
          <cell r="F51">
            <v>1589.3697999999999</v>
          </cell>
        </row>
        <row r="52">
          <cell r="D52">
            <v>11012.0113</v>
          </cell>
          <cell r="E52">
            <v>15918.632299999999</v>
          </cell>
          <cell r="F52">
            <v>13029.4398</v>
          </cell>
        </row>
        <row r="53">
          <cell r="D53">
            <v>17150.575099999998</v>
          </cell>
          <cell r="E53">
            <v>52166.178699999997</v>
          </cell>
          <cell r="F53">
            <v>51121.982000000004</v>
          </cell>
        </row>
        <row r="54">
          <cell r="D54">
            <v>2356.0792000000001</v>
          </cell>
          <cell r="E54">
            <v>15367.0275</v>
          </cell>
          <cell r="F54">
            <v>14092.1198</v>
          </cell>
        </row>
        <row r="55">
          <cell r="D55">
            <v>13838.7325</v>
          </cell>
          <cell r="E55">
            <v>19144.962299999999</v>
          </cell>
          <cell r="F55">
            <v>12907.2567</v>
          </cell>
        </row>
        <row r="56">
          <cell r="D56">
            <v>8872.4760000000006</v>
          </cell>
          <cell r="E56">
            <v>10032.1453</v>
          </cell>
          <cell r="F56">
            <v>6202.1875</v>
          </cell>
        </row>
        <row r="57">
          <cell r="D57">
            <v>1581.3128999999999</v>
          </cell>
          <cell r="E57">
            <v>1819.1978999999999</v>
          </cell>
          <cell r="F57">
            <v>3507.5758999999998</v>
          </cell>
        </row>
        <row r="58">
          <cell r="D58">
            <v>3384.9436000000001</v>
          </cell>
          <cell r="E58">
            <v>7293.6190999999999</v>
          </cell>
          <cell r="F58">
            <v>3197.4933000000001</v>
          </cell>
        </row>
        <row r="59">
          <cell r="D59">
            <v>13140.023300000001</v>
          </cell>
          <cell r="E59">
            <v>17908.432199999999</v>
          </cell>
          <cell r="F59">
            <v>17899.987499999999</v>
          </cell>
        </row>
        <row r="60">
          <cell r="D60">
            <v>12611.776900000001</v>
          </cell>
          <cell r="E60">
            <v>17778.878199999999</v>
          </cell>
          <cell r="F60">
            <v>17737.4143</v>
          </cell>
        </row>
        <row r="61">
          <cell r="D61">
            <v>528.24639999999999</v>
          </cell>
          <cell r="E61">
            <v>129.554</v>
          </cell>
          <cell r="F61">
            <v>162.57320000000001</v>
          </cell>
        </row>
        <row r="62">
          <cell r="D62">
            <v>27060.785599999999</v>
          </cell>
          <cell r="E62">
            <v>94265.595799999996</v>
          </cell>
          <cell r="F62">
            <v>72921.245800000004</v>
          </cell>
        </row>
        <row r="63">
          <cell r="D63">
            <v>200662.82569999999</v>
          </cell>
          <cell r="E63">
            <v>308966.79479999997</v>
          </cell>
          <cell r="F63">
            <v>307081.54670000001</v>
          </cell>
        </row>
        <row r="64">
          <cell r="D64">
            <v>136551.01699999999</v>
          </cell>
          <cell r="E64">
            <v>257978.05489999999</v>
          </cell>
          <cell r="F64">
            <v>245168.76560000001</v>
          </cell>
        </row>
        <row r="65">
          <cell r="D65">
            <v>14234.056500000001</v>
          </cell>
          <cell r="E65">
            <v>12856.100899999999</v>
          </cell>
          <cell r="F65">
            <v>14402.912399999999</v>
          </cell>
        </row>
        <row r="66">
          <cell r="D66">
            <v>13310.7199</v>
          </cell>
          <cell r="E66">
            <v>16136.841</v>
          </cell>
          <cell r="F66">
            <v>14264.4336</v>
          </cell>
        </row>
        <row r="67">
          <cell r="D67">
            <v>12282.935299999999</v>
          </cell>
          <cell r="E67">
            <v>21959.928</v>
          </cell>
          <cell r="F67">
            <v>12568.580099999999</v>
          </cell>
        </row>
        <row r="68">
          <cell r="D68">
            <v>24284.097000000002</v>
          </cell>
          <cell r="E68">
            <v>35.869999999999997</v>
          </cell>
          <cell r="F68">
            <v>20676.855</v>
          </cell>
        </row>
        <row r="69">
          <cell r="D69">
            <v>134229.09229999999</v>
          </cell>
          <cell r="E69">
            <v>140584.10440000001</v>
          </cell>
          <cell r="F69">
            <v>160632.21720000001</v>
          </cell>
        </row>
        <row r="70">
          <cell r="D70">
            <v>33597.687299999998</v>
          </cell>
          <cell r="E70">
            <v>28019.315200000001</v>
          </cell>
          <cell r="F70">
            <v>24210.7624</v>
          </cell>
        </row>
        <row r="71">
          <cell r="D71">
            <v>58927.832999999999</v>
          </cell>
          <cell r="E71">
            <v>56943.614000000001</v>
          </cell>
          <cell r="F71">
            <v>62332.438000000002</v>
          </cell>
        </row>
        <row r="72">
          <cell r="D72">
            <v>27.591999999999999</v>
          </cell>
          <cell r="E72">
            <v>8.23</v>
          </cell>
          <cell r="F72">
            <v>71.992500000000007</v>
          </cell>
        </row>
        <row r="73">
          <cell r="D73">
            <v>2.1419999999999999</v>
          </cell>
          <cell r="E73">
            <v>0.78500000000000003</v>
          </cell>
          <cell r="F73">
            <v>0</v>
          </cell>
        </row>
        <row r="74">
          <cell r="D74">
            <v>21442.314299999998</v>
          </cell>
          <cell r="E74">
            <v>34060.172400000003</v>
          </cell>
          <cell r="F74">
            <v>47223.279499999997</v>
          </cell>
        </row>
        <row r="75">
          <cell r="D75">
            <v>20231.523700000002</v>
          </cell>
          <cell r="E75">
            <v>21551.987799999999</v>
          </cell>
          <cell r="F75">
            <v>26793.7448</v>
          </cell>
        </row>
        <row r="76">
          <cell r="D76">
            <v>92411.076400000005</v>
          </cell>
          <cell r="E76">
            <v>300624.15399999998</v>
          </cell>
          <cell r="F76">
            <v>290444.5943</v>
          </cell>
        </row>
        <row r="77">
          <cell r="D77">
            <v>13724.743</v>
          </cell>
          <cell r="E77">
            <v>100098.1053</v>
          </cell>
          <cell r="F77">
            <v>73634.269</v>
          </cell>
        </row>
        <row r="78">
          <cell r="D78">
            <v>15088.6958</v>
          </cell>
          <cell r="E78">
            <v>73613.105299999996</v>
          </cell>
          <cell r="F78">
            <v>84078.8514</v>
          </cell>
        </row>
        <row r="79">
          <cell r="D79">
            <v>26729.781200000001</v>
          </cell>
          <cell r="E79">
            <v>18223.7379</v>
          </cell>
          <cell r="F79">
            <v>30598.144700000001</v>
          </cell>
        </row>
        <row r="80">
          <cell r="D80">
            <v>13152.138499999999</v>
          </cell>
          <cell r="E80">
            <v>9548.6321000000007</v>
          </cell>
          <cell r="F80">
            <v>11788.137500000001</v>
          </cell>
        </row>
        <row r="81">
          <cell r="D81">
            <v>23715.7179</v>
          </cell>
          <cell r="E81">
            <v>99140.573399999994</v>
          </cell>
          <cell r="F81">
            <v>90345.191699999996</v>
          </cell>
        </row>
        <row r="82">
          <cell r="D82">
            <v>208009.35159999999</v>
          </cell>
          <cell r="E82">
            <v>325372.97629999998</v>
          </cell>
          <cell r="F82">
            <v>322949.69520000002</v>
          </cell>
        </row>
        <row r="83">
          <cell r="D83">
            <v>4413.4476999999997</v>
          </cell>
          <cell r="E83">
            <v>6476.6930000000002</v>
          </cell>
          <cell r="F83">
            <v>6670.0320000000002</v>
          </cell>
        </row>
        <row r="84">
          <cell r="D84">
            <v>2613.4169999999999</v>
          </cell>
          <cell r="E84">
            <v>2842.3910000000001</v>
          </cell>
          <cell r="F84">
            <v>2267.212</v>
          </cell>
        </row>
        <row r="85">
          <cell r="D85">
            <v>11090.329</v>
          </cell>
          <cell r="E85">
            <v>10234.9594</v>
          </cell>
          <cell r="F85">
            <v>12600.393</v>
          </cell>
        </row>
        <row r="86">
          <cell r="D86">
            <v>35589.494899999998</v>
          </cell>
          <cell r="E86">
            <v>52612.510199999997</v>
          </cell>
          <cell r="F86">
            <v>57977.197500000002</v>
          </cell>
        </row>
        <row r="87">
          <cell r="D87">
            <v>21792.031299999999</v>
          </cell>
          <cell r="E87">
            <v>21948.6005</v>
          </cell>
          <cell r="F87">
            <v>24070.064999999999</v>
          </cell>
        </row>
        <row r="88">
          <cell r="D88">
            <v>95600.405700000003</v>
          </cell>
          <cell r="E88">
            <v>182932.24179999999</v>
          </cell>
          <cell r="F88">
            <v>168387.97949999999</v>
          </cell>
        </row>
        <row r="89">
          <cell r="D89">
            <v>36910.226000000002</v>
          </cell>
          <cell r="E89">
            <v>48325.580399999999</v>
          </cell>
          <cell r="F89">
            <v>50976.816200000001</v>
          </cell>
        </row>
        <row r="90">
          <cell r="D90">
            <v>25240.039100000002</v>
          </cell>
          <cell r="E90">
            <v>25521.4162</v>
          </cell>
          <cell r="F90">
            <v>26619.542600000001</v>
          </cell>
        </row>
        <row r="91">
          <cell r="D91">
            <v>21154.3858</v>
          </cell>
          <cell r="E91">
            <v>21726.209500000001</v>
          </cell>
          <cell r="F91">
            <v>22783.821499999998</v>
          </cell>
        </row>
        <row r="92">
          <cell r="D92">
            <v>3836.6813000000002</v>
          </cell>
          <cell r="E92">
            <v>3517.0178000000001</v>
          </cell>
          <cell r="F92">
            <v>3494.6419999999998</v>
          </cell>
        </row>
        <row r="93">
          <cell r="D93">
            <v>248.97200000000001</v>
          </cell>
          <cell r="E93">
            <v>278.18889999999999</v>
          </cell>
          <cell r="F93">
            <v>341.07909999999998</v>
          </cell>
        </row>
        <row r="94">
          <cell r="D94">
            <v>8933.8811000000005</v>
          </cell>
          <cell r="E94">
            <v>4401.0956999999999</v>
          </cell>
          <cell r="F94">
            <v>3335.6442000000002</v>
          </cell>
        </row>
        <row r="96">
          <cell r="D96">
            <v>2199860.0927999998</v>
          </cell>
          <cell r="E96">
            <v>2676066.9116999996</v>
          </cell>
          <cell r="F96">
            <v>2708520.6183000002</v>
          </cell>
        </row>
        <row r="98">
          <cell r="D98">
            <v>46723.176149999999</v>
          </cell>
          <cell r="E98">
            <v>48688.493908000004</v>
          </cell>
          <cell r="F98">
            <v>48688.493908000004</v>
          </cell>
        </row>
        <row r="100">
          <cell r="D100">
            <v>2153136.9166499996</v>
          </cell>
          <cell r="E100">
            <v>2627378.4177919994</v>
          </cell>
          <cell r="F100">
            <v>2659832.124392</v>
          </cell>
        </row>
        <row r="102">
          <cell r="D102">
            <v>68828.08245701011</v>
          </cell>
          <cell r="E102">
            <v>167604.27190220458</v>
          </cell>
          <cell r="F102">
            <v>33216.625182621996</v>
          </cell>
        </row>
        <row r="104">
          <cell r="D104">
            <v>2221964.9991070097</v>
          </cell>
          <cell r="E104">
            <v>2794982.6896942039</v>
          </cell>
          <cell r="F104">
            <v>2693048.7495746221</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s (Countries &amp; Regions)"/>
    </sheetNames>
    <sheetDataSet>
      <sheetData sheetId="0">
        <row r="10">
          <cell r="D10">
            <v>76.126999999999995</v>
          </cell>
          <cell r="E10">
            <v>34618.207999999999</v>
          </cell>
          <cell r="F10">
            <v>133.3091</v>
          </cell>
        </row>
        <row r="11">
          <cell r="D11">
            <v>4986.7899999999991</v>
          </cell>
          <cell r="E11">
            <v>5049.6891999999998</v>
          </cell>
          <cell r="F11">
            <v>5781.4538000000002</v>
          </cell>
        </row>
        <row r="12">
          <cell r="D12">
            <v>4431.5639999999994</v>
          </cell>
          <cell r="E12">
            <v>4556.3262000000004</v>
          </cell>
          <cell r="F12">
            <v>4680.4988000000003</v>
          </cell>
        </row>
        <row r="13">
          <cell r="D13">
            <v>555.226</v>
          </cell>
          <cell r="E13">
            <v>493.363</v>
          </cell>
          <cell r="F13">
            <v>1100.9549999999999</v>
          </cell>
        </row>
        <row r="14">
          <cell r="D14">
            <v>119936.69599999997</v>
          </cell>
          <cell r="E14">
            <v>37523.944199999998</v>
          </cell>
          <cell r="F14">
            <v>30957.613300000001</v>
          </cell>
        </row>
        <row r="15">
          <cell r="D15">
            <v>16874.119000000002</v>
          </cell>
          <cell r="E15">
            <v>5020.4930000000004</v>
          </cell>
          <cell r="F15">
            <v>2642.7826</v>
          </cell>
        </row>
        <row r="16">
          <cell r="D16">
            <v>96488.877999999953</v>
          </cell>
          <cell r="E16">
            <v>25052.8138</v>
          </cell>
          <cell r="F16">
            <v>26883.109400000001</v>
          </cell>
        </row>
        <row r="17">
          <cell r="D17">
            <v>146.74399999999997</v>
          </cell>
          <cell r="E17">
            <v>1064.1631</v>
          </cell>
          <cell r="F17">
            <v>1125.152</v>
          </cell>
        </row>
        <row r="18">
          <cell r="D18">
            <v>6426.9549999999999</v>
          </cell>
          <cell r="E18">
            <v>6386.4742999999999</v>
          </cell>
          <cell r="F18">
            <v>306.5693</v>
          </cell>
        </row>
        <row r="19">
          <cell r="D19">
            <v>226109.99500000011</v>
          </cell>
          <cell r="E19">
            <v>164448.63140000001</v>
          </cell>
          <cell r="F19">
            <v>151862.09830000001</v>
          </cell>
        </row>
        <row r="20">
          <cell r="D20">
            <v>51327.810000000005</v>
          </cell>
          <cell r="E20">
            <v>8630.2666000000008</v>
          </cell>
          <cell r="F20">
            <v>12078.752899999999</v>
          </cell>
        </row>
        <row r="21">
          <cell r="D21">
            <v>174782.18500000011</v>
          </cell>
          <cell r="E21">
            <v>155754.52480000001</v>
          </cell>
          <cell r="F21">
            <v>139783.34539999999</v>
          </cell>
        </row>
        <row r="22">
          <cell r="D22">
            <v>0</v>
          </cell>
          <cell r="E22">
            <v>63.84</v>
          </cell>
          <cell r="F22">
            <v>0</v>
          </cell>
        </row>
        <row r="23">
          <cell r="D23">
            <v>170221.24599999998</v>
          </cell>
          <cell r="E23">
            <v>137927.6004</v>
          </cell>
          <cell r="F23">
            <v>220100.89069999999</v>
          </cell>
        </row>
        <row r="24">
          <cell r="D24">
            <v>474.03599999999994</v>
          </cell>
          <cell r="E24">
            <v>1117.5749000000001</v>
          </cell>
          <cell r="F24">
            <v>898.77710000000002</v>
          </cell>
        </row>
        <row r="25">
          <cell r="D25">
            <v>4696.088999999999</v>
          </cell>
          <cell r="E25">
            <v>23823.088500000002</v>
          </cell>
          <cell r="F25">
            <v>6773.4193999999998</v>
          </cell>
        </row>
        <row r="26">
          <cell r="D26">
            <v>149658.30299999999</v>
          </cell>
          <cell r="E26">
            <v>77361.396999999997</v>
          </cell>
          <cell r="F26">
            <v>154418.0196</v>
          </cell>
        </row>
        <row r="27">
          <cell r="D27">
            <v>7514.1450000000004</v>
          </cell>
          <cell r="E27">
            <v>21301.501</v>
          </cell>
          <cell r="F27">
            <v>44434.264999999999</v>
          </cell>
        </row>
        <row r="28">
          <cell r="D28">
            <v>7878.6729999999998</v>
          </cell>
          <cell r="E28">
            <v>14324.039000000001</v>
          </cell>
          <cell r="F28">
            <v>13576.409600000001</v>
          </cell>
        </row>
        <row r="29">
          <cell r="D29">
            <v>59453.542999999991</v>
          </cell>
          <cell r="E29">
            <v>84794.968500000003</v>
          </cell>
          <cell r="F29">
            <v>89779.759300000005</v>
          </cell>
        </row>
        <row r="30">
          <cell r="D30">
            <v>3680.6790000000001</v>
          </cell>
          <cell r="E30">
            <v>3930.8488000000002</v>
          </cell>
          <cell r="F30">
            <v>6983.3652000000002</v>
          </cell>
        </row>
        <row r="31">
          <cell r="D31">
            <v>3833.4860000000008</v>
          </cell>
          <cell r="E31">
            <v>6294.5749999999998</v>
          </cell>
          <cell r="F31">
            <v>6296.6598000000004</v>
          </cell>
        </row>
        <row r="32">
          <cell r="D32">
            <v>3716.346</v>
          </cell>
          <cell r="E32">
            <v>2236.6561000000002</v>
          </cell>
          <cell r="F32">
            <v>2375.9881999999998</v>
          </cell>
        </row>
        <row r="33">
          <cell r="D33">
            <v>10648.992000000002</v>
          </cell>
          <cell r="E33">
            <v>14733.410400000001</v>
          </cell>
          <cell r="F33">
            <v>15976.2498</v>
          </cell>
        </row>
        <row r="34">
          <cell r="D34">
            <v>32453.884999999991</v>
          </cell>
          <cell r="E34">
            <v>51337.351600000002</v>
          </cell>
          <cell r="F34">
            <v>51049.5553</v>
          </cell>
        </row>
        <row r="35">
          <cell r="D35">
            <v>5120.1549999999997</v>
          </cell>
          <cell r="E35">
            <v>6262.1265999999996</v>
          </cell>
          <cell r="F35">
            <v>7097.9409999999998</v>
          </cell>
        </row>
        <row r="36">
          <cell r="D36">
            <v>101487.353</v>
          </cell>
          <cell r="E36">
            <v>63754.4018</v>
          </cell>
          <cell r="F36">
            <v>74891.698600000003</v>
          </cell>
        </row>
        <row r="37">
          <cell r="D37">
            <v>20299.330999999998</v>
          </cell>
          <cell r="E37">
            <v>2266.2195000000002</v>
          </cell>
          <cell r="F37">
            <v>1981.3652999999999</v>
          </cell>
        </row>
        <row r="38">
          <cell r="D38">
            <v>24925.909999999996</v>
          </cell>
          <cell r="E38">
            <v>38641.487099999998</v>
          </cell>
          <cell r="F38">
            <v>55925.2215</v>
          </cell>
        </row>
        <row r="39">
          <cell r="D39">
            <v>51292.442000000003</v>
          </cell>
          <cell r="E39">
            <v>19690.1502</v>
          </cell>
          <cell r="F39">
            <v>14489.9864</v>
          </cell>
        </row>
        <row r="40">
          <cell r="D40">
            <v>4969.6699999999992</v>
          </cell>
          <cell r="E40">
            <v>3156.5450000000001</v>
          </cell>
          <cell r="F40">
            <v>2495.1253999999999</v>
          </cell>
        </row>
        <row r="41">
          <cell r="D41">
            <v>222081.12700000007</v>
          </cell>
          <cell r="E41">
            <v>244891.26689999999</v>
          </cell>
          <cell r="F41">
            <v>210970.40779999999</v>
          </cell>
        </row>
        <row r="42">
          <cell r="D42">
            <v>9747.5640000000003</v>
          </cell>
          <cell r="E42">
            <v>21809.595600000001</v>
          </cell>
          <cell r="F42">
            <v>23575.564600000002</v>
          </cell>
        </row>
        <row r="43">
          <cell r="D43">
            <v>17323.451000000001</v>
          </cell>
          <cell r="E43">
            <v>21663.145100000002</v>
          </cell>
          <cell r="F43">
            <v>18725.714499999998</v>
          </cell>
        </row>
        <row r="44">
          <cell r="D44">
            <v>77801.637000000017</v>
          </cell>
          <cell r="E44">
            <v>71328.130699999994</v>
          </cell>
          <cell r="F44">
            <v>98088.9905</v>
          </cell>
        </row>
        <row r="45">
          <cell r="D45">
            <v>53675.733000000051</v>
          </cell>
          <cell r="E45">
            <v>65390.323100000001</v>
          </cell>
          <cell r="F45">
            <v>39222.971899999997</v>
          </cell>
        </row>
        <row r="46">
          <cell r="D46">
            <v>58171.286</v>
          </cell>
          <cell r="E46">
            <v>56277.169099999999</v>
          </cell>
          <cell r="F46">
            <v>25627.036700000001</v>
          </cell>
        </row>
        <row r="47">
          <cell r="D47">
            <v>5361.4560000000001</v>
          </cell>
          <cell r="E47">
            <v>8422.9032999999999</v>
          </cell>
          <cell r="F47">
            <v>5730.1296000000002</v>
          </cell>
        </row>
        <row r="48">
          <cell r="D48">
            <v>52480.455999999998</v>
          </cell>
          <cell r="E48">
            <v>90971.719299999997</v>
          </cell>
          <cell r="F48">
            <v>84298.667799999996</v>
          </cell>
        </row>
        <row r="49">
          <cell r="D49">
            <v>18334.374</v>
          </cell>
          <cell r="E49">
            <v>58022.987500000003</v>
          </cell>
          <cell r="F49">
            <v>52051.027000000002</v>
          </cell>
        </row>
        <row r="50">
          <cell r="D50">
            <v>2399.8470000000002</v>
          </cell>
          <cell r="E50">
            <v>58.146999999999998</v>
          </cell>
          <cell r="F50">
            <v>541.30399999999997</v>
          </cell>
        </row>
        <row r="51">
          <cell r="D51">
            <v>6830.5580000000009</v>
          </cell>
          <cell r="E51">
            <v>17650.2343</v>
          </cell>
          <cell r="F51">
            <v>19125.647000000001</v>
          </cell>
        </row>
        <row r="52">
          <cell r="D52">
            <v>24915.676999999996</v>
          </cell>
          <cell r="E52">
            <v>15240.3505</v>
          </cell>
          <cell r="F52">
            <v>12580.6898</v>
          </cell>
        </row>
        <row r="53">
          <cell r="D53">
            <v>149.22399999999999</v>
          </cell>
          <cell r="E53">
            <v>2180.9531000000002</v>
          </cell>
          <cell r="F53">
            <v>372.03769999999997</v>
          </cell>
        </row>
        <row r="54">
          <cell r="D54">
            <v>61194.465999999993</v>
          </cell>
          <cell r="E54">
            <v>79978.920700000002</v>
          </cell>
          <cell r="F54">
            <v>135154.9755</v>
          </cell>
        </row>
        <row r="55">
          <cell r="D55">
            <v>11334.716</v>
          </cell>
          <cell r="E55">
            <v>3879.5331999999999</v>
          </cell>
          <cell r="F55">
            <v>58314.248899999999</v>
          </cell>
        </row>
        <row r="56">
          <cell r="D56">
            <v>47709.586999999992</v>
          </cell>
          <cell r="E56">
            <v>75979.476500000004</v>
          </cell>
          <cell r="F56">
            <v>76502.890499999994</v>
          </cell>
        </row>
        <row r="57">
          <cell r="D57">
            <v>2150.163</v>
          </cell>
          <cell r="E57">
            <v>119.911</v>
          </cell>
          <cell r="F57">
            <v>337.83609999999999</v>
          </cell>
        </row>
        <row r="58">
          <cell r="D58">
            <v>20878.524999999994</v>
          </cell>
          <cell r="E58">
            <v>23443.541099999999</v>
          </cell>
          <cell r="F58">
            <v>44911.677600000003</v>
          </cell>
        </row>
        <row r="59">
          <cell r="D59">
            <v>19775.961999999996</v>
          </cell>
          <cell r="E59">
            <v>23406.093499999999</v>
          </cell>
          <cell r="F59">
            <v>44888.411599999999</v>
          </cell>
        </row>
        <row r="60">
          <cell r="D60">
            <v>1102.5630000000001</v>
          </cell>
          <cell r="E60">
            <v>37.447600000000001</v>
          </cell>
          <cell r="F60">
            <v>23.265999999999998</v>
          </cell>
        </row>
        <row r="61">
          <cell r="D61">
            <v>6814.8230000000003</v>
          </cell>
          <cell r="E61">
            <v>71883.789699999994</v>
          </cell>
          <cell r="F61">
            <v>58434.222199999997</v>
          </cell>
        </row>
        <row r="62">
          <cell r="D62">
            <v>750269.90500000108</v>
          </cell>
          <cell r="E62">
            <v>1243787.2035000001</v>
          </cell>
          <cell r="F62">
            <v>1386199.5401999999</v>
          </cell>
        </row>
        <row r="63">
          <cell r="D63">
            <v>614834.64100000123</v>
          </cell>
          <cell r="E63">
            <v>1041270.6568</v>
          </cell>
          <cell r="F63">
            <v>1177397.6455999999</v>
          </cell>
        </row>
        <row r="64">
          <cell r="D64">
            <v>24378.456999999991</v>
          </cell>
          <cell r="E64">
            <v>45730.892599999999</v>
          </cell>
          <cell r="F64">
            <v>57860.052300000003</v>
          </cell>
        </row>
        <row r="65">
          <cell r="D65">
            <v>67841.388999999996</v>
          </cell>
          <cell r="E65">
            <v>87142.044699999999</v>
          </cell>
          <cell r="F65">
            <v>83655.712799999994</v>
          </cell>
        </row>
        <row r="66">
          <cell r="D66">
            <v>43215.417999999998</v>
          </cell>
          <cell r="E66">
            <v>69643.609400000001</v>
          </cell>
          <cell r="F66">
            <v>67286.129499999995</v>
          </cell>
        </row>
        <row r="67">
          <cell r="D67">
            <v>0</v>
          </cell>
          <cell r="E67">
            <v>0</v>
          </cell>
          <cell r="F67">
            <v>0</v>
          </cell>
        </row>
        <row r="68">
          <cell r="D68">
            <v>24028.796000000009</v>
          </cell>
          <cell r="E68">
            <v>26493.299800000001</v>
          </cell>
          <cell r="F68">
            <v>30192.2516</v>
          </cell>
        </row>
        <row r="69">
          <cell r="D69">
            <v>136.131</v>
          </cell>
          <cell r="E69">
            <v>1237.8241</v>
          </cell>
          <cell r="F69">
            <v>705.1635</v>
          </cell>
        </row>
        <row r="70">
          <cell r="D70">
            <v>4814.9550000000017</v>
          </cell>
          <cell r="E70">
            <v>4005.1210000000001</v>
          </cell>
          <cell r="F70">
            <v>3763.68</v>
          </cell>
        </row>
        <row r="71">
          <cell r="D71">
            <v>12799.756000000001</v>
          </cell>
          <cell r="E71">
            <v>14430.1738</v>
          </cell>
          <cell r="F71">
            <v>17284.620999999999</v>
          </cell>
        </row>
        <row r="72">
          <cell r="D72">
            <v>0</v>
          </cell>
          <cell r="E72">
            <v>0</v>
          </cell>
          <cell r="F72">
            <v>0</v>
          </cell>
        </row>
        <row r="73">
          <cell r="D73">
            <v>4235.643</v>
          </cell>
          <cell r="E73">
            <v>4340.4560000000001</v>
          </cell>
          <cell r="F73">
            <v>4639.9723000000004</v>
          </cell>
        </row>
        <row r="74">
          <cell r="D74">
            <v>2042.3109999999999</v>
          </cell>
          <cell r="E74">
            <v>2479.7249000000002</v>
          </cell>
          <cell r="F74">
            <v>3798.8148000000001</v>
          </cell>
        </row>
        <row r="75">
          <cell r="D75">
            <v>533899.06300000031</v>
          </cell>
          <cell r="E75">
            <v>547203.74529999995</v>
          </cell>
          <cell r="F75">
            <v>622173.19579999999</v>
          </cell>
        </row>
        <row r="76">
          <cell r="D76">
            <v>187510.27200000008</v>
          </cell>
          <cell r="E76">
            <v>168042.5857</v>
          </cell>
          <cell r="F76">
            <v>218630.39110000001</v>
          </cell>
        </row>
        <row r="77">
          <cell r="D77">
            <v>62848.155000000013</v>
          </cell>
          <cell r="E77">
            <v>72049.562099999996</v>
          </cell>
          <cell r="F77">
            <v>63596.469299999997</v>
          </cell>
        </row>
        <row r="78">
          <cell r="D78">
            <v>191848.89500000025</v>
          </cell>
          <cell r="E78">
            <v>225535.304</v>
          </cell>
          <cell r="F78">
            <v>245878.14540000001</v>
          </cell>
        </row>
        <row r="79">
          <cell r="D79">
            <v>32120.401000000002</v>
          </cell>
          <cell r="E79">
            <v>62077.019699999997</v>
          </cell>
          <cell r="F79">
            <v>64571.201399999998</v>
          </cell>
        </row>
        <row r="80">
          <cell r="D80">
            <v>59571.340000000004</v>
          </cell>
          <cell r="E80">
            <v>19499.273799999999</v>
          </cell>
          <cell r="F80">
            <v>29496.988600000001</v>
          </cell>
        </row>
        <row r="81">
          <cell r="D81">
            <v>1427666.5310000002</v>
          </cell>
          <cell r="E81">
            <v>1301488.93148</v>
          </cell>
          <cell r="F81">
            <v>1662319.7997999999</v>
          </cell>
        </row>
        <row r="82">
          <cell r="D82">
            <v>21391.912000000004</v>
          </cell>
          <cell r="E82">
            <v>14428.9154</v>
          </cell>
          <cell r="F82">
            <v>55277.26</v>
          </cell>
        </row>
        <row r="83">
          <cell r="D83">
            <v>430.82499999999993</v>
          </cell>
          <cell r="E83">
            <v>438.84</v>
          </cell>
          <cell r="F83">
            <v>492.31299999999999</v>
          </cell>
        </row>
        <row r="84">
          <cell r="D84">
            <v>113878.74300000002</v>
          </cell>
          <cell r="E84">
            <v>181966.6863</v>
          </cell>
          <cell r="F84">
            <v>232230.18609999999</v>
          </cell>
        </row>
        <row r="85">
          <cell r="D85">
            <v>265682.32600000018</v>
          </cell>
          <cell r="E85">
            <v>362537.92128000001</v>
          </cell>
          <cell r="F85">
            <v>389704.13209999999</v>
          </cell>
        </row>
        <row r="86">
          <cell r="D86">
            <v>38907.638999999988</v>
          </cell>
          <cell r="E86">
            <v>45417.008999999998</v>
          </cell>
          <cell r="F86">
            <v>34974.852099999996</v>
          </cell>
        </row>
        <row r="87">
          <cell r="D87">
            <v>523585.92600000004</v>
          </cell>
          <cell r="E87">
            <v>377137.804</v>
          </cell>
          <cell r="F87">
            <v>515588.20730000001</v>
          </cell>
        </row>
        <row r="88">
          <cell r="D88">
            <v>463789.16000000003</v>
          </cell>
          <cell r="E88">
            <v>319561.75550000003</v>
          </cell>
          <cell r="F88">
            <v>434052.8492</v>
          </cell>
        </row>
        <row r="89">
          <cell r="D89">
            <v>69908.214999999997</v>
          </cell>
          <cell r="E89">
            <v>43957.455999999998</v>
          </cell>
          <cell r="F89">
            <v>64950.082300000002</v>
          </cell>
        </row>
        <row r="90">
          <cell r="D90">
            <v>68457.94</v>
          </cell>
          <cell r="E90">
            <v>42694.914100000002</v>
          </cell>
          <cell r="F90">
            <v>63483.626900000003</v>
          </cell>
        </row>
        <row r="91">
          <cell r="D91">
            <v>1121.5250000000001</v>
          </cell>
          <cell r="E91">
            <v>1217.9078999999999</v>
          </cell>
          <cell r="F91">
            <v>1422.7893999999999</v>
          </cell>
        </row>
        <row r="92">
          <cell r="D92">
            <v>328.75</v>
          </cell>
          <cell r="E92">
            <v>44.634</v>
          </cell>
          <cell r="F92">
            <v>43.665999999999997</v>
          </cell>
        </row>
        <row r="93">
          <cell r="D93">
            <v>14256.612999999998</v>
          </cell>
          <cell r="E93">
            <v>14172.7765</v>
          </cell>
          <cell r="F93">
            <v>13052.3667</v>
          </cell>
        </row>
        <row r="95">
          <cell r="D95">
            <v>3865899.4940000009</v>
          </cell>
          <cell r="E95">
            <v>4218571.0468799993</v>
          </cell>
          <cell r="F95">
            <v>4886536.0481000012</v>
          </cell>
        </row>
        <row r="97">
          <cell r="D97">
            <v>176671.6068758</v>
          </cell>
          <cell r="E97">
            <v>246364.57559999998</v>
          </cell>
          <cell r="F97">
            <v>285373.7316</v>
          </cell>
        </row>
        <row r="99">
          <cell r="D99">
            <v>3689227.8871242022</v>
          </cell>
          <cell r="E99">
            <v>3972206.4712799992</v>
          </cell>
          <cell r="F99">
            <v>4601162.3165000016</v>
          </cell>
        </row>
        <row r="101">
          <cell r="D101">
            <v>198736.53068307874</v>
          </cell>
          <cell r="E101">
            <v>128783.1986301695</v>
          </cell>
          <cell r="F101">
            <v>-90178.114024007693</v>
          </cell>
        </row>
        <row r="103">
          <cell r="D103">
            <v>3887964.417807281</v>
          </cell>
          <cell r="E103">
            <v>4100989.6699101687</v>
          </cell>
          <cell r="F103">
            <v>4510984.2024759939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erreer"/>
    </sheetNames>
    <sheetDataSet>
      <sheetData sheetId="0">
        <row r="2">
          <cell r="E2">
            <v>38.41427075</v>
          </cell>
        </row>
        <row r="3">
          <cell r="E3">
            <v>101.7026109</v>
          </cell>
        </row>
        <row r="4">
          <cell r="E4">
            <v>1.2463375720000001</v>
          </cell>
        </row>
        <row r="5">
          <cell r="E5">
            <v>2.9100834020000002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l 72 to  Jun 10"/>
      <sheetName val="July 2010- Jun 2018"/>
      <sheetName val="July 2018 onwards "/>
    </sheetNames>
    <sheetDataSet>
      <sheetData sheetId="0"/>
      <sheetData sheetId="1"/>
      <sheetData sheetId="2">
        <row r="6">
          <cell r="BD6">
            <v>2594.2957393608199</v>
          </cell>
          <cell r="BE6">
            <v>2815.6739021431799</v>
          </cell>
          <cell r="BF6">
            <v>2487.2256115475998</v>
          </cell>
          <cell r="BG6">
            <v>2247.6242404873205</v>
          </cell>
          <cell r="BH6">
            <v>2173.0364964400696</v>
          </cell>
          <cell r="BI6">
            <v>2099.7874977842703</v>
          </cell>
          <cell r="BJ6">
            <v>1900.0879349839201</v>
          </cell>
          <cell r="BQ6">
            <v>2029.03745755113</v>
          </cell>
          <cell r="BR6">
            <v>2094.5074156929795</v>
          </cell>
          <cell r="BS6">
            <v>2208.1305785451596</v>
          </cell>
          <cell r="BT6">
            <v>2463.0992212986298</v>
          </cell>
          <cell r="BU6">
            <v>2258.5423180113607</v>
          </cell>
          <cell r="BV6">
            <v>2381.8531306225996</v>
          </cell>
          <cell r="BW6">
            <v>2397.08812481</v>
          </cell>
        </row>
        <row r="7">
          <cell r="BD7">
            <v>269.90524320274</v>
          </cell>
          <cell r="BE7">
            <v>317.07114916831</v>
          </cell>
          <cell r="BF7">
            <v>281.46839673810001</v>
          </cell>
          <cell r="BG7">
            <v>261.68841953027999</v>
          </cell>
          <cell r="BH7">
            <v>242.83894736551997</v>
          </cell>
          <cell r="BI7">
            <v>243.20541161289</v>
          </cell>
          <cell r="BJ7">
            <v>214.41920813083996</v>
          </cell>
          <cell r="BQ7">
            <v>241.29753290818999</v>
          </cell>
          <cell r="BR7">
            <v>262.66032120437001</v>
          </cell>
          <cell r="BS7">
            <v>263.80545859940997</v>
          </cell>
          <cell r="BT7">
            <v>283.27688844902002</v>
          </cell>
          <cell r="BU7">
            <v>261.60565255232001</v>
          </cell>
          <cell r="BV7">
            <v>263.84000624352001</v>
          </cell>
          <cell r="BW7">
            <v>283.39400584999999</v>
          </cell>
        </row>
        <row r="8">
          <cell r="BD8">
            <v>412.14574618100994</v>
          </cell>
          <cell r="BE8">
            <v>371.41463064579995</v>
          </cell>
          <cell r="BF8">
            <v>308.35823535298999</v>
          </cell>
          <cell r="BG8">
            <v>280.71128174667996</v>
          </cell>
          <cell r="BH8">
            <v>306.80300387448</v>
          </cell>
          <cell r="BI8">
            <v>320.64018538431003</v>
          </cell>
          <cell r="BJ8">
            <v>331.30160016794008</v>
          </cell>
          <cell r="BQ8">
            <v>306.56728516992996</v>
          </cell>
          <cell r="BR8">
            <v>329.78278976202</v>
          </cell>
          <cell r="BS8">
            <v>311.26280348302009</v>
          </cell>
          <cell r="BT8">
            <v>330.25723610799002</v>
          </cell>
          <cell r="BU8">
            <v>342.18295267328995</v>
          </cell>
          <cell r="BV8">
            <v>368.00603902490997</v>
          </cell>
          <cell r="BW8">
            <v>362.14168446999997</v>
          </cell>
        </row>
        <row r="9">
          <cell r="BD9">
            <v>600.56147178422998</v>
          </cell>
          <cell r="BE9">
            <v>713.07212793930012</v>
          </cell>
          <cell r="BF9">
            <v>632.70875746158993</v>
          </cell>
          <cell r="BG9">
            <v>582.48499101893015</v>
          </cell>
          <cell r="BH9">
            <v>511.96876484984006</v>
          </cell>
          <cell r="BI9">
            <v>529.93006127251999</v>
          </cell>
          <cell r="BJ9">
            <v>409.41914222376005</v>
          </cell>
          <cell r="BQ9">
            <v>486.74749977336</v>
          </cell>
          <cell r="BR9">
            <v>491.10877176256997</v>
          </cell>
          <cell r="BS9">
            <v>538.31019503122013</v>
          </cell>
          <cell r="BT9">
            <v>616.78474770611001</v>
          </cell>
          <cell r="BU9">
            <v>543.58723971892005</v>
          </cell>
          <cell r="BV9">
            <v>577.56835929953991</v>
          </cell>
          <cell r="BW9">
            <v>587.27297629999998</v>
          </cell>
        </row>
        <row r="10">
          <cell r="BD10">
            <v>458.18742286348999</v>
          </cell>
          <cell r="BE10">
            <v>541.50797812977999</v>
          </cell>
          <cell r="BF10">
            <v>474.79981871296002</v>
          </cell>
          <cell r="BG10">
            <v>426.09742315275003</v>
          </cell>
          <cell r="BH10">
            <v>380.35513164992994</v>
          </cell>
          <cell r="BI10">
            <v>331.04514980815998</v>
          </cell>
          <cell r="BJ10">
            <v>269.52680050782993</v>
          </cell>
          <cell r="BQ10">
            <v>315.48359585537003</v>
          </cell>
          <cell r="BR10">
            <v>308.40034929205001</v>
          </cell>
          <cell r="BS10">
            <v>399.78199156229005</v>
          </cell>
          <cell r="BT10">
            <v>473.92196970783004</v>
          </cell>
          <cell r="BU10">
            <v>411.75119097983008</v>
          </cell>
          <cell r="BV10">
            <v>419.15041728063005</v>
          </cell>
          <cell r="BW10">
            <v>407.60566491999998</v>
          </cell>
        </row>
        <row r="11">
          <cell r="BD11">
            <v>348.04591989308233</v>
          </cell>
          <cell r="BE11">
            <v>410.78567463323071</v>
          </cell>
          <cell r="BF11">
            <v>360.08269558586318</v>
          </cell>
          <cell r="BG11">
            <v>332.345418750931</v>
          </cell>
          <cell r="BH11">
            <v>298.78642025881516</v>
          </cell>
          <cell r="BI11">
            <v>262.23516789461996</v>
          </cell>
          <cell r="BJ11">
            <v>211.12211838836907</v>
          </cell>
          <cell r="BQ11">
            <v>244.5482865771379</v>
          </cell>
          <cell r="BR11">
            <v>234.81220839414235</v>
          </cell>
          <cell r="BS11">
            <v>301.49459530182543</v>
          </cell>
          <cell r="BT11">
            <v>360.92816691531272</v>
          </cell>
          <cell r="BU11">
            <v>299.18241964061792</v>
          </cell>
          <cell r="BV11">
            <v>280.9827372549455</v>
          </cell>
          <cell r="BW11">
            <v>296.46435400485154</v>
          </cell>
        </row>
        <row r="12">
          <cell r="BD12">
            <v>104.95201153586291</v>
          </cell>
          <cell r="BE12">
            <v>123.28262106537744</v>
          </cell>
          <cell r="BF12">
            <v>109.43769913154337</v>
          </cell>
          <cell r="BG12">
            <v>88.701190562670419</v>
          </cell>
          <cell r="BH12">
            <v>77.473699775491056</v>
          </cell>
          <cell r="BI12">
            <v>65.381823568127913</v>
          </cell>
          <cell r="BJ12">
            <v>55.211332857969836</v>
          </cell>
          <cell r="BQ12">
            <v>67.163049771871783</v>
          </cell>
          <cell r="BR12">
            <v>68.225151897513072</v>
          </cell>
          <cell r="BS12">
            <v>95.22539204583471</v>
          </cell>
          <cell r="BT12">
            <v>107.98300226127627</v>
          </cell>
          <cell r="BU12">
            <v>107.78916625463191</v>
          </cell>
          <cell r="BV12">
            <v>132.72764848848647</v>
          </cell>
          <cell r="BW12">
            <v>108.29691467399475</v>
          </cell>
        </row>
        <row r="13">
          <cell r="BD13">
            <v>3.5869492344705098</v>
          </cell>
          <cell r="BE13">
            <v>5.4790446341019114</v>
          </cell>
          <cell r="BF13">
            <v>3.4712546309468331</v>
          </cell>
          <cell r="BG13">
            <v>3.0124987929466087</v>
          </cell>
          <cell r="BH13">
            <v>2.6002987368133152</v>
          </cell>
          <cell r="BI13">
            <v>2.1818222329886781</v>
          </cell>
          <cell r="BJ13">
            <v>2.0517439829939201</v>
          </cell>
          <cell r="BQ13">
            <v>2.5626140319253574</v>
          </cell>
          <cell r="BR13">
            <v>3.6000329868068843</v>
          </cell>
          <cell r="BS13">
            <v>2.2035312145111856</v>
          </cell>
          <cell r="BT13">
            <v>3.5944541815707356</v>
          </cell>
          <cell r="BU13">
            <v>2.3006193377480093</v>
          </cell>
          <cell r="BV13">
            <v>2.3895392904070549</v>
          </cell>
          <cell r="BW13">
            <v>1.9058592761270399</v>
          </cell>
        </row>
        <row r="14">
          <cell r="BD14">
            <v>1.6025422000742622</v>
          </cell>
          <cell r="BE14">
            <v>1.9606377970699105</v>
          </cell>
          <cell r="BF14">
            <v>1.8081693646066885</v>
          </cell>
          <cell r="BG14">
            <v>2.0383150462020185</v>
          </cell>
          <cell r="BH14">
            <v>1.4947128788103712</v>
          </cell>
          <cell r="BI14">
            <v>1.2463361124234482</v>
          </cell>
          <cell r="BJ14">
            <v>1.1416052784971504</v>
          </cell>
          <cell r="BQ14">
            <v>1.2096454744349723</v>
          </cell>
          <cell r="BR14">
            <v>1.7629560135876898</v>
          </cell>
          <cell r="BS14">
            <v>0.85847300011867911</v>
          </cell>
          <cell r="BT14">
            <v>1.4163463496703126</v>
          </cell>
          <cell r="BU14">
            <v>2.4789857468322247</v>
          </cell>
          <cell r="BV14">
            <v>3.0504922467909861</v>
          </cell>
          <cell r="BW14">
            <v>0.9385369650266524</v>
          </cell>
        </row>
        <row r="15">
          <cell r="BD15">
            <v>282.08759261502996</v>
          </cell>
          <cell r="BE15">
            <v>302.94452123943995</v>
          </cell>
          <cell r="BF15">
            <v>296.73889728304999</v>
          </cell>
          <cell r="BG15">
            <v>259.44750266870005</v>
          </cell>
          <cell r="BH15">
            <v>259.40177367861003</v>
          </cell>
          <cell r="BI15">
            <v>240.24887456594001</v>
          </cell>
          <cell r="BJ15">
            <v>243.97544484689001</v>
          </cell>
          <cell r="BQ15">
            <v>228.33575262685</v>
          </cell>
          <cell r="BR15">
            <v>244.68272470804999</v>
          </cell>
          <cell r="BS15">
            <v>248.13410752543999</v>
          </cell>
          <cell r="BT15">
            <v>269.47005714205005</v>
          </cell>
          <cell r="BU15">
            <v>243.28010773449</v>
          </cell>
          <cell r="BV15">
            <v>255.17740777363997</v>
          </cell>
          <cell r="BW15">
            <v>252.77485953000001</v>
          </cell>
        </row>
        <row r="16">
          <cell r="BD16">
            <v>41.025550403029996</v>
          </cell>
          <cell r="BE16">
            <v>42.915656415639987</v>
          </cell>
          <cell r="BF16">
            <v>44.814707139529993</v>
          </cell>
          <cell r="BG16">
            <v>35.290891371839997</v>
          </cell>
          <cell r="BH16">
            <v>36.40312372863</v>
          </cell>
          <cell r="BI16">
            <v>32.775038264019997</v>
          </cell>
          <cell r="BJ16">
            <v>35.774483703699993</v>
          </cell>
          <cell r="BQ16">
            <v>32.006091006620004</v>
          </cell>
          <cell r="BR16">
            <v>33.55786484403</v>
          </cell>
          <cell r="BS16">
            <v>33.44060121487</v>
          </cell>
          <cell r="BT16">
            <v>36.880516377050007</v>
          </cell>
          <cell r="BU16">
            <v>33.767093626019999</v>
          </cell>
          <cell r="BV16">
            <v>35.852316903879995</v>
          </cell>
          <cell r="BW16">
            <v>36.677174439999995</v>
          </cell>
        </row>
        <row r="17">
          <cell r="BD17">
            <v>72.657166768909988</v>
          </cell>
          <cell r="BE17">
            <v>77.714014904549998</v>
          </cell>
          <cell r="BF17">
            <v>73.15580930374999</v>
          </cell>
          <cell r="BG17">
            <v>65.84125920147001</v>
          </cell>
          <cell r="BH17">
            <v>66.58861954983</v>
          </cell>
          <cell r="BI17">
            <v>60.803563655739993</v>
          </cell>
          <cell r="BJ17">
            <v>59.178011307929999</v>
          </cell>
          <cell r="BQ17">
            <v>56.653965613450005</v>
          </cell>
          <cell r="BR17">
            <v>62.584391780629993</v>
          </cell>
          <cell r="BS17">
            <v>64.726754295969997</v>
          </cell>
          <cell r="BT17">
            <v>69.035470872079998</v>
          </cell>
          <cell r="BU17">
            <v>61.647096795629999</v>
          </cell>
          <cell r="BV17">
            <v>65.247431430739994</v>
          </cell>
          <cell r="BW17">
            <v>62.868284959999997</v>
          </cell>
        </row>
        <row r="18">
          <cell r="BD18">
            <v>76.733159541090004</v>
          </cell>
          <cell r="BE18">
            <v>89.535829900179976</v>
          </cell>
          <cell r="BF18">
            <v>83.056233486390013</v>
          </cell>
          <cell r="BG18">
            <v>77.888179125110014</v>
          </cell>
          <cell r="BH18">
            <v>75.02419997637999</v>
          </cell>
          <cell r="BI18">
            <v>72.097080917390002</v>
          </cell>
          <cell r="BJ18">
            <v>72.694033139080005</v>
          </cell>
          <cell r="BQ18">
            <v>67.195925558349998</v>
          </cell>
          <cell r="BR18">
            <v>70.243193501179988</v>
          </cell>
          <cell r="BS18">
            <v>70.763230354130002</v>
          </cell>
          <cell r="BT18">
            <v>75.824108276610019</v>
          </cell>
          <cell r="BU18">
            <v>71.202235523529993</v>
          </cell>
          <cell r="BV18">
            <v>73.090979892670006</v>
          </cell>
          <cell r="BW18">
            <v>72.726537530000016</v>
          </cell>
        </row>
        <row r="19">
          <cell r="BD19">
            <v>91.671715901999988</v>
          </cell>
          <cell r="BE19">
            <v>92.779020019070003</v>
          </cell>
          <cell r="BF19">
            <v>95.71214735337999</v>
          </cell>
          <cell r="BG19">
            <v>80.427172970279997</v>
          </cell>
          <cell r="BH19">
            <v>81.385830423770003</v>
          </cell>
          <cell r="BI19">
            <v>74.573191728790022</v>
          </cell>
          <cell r="BJ19">
            <v>76.328916696180002</v>
          </cell>
          <cell r="BQ19">
            <v>72.479770448430003</v>
          </cell>
          <cell r="BR19">
            <v>78.297274582210008</v>
          </cell>
          <cell r="BS19">
            <v>79.203521660469988</v>
          </cell>
          <cell r="BT19">
            <v>87.729961616310021</v>
          </cell>
          <cell r="BU19">
            <v>76.66368178930999</v>
          </cell>
          <cell r="BV19">
            <v>80.986679546350004</v>
          </cell>
          <cell r="BW19">
            <v>80.5028626</v>
          </cell>
        </row>
        <row r="20">
          <cell r="BD20">
            <v>298.22805890757996</v>
          </cell>
          <cell r="BE20">
            <v>279.86822776495001</v>
          </cell>
          <cell r="BF20">
            <v>259.48704542222998</v>
          </cell>
          <cell r="BG20">
            <v>232.25864570126001</v>
          </cell>
          <cell r="BH20">
            <v>252.87443298298999</v>
          </cell>
          <cell r="BI20">
            <v>239.65351755934</v>
          </cell>
          <cell r="BJ20">
            <v>242.49441409846997</v>
          </cell>
          <cell r="BQ20">
            <v>283.39059426352998</v>
          </cell>
          <cell r="BR20">
            <v>290.83475478503999</v>
          </cell>
          <cell r="BS20">
            <v>269.64057370339998</v>
          </cell>
          <cell r="BT20">
            <v>297.60115161392997</v>
          </cell>
          <cell r="BU20">
            <v>268.61902773785999</v>
          </cell>
          <cell r="BV20">
            <v>284.94610633139996</v>
          </cell>
          <cell r="BW20">
            <v>290.06047738000001</v>
          </cell>
        </row>
        <row r="21">
          <cell r="BD21">
            <v>48.903549608889996</v>
          </cell>
          <cell r="BE21">
            <v>44.574799679560002</v>
          </cell>
          <cell r="BF21">
            <v>42.524916269880002</v>
          </cell>
          <cell r="BG21">
            <v>37.866243361519999</v>
          </cell>
          <cell r="BH21">
            <v>46.506019752010005</v>
          </cell>
          <cell r="BI21">
            <v>44.601946202560001</v>
          </cell>
          <cell r="BJ21">
            <v>50.010533400050008</v>
          </cell>
          <cell r="BQ21">
            <v>44.168423853320007</v>
          </cell>
          <cell r="BR21">
            <v>44.346533984640004</v>
          </cell>
          <cell r="BS21">
            <v>44.070245508500001</v>
          </cell>
          <cell r="BT21">
            <v>50.851950678249999</v>
          </cell>
          <cell r="BU21">
            <v>44.408348833119994</v>
          </cell>
          <cell r="BV21">
            <v>46.195598459849997</v>
          </cell>
          <cell r="BW21">
            <v>49.14141518000001</v>
          </cell>
        </row>
        <row r="22">
          <cell r="BD22">
            <v>39.180125566429993</v>
          </cell>
          <cell r="BE22">
            <v>37.437391153269999</v>
          </cell>
          <cell r="BF22">
            <v>35.631270347570002</v>
          </cell>
          <cell r="BG22">
            <v>32.782664518529998</v>
          </cell>
          <cell r="BH22">
            <v>36.497720790179997</v>
          </cell>
          <cell r="BI22">
            <v>35.827516474479992</v>
          </cell>
          <cell r="BJ22">
            <v>35.434587715660001</v>
          </cell>
          <cell r="BQ22">
            <v>38.31739010143</v>
          </cell>
          <cell r="BR22">
            <v>41.262557196960003</v>
          </cell>
          <cell r="BS22">
            <v>38.492697480729994</v>
          </cell>
          <cell r="BT22">
            <v>41.182759384139999</v>
          </cell>
          <cell r="BU22">
            <v>39.186234212700001</v>
          </cell>
          <cell r="BV22">
            <v>41.987274039290007</v>
          </cell>
          <cell r="BW22">
            <v>39.313868129999996</v>
          </cell>
        </row>
        <row r="23">
          <cell r="BD23">
            <v>5.007706905610001</v>
          </cell>
          <cell r="BE23">
            <v>4.5646186678799996</v>
          </cell>
          <cell r="BF23">
            <v>4.4988921157800004</v>
          </cell>
          <cell r="BG23">
            <v>4.1511042683200001</v>
          </cell>
          <cell r="BH23">
            <v>4.2519134908999998</v>
          </cell>
          <cell r="BI23">
            <v>3.8589556010399999</v>
          </cell>
          <cell r="BJ23">
            <v>4.3141504984400001</v>
          </cell>
          <cell r="BQ23">
            <v>4.62050099978</v>
          </cell>
          <cell r="BR23">
            <v>4.58449368551</v>
          </cell>
          <cell r="BS23">
            <v>4.0617201197500004</v>
          </cell>
          <cell r="BT23">
            <v>4.5931915416000004</v>
          </cell>
          <cell r="BU23">
            <v>4.2830135924199997</v>
          </cell>
          <cell r="BV23">
            <v>4.5665322889799995</v>
          </cell>
          <cell r="BW23">
            <v>4.8385336199999998</v>
          </cell>
        </row>
        <row r="24">
          <cell r="BD24">
            <v>49.119518554190002</v>
          </cell>
          <cell r="BE24">
            <v>47.218725988199999</v>
          </cell>
          <cell r="BF24">
            <v>41.205797293489994</v>
          </cell>
          <cell r="BG24">
            <v>35.255777951460004</v>
          </cell>
          <cell r="BH24">
            <v>37.288852649750005</v>
          </cell>
          <cell r="BI24">
            <v>36.101525968100006</v>
          </cell>
          <cell r="BJ24">
            <v>34.355406571309999</v>
          </cell>
          <cell r="BQ24">
            <v>49.577147462760003</v>
          </cell>
          <cell r="BR24">
            <v>52.828210642030001</v>
          </cell>
          <cell r="BS24">
            <v>47.27973672796</v>
          </cell>
          <cell r="BT24">
            <v>52.572061317409997</v>
          </cell>
          <cell r="BU24">
            <v>45.493666650150004</v>
          </cell>
          <cell r="BV24">
            <v>46.855117440359997</v>
          </cell>
          <cell r="BW24">
            <v>47.277716140000003</v>
          </cell>
        </row>
        <row r="25">
          <cell r="BD25">
            <v>79.271118883100002</v>
          </cell>
          <cell r="BE25">
            <v>74.424807481230005</v>
          </cell>
          <cell r="BF25">
            <v>69.078038633209999</v>
          </cell>
          <cell r="BG25">
            <v>61.169962446379998</v>
          </cell>
          <cell r="BH25">
            <v>64.575543067599995</v>
          </cell>
          <cell r="BI25">
            <v>63.383536091100005</v>
          </cell>
          <cell r="BJ25">
            <v>65.832746591970007</v>
          </cell>
          <cell r="BQ25">
            <v>84.031820651569987</v>
          </cell>
          <cell r="BR25">
            <v>86.64243471092</v>
          </cell>
          <cell r="BS25">
            <v>75.595689378279999</v>
          </cell>
          <cell r="BT25">
            <v>81.622062326909983</v>
          </cell>
          <cell r="BU25">
            <v>71.973638688700007</v>
          </cell>
          <cell r="BV25">
            <v>76.885207636780009</v>
          </cell>
          <cell r="BW25">
            <v>82.732003720000009</v>
          </cell>
        </row>
        <row r="26">
          <cell r="BD26">
            <v>32.454446462600004</v>
          </cell>
          <cell r="BE26">
            <v>29.668222409959998</v>
          </cell>
          <cell r="BF26">
            <v>28.189762027010001</v>
          </cell>
          <cell r="BG26">
            <v>26.059804789450002</v>
          </cell>
          <cell r="BH26">
            <v>27.963306993129997</v>
          </cell>
          <cell r="BI26">
            <v>27.237542611799999</v>
          </cell>
          <cell r="BJ26">
            <v>21.934755316659999</v>
          </cell>
          <cell r="BQ26">
            <v>30.831398226100003</v>
          </cell>
          <cell r="BR26">
            <v>31.152655525660002</v>
          </cell>
          <cell r="BS26">
            <v>30.309176753479999</v>
          </cell>
          <cell r="BT26">
            <v>34.936548610960003</v>
          </cell>
          <cell r="BU26">
            <v>32.796946579340002</v>
          </cell>
          <cell r="BV26">
            <v>34.486200149289992</v>
          </cell>
          <cell r="BW26">
            <v>30.776469129999999</v>
          </cell>
        </row>
        <row r="27">
          <cell r="BD27">
            <v>7.2341968024899987</v>
          </cell>
          <cell r="BE27">
            <v>5.8742575046200001</v>
          </cell>
          <cell r="BF27">
            <v>5.7899512893600003</v>
          </cell>
          <cell r="BG27">
            <v>6.3958641242500001</v>
          </cell>
          <cell r="BH27">
            <v>7.276052023650001</v>
          </cell>
          <cell r="BI27">
            <v>5.9720712850399993</v>
          </cell>
          <cell r="BJ27">
            <v>6.3418015650599999</v>
          </cell>
          <cell r="BQ27">
            <v>6.4083860986900003</v>
          </cell>
          <cell r="BR27">
            <v>6.2953249812900003</v>
          </cell>
          <cell r="BS27">
            <v>5.5876782483000005</v>
          </cell>
          <cell r="BT27">
            <v>6.2135298364300002</v>
          </cell>
          <cell r="BU27">
            <v>6.88129543231</v>
          </cell>
          <cell r="BV27">
            <v>7.0082002605999998</v>
          </cell>
          <cell r="BW27">
            <v>6.2159204500000005</v>
          </cell>
        </row>
        <row r="28">
          <cell r="BD28">
            <v>6.8338471686500011</v>
          </cell>
          <cell r="BE28">
            <v>5.4122012937799999</v>
          </cell>
          <cell r="BF28">
            <v>5.3177735011599996</v>
          </cell>
          <cell r="BG28">
            <v>4.8884476258800005</v>
          </cell>
          <cell r="BH28">
            <v>5.8523498298199996</v>
          </cell>
          <cell r="BI28">
            <v>5.8338678463899996</v>
          </cell>
          <cell r="BJ28">
            <v>6.5492731150399992</v>
          </cell>
          <cell r="BQ28">
            <v>6.1972884102699997</v>
          </cell>
          <cell r="BR28">
            <v>5.7864330424199979</v>
          </cell>
          <cell r="BS28">
            <v>5.8372524385300002</v>
          </cell>
          <cell r="BT28">
            <v>5.9304669024900001</v>
          </cell>
          <cell r="BU28">
            <v>5.6779733694600001</v>
          </cell>
          <cell r="BV28">
            <v>6.1479392990799999</v>
          </cell>
          <cell r="BW28">
            <v>6.0988926099999992</v>
          </cell>
        </row>
        <row r="29">
          <cell r="BD29">
            <v>11.658078611699999</v>
          </cell>
          <cell r="BE29">
            <v>11.224278551119999</v>
          </cell>
          <cell r="BF29">
            <v>10.45531195479</v>
          </cell>
          <cell r="BG29">
            <v>9.8539683361100003</v>
          </cell>
          <cell r="BH29">
            <v>10.62661163548</v>
          </cell>
          <cell r="BI29">
            <v>8.6644310270600009</v>
          </cell>
          <cell r="BJ29">
            <v>10.002840676310001</v>
          </cell>
          <cell r="BQ29">
            <v>9.3031399291200021</v>
          </cell>
          <cell r="BR29">
            <v>9.5741331748499974</v>
          </cell>
          <cell r="BS29">
            <v>9.4139754479499977</v>
          </cell>
          <cell r="BT29">
            <v>9.7988879981100006</v>
          </cell>
          <cell r="BU29">
            <v>9.6842702524499984</v>
          </cell>
          <cell r="BV29">
            <v>10.203120106149999</v>
          </cell>
          <cell r="BW29">
            <v>10.863403569999999</v>
          </cell>
        </row>
        <row r="30">
          <cell r="BD30">
            <v>18.565470343920001</v>
          </cell>
          <cell r="BE30">
            <v>19.468925035329999</v>
          </cell>
          <cell r="BF30">
            <v>16.795331989979999</v>
          </cell>
          <cell r="BG30">
            <v>13.834808279360001</v>
          </cell>
          <cell r="BH30">
            <v>12.036062750470002</v>
          </cell>
          <cell r="BI30">
            <v>8.1721244517699994</v>
          </cell>
          <cell r="BJ30">
            <v>7.7183186479700003</v>
          </cell>
          <cell r="BQ30">
            <v>9.9350985304900004</v>
          </cell>
          <cell r="BR30">
            <v>8.3619778407599998</v>
          </cell>
          <cell r="BS30">
            <v>8.9924015999200009</v>
          </cell>
          <cell r="BT30">
            <v>9.8996930176299998</v>
          </cell>
          <cell r="BU30">
            <v>8.2336401272100002</v>
          </cell>
          <cell r="BV30">
            <v>10.61091665102</v>
          </cell>
          <cell r="BW30">
            <v>12.802254830000001</v>
          </cell>
        </row>
        <row r="31">
          <cell r="BD31">
            <v>11.485545623810001</v>
          </cell>
          <cell r="BE31">
            <v>14.763005617010002</v>
          </cell>
          <cell r="BF31">
            <v>11.740073437789999</v>
          </cell>
          <cell r="BG31">
            <v>9.5527844865900011</v>
          </cell>
          <cell r="BH31">
            <v>7.9082561359900003</v>
          </cell>
          <cell r="BI31">
            <v>7.3644625048000005</v>
          </cell>
          <cell r="BJ31">
            <v>5.9985551780799993</v>
          </cell>
          <cell r="BQ31">
            <v>6.4895485407699995</v>
          </cell>
          <cell r="BR31">
            <v>6.2655008317600016</v>
          </cell>
          <cell r="BS31">
            <v>9.537496785110001</v>
          </cell>
          <cell r="BT31">
            <v>11.598021857089998</v>
          </cell>
          <cell r="BU31">
            <v>8.9373734790999997</v>
          </cell>
          <cell r="BV31">
            <v>9.5445418704500007</v>
          </cell>
          <cell r="BW31">
            <v>9.3138208200000001</v>
          </cell>
        </row>
        <row r="32">
          <cell r="BD32">
            <v>13.92975235043</v>
          </cell>
          <cell r="BE32">
            <v>10.785904452410001</v>
          </cell>
          <cell r="BF32">
            <v>8.5171946763000008</v>
          </cell>
          <cell r="BG32">
            <v>7.73835787269</v>
          </cell>
          <cell r="BH32">
            <v>8.707906391489999</v>
          </cell>
          <cell r="BI32">
            <v>8.0848072662700012</v>
          </cell>
          <cell r="BJ32">
            <v>9.7090059837199991</v>
          </cell>
          <cell r="BQ32">
            <v>10.50788988821</v>
          </cell>
          <cell r="BR32">
            <v>8.0219612067499995</v>
          </cell>
          <cell r="BS32">
            <v>7.6267967390700004</v>
          </cell>
          <cell r="BT32">
            <v>7.5981909697299992</v>
          </cell>
          <cell r="BU32">
            <v>7.7316041971800002</v>
          </cell>
          <cell r="BV32">
            <v>11.20681043199</v>
          </cell>
          <cell r="BW32">
            <v>8.5921193300000009</v>
          </cell>
        </row>
        <row r="33">
          <cell r="BD33">
            <v>3.0651369803199997</v>
          </cell>
          <cell r="BE33">
            <v>3.8701658652700006</v>
          </cell>
          <cell r="BF33">
            <v>3.4391755334899998</v>
          </cell>
          <cell r="BG33">
            <v>3.2574558064599994</v>
          </cell>
          <cell r="BH33">
            <v>3.1590247944000001</v>
          </cell>
          <cell r="BI33">
            <v>3.7385099182099997</v>
          </cell>
          <cell r="BJ33">
            <v>3.3332014023299998</v>
          </cell>
          <cell r="BQ33">
            <v>3.5196191437800004</v>
          </cell>
          <cell r="BR33">
            <v>3.4971085417200003</v>
          </cell>
          <cell r="BS33">
            <v>3.8857971236300002</v>
          </cell>
          <cell r="BT33">
            <v>3.5288000012899996</v>
          </cell>
          <cell r="BU33">
            <v>3.8429246668100001</v>
          </cell>
          <cell r="BV33">
            <v>3.8311978234799997</v>
          </cell>
          <cell r="BW33">
            <v>4.2400565599999993</v>
          </cell>
        </row>
        <row r="34">
          <cell r="BD34">
            <v>58.635131491299994</v>
          </cell>
          <cell r="BE34">
            <v>61.050450921729997</v>
          </cell>
          <cell r="BF34">
            <v>51.200471723710002</v>
          </cell>
          <cell r="BG34">
            <v>45.266840575950006</v>
          </cell>
          <cell r="BH34">
            <v>49.630494881109996</v>
          </cell>
          <cell r="BI34">
            <v>46.797827787380008</v>
          </cell>
          <cell r="BJ34">
            <v>47.16341148075</v>
          </cell>
          <cell r="BQ34">
            <v>42.3170025087</v>
          </cell>
          <cell r="BR34">
            <v>45.191574490309996</v>
          </cell>
          <cell r="BS34">
            <v>43.646348559100005</v>
          </cell>
          <cell r="BT34">
            <v>44.244591947570001</v>
          </cell>
          <cell r="BU34">
            <v>53.254395572920004</v>
          </cell>
          <cell r="BV34">
            <v>61.134285881250008</v>
          </cell>
          <cell r="BW34">
            <v>54.543013459999997</v>
          </cell>
        </row>
        <row r="35">
          <cell r="BD35">
            <v>54.183555758189996</v>
          </cell>
          <cell r="BE35">
            <v>57.854415994599997</v>
          </cell>
          <cell r="BF35">
            <v>49.465234993210004</v>
          </cell>
          <cell r="BG35">
            <v>44.461358298909992</v>
          </cell>
          <cell r="BH35">
            <v>48.495200565139996</v>
          </cell>
          <cell r="BI35">
            <v>36.059423128790009</v>
          </cell>
          <cell r="BJ35">
            <v>37.744122165569998</v>
          </cell>
          <cell r="BQ35">
            <v>36.700598309160007</v>
          </cell>
          <cell r="BR35">
            <v>34.926506869640001</v>
          </cell>
          <cell r="BS35">
            <v>36.234221350349998</v>
          </cell>
          <cell r="BT35">
            <v>39.505100091739997</v>
          </cell>
          <cell r="BU35">
            <v>35.528407800529997</v>
          </cell>
          <cell r="BV35">
            <v>39.918710765659995</v>
          </cell>
          <cell r="BW35">
            <v>42.306748019999993</v>
          </cell>
        </row>
        <row r="36">
          <cell r="BD36">
            <v>7.8541989767900011</v>
          </cell>
          <cell r="BE36">
            <v>7.6733700095600001</v>
          </cell>
          <cell r="BF36">
            <v>6.6657506155800004</v>
          </cell>
          <cell r="BG36">
            <v>5.7688244930200003</v>
          </cell>
          <cell r="BH36">
            <v>6.0529651524400006</v>
          </cell>
          <cell r="BI36">
            <v>6.7118330976999987</v>
          </cell>
          <cell r="BJ36">
            <v>5.5469554426599998</v>
          </cell>
          <cell r="BQ36">
            <v>3.8117320142800004</v>
          </cell>
          <cell r="BR36">
            <v>3.8158609803400001</v>
          </cell>
          <cell r="BS36">
            <v>3.9231829063899997</v>
          </cell>
          <cell r="BT36">
            <v>4.5690394687099998</v>
          </cell>
          <cell r="BU36">
            <v>4.2214063373400004</v>
          </cell>
          <cell r="BV36">
            <v>5.3023618280799996</v>
          </cell>
          <cell r="BW36">
            <v>4.0725458300000001</v>
          </cell>
        </row>
        <row r="37">
          <cell r="BD37">
            <v>27.905690592830002</v>
          </cell>
          <cell r="BE37">
            <v>26.8694669116</v>
          </cell>
          <cell r="BF37">
            <v>22.046570969080001</v>
          </cell>
          <cell r="BG37">
            <v>20.014906846959995</v>
          </cell>
          <cell r="BH37">
            <v>20.02401698225</v>
          </cell>
          <cell r="BI37">
            <v>17.044054330209999</v>
          </cell>
          <cell r="BJ37">
            <v>13.84187969743</v>
          </cell>
          <cell r="BQ37">
            <v>13.56672366484</v>
          </cell>
          <cell r="BR37">
            <v>11.703439791509998</v>
          </cell>
          <cell r="BS37">
            <v>13.694503012469999</v>
          </cell>
          <cell r="BT37">
            <v>17.184241673240003</v>
          </cell>
          <cell r="BU37">
            <v>14.116427628029998</v>
          </cell>
          <cell r="BV37">
            <v>17.134457221410003</v>
          </cell>
          <cell r="BW37">
            <v>15.705517700000001</v>
          </cell>
        </row>
        <row r="38">
          <cell r="BD38">
            <v>8.4295540554499997</v>
          </cell>
          <cell r="BE38">
            <v>8.5026567277700007</v>
          </cell>
          <cell r="BF38">
            <v>7.6126273746500006</v>
          </cell>
          <cell r="BG38">
            <v>6.6968851563900005</v>
          </cell>
          <cell r="BH38">
            <v>7.9497739014800004</v>
          </cell>
          <cell r="BI38">
            <v>7.9400389888500005</v>
          </cell>
          <cell r="BJ38">
            <v>8.4765648548400012</v>
          </cell>
          <cell r="BQ38">
            <v>9.241573154040001</v>
          </cell>
          <cell r="BR38">
            <v>7.7665034722799993</v>
          </cell>
          <cell r="BS38">
            <v>7.30935014777</v>
          </cell>
          <cell r="BT38">
            <v>7.2515668783200011</v>
          </cell>
          <cell r="BU38">
            <v>8.7777984885100011</v>
          </cell>
          <cell r="BV38">
            <v>8.3910332680300002</v>
          </cell>
          <cell r="BW38">
            <v>7.8348034599999998</v>
          </cell>
        </row>
        <row r="39">
          <cell r="BD39">
            <v>87.691637977620033</v>
          </cell>
          <cell r="BE39">
            <v>98.42583075564994</v>
          </cell>
          <cell r="BF39">
            <v>72.977361252869954</v>
          </cell>
          <cell r="BG39">
            <v>62.178563131750025</v>
          </cell>
          <cell r="BH39">
            <v>66.866803234399981</v>
          </cell>
          <cell r="BI39">
            <v>61.323340558900014</v>
          </cell>
          <cell r="BJ39">
            <v>57.137628802810049</v>
          </cell>
          <cell r="BQ39">
            <v>41.060509730120003</v>
          </cell>
          <cell r="BR39">
            <v>45.849247994569971</v>
          </cell>
          <cell r="BS39">
            <v>51.337752016490008</v>
          </cell>
          <cell r="BT39">
            <v>56.307617684009998</v>
          </cell>
          <cell r="BU39">
            <v>51.105808444229993</v>
          </cell>
          <cell r="BV39">
            <v>56.701395578610025</v>
          </cell>
          <cell r="BW39">
            <v>67.229831180000005</v>
          </cell>
        </row>
        <row r="40">
          <cell r="BD40">
            <v>2594.2957393608199</v>
          </cell>
          <cell r="BE40">
            <v>2815.6739021431799</v>
          </cell>
          <cell r="BF40">
            <v>2487.2256115475998</v>
          </cell>
          <cell r="BG40">
            <v>2247.6242404873205</v>
          </cell>
          <cell r="BH40">
            <v>2173.0364964400696</v>
          </cell>
          <cell r="BI40">
            <v>2099.7874977842703</v>
          </cell>
          <cell r="BJ40">
            <v>1900.0879349839201</v>
          </cell>
          <cell r="BQ40">
            <v>2029.03745755113</v>
          </cell>
          <cell r="BR40">
            <v>2094.5074156929795</v>
          </cell>
          <cell r="BS40">
            <v>2208.1305785451596</v>
          </cell>
          <cell r="BT40">
            <v>2463.0992212986298</v>
          </cell>
          <cell r="BU40">
            <v>2258.5423180113607</v>
          </cell>
          <cell r="BV40">
            <v>2381.8531306225996</v>
          </cell>
          <cell r="BW40">
            <v>2397.08812481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1"/>
      <sheetName val="4.12"/>
    </sheetNames>
    <sheetDataSet>
      <sheetData sheetId="0">
        <row r="41">
          <cell r="C41">
            <v>4320.9898547469757</v>
          </cell>
          <cell r="D41">
            <v>112.11588379938918</v>
          </cell>
          <cell r="E41">
            <v>73.388805000000005</v>
          </cell>
          <cell r="F41">
            <v>8121.2350002378198</v>
          </cell>
          <cell r="G41">
            <v>24.089092000000001</v>
          </cell>
          <cell r="H41">
            <v>0.15989052552732608</v>
          </cell>
          <cell r="I41">
            <v>8330.9886715627363</v>
          </cell>
          <cell r="J41">
            <v>8233.3508840372087</v>
          </cell>
          <cell r="K41">
            <v>6381.113894463987</v>
          </cell>
          <cell r="L41">
            <v>158.5762985802927</v>
          </cell>
          <cell r="M41">
            <v>93.342567643790289</v>
          </cell>
          <cell r="N41">
            <v>1941.2842142228562</v>
          </cell>
          <cell r="O41">
            <v>91.455561711926109</v>
          </cell>
          <cell r="P41">
            <v>1989.4737593946531</v>
          </cell>
          <cell r="Q41">
            <v>2610.8192253586349</v>
          </cell>
          <cell r="R41">
            <v>4439.8296802411305</v>
          </cell>
          <cell r="S41">
            <v>15262.797751668346</v>
          </cell>
          <cell r="T41">
            <v>12673.18056427834</v>
          </cell>
        </row>
        <row r="42">
          <cell r="C42">
            <v>4269.362525016164</v>
          </cell>
          <cell r="D42">
            <v>531.4332797650153</v>
          </cell>
          <cell r="E42">
            <v>73.388805000000005</v>
          </cell>
          <cell r="F42">
            <v>7630.3289096228582</v>
          </cell>
          <cell r="G42">
            <v>20.902750000000001</v>
          </cell>
          <cell r="H42">
            <v>0.15989052552732608</v>
          </cell>
          <cell r="I42">
            <v>8256.2136349133998</v>
          </cell>
          <cell r="J42">
            <v>8161.7621893878731</v>
          </cell>
          <cell r="K42">
            <v>6350.3765230075778</v>
          </cell>
          <cell r="L42">
            <v>341.93610742054261</v>
          </cell>
          <cell r="M42">
            <v>192.37511465165932</v>
          </cell>
          <cell r="N42">
            <v>1918.3911222786917</v>
          </cell>
          <cell r="O42">
            <v>80.184562273859441</v>
          </cell>
          <cell r="P42">
            <v>2115.9766363682684</v>
          </cell>
          <cell r="Q42">
            <v>2770.1354241589606</v>
          </cell>
          <cell r="R42">
            <v>4431.9854007288859</v>
          </cell>
          <cell r="S42">
            <v>15295.711584088524</v>
          </cell>
          <cell r="T42">
            <v>12593.74759011676</v>
          </cell>
        </row>
      </sheetData>
      <sheetData sheetId="1">
        <row r="7">
          <cell r="H7">
            <v>6382.1191864238026</v>
          </cell>
          <cell r="S7">
            <v>6381.113894463987</v>
          </cell>
          <cell r="T7">
            <v>6350.3765230075778</v>
          </cell>
        </row>
        <row r="10">
          <cell r="H10">
            <v>5604.4518181856765</v>
          </cell>
          <cell r="S10">
            <v>5569.2020793319061</v>
          </cell>
          <cell r="T10">
            <v>5532.6568258683474</v>
          </cell>
        </row>
        <row r="11">
          <cell r="H11">
            <v>2156.5950123344564</v>
          </cell>
          <cell r="S11">
            <v>1819.1978021250181</v>
          </cell>
          <cell r="T11">
            <v>1791.8472609419407</v>
          </cell>
        </row>
        <row r="12">
          <cell r="H12">
            <v>1966.5693521246551</v>
          </cell>
          <cell r="S12">
            <v>1834.7607761838415</v>
          </cell>
          <cell r="T12">
            <v>1795.4517332512237</v>
          </cell>
        </row>
        <row r="13">
          <cell r="H13">
            <v>1481.2874537265654</v>
          </cell>
          <cell r="S13">
            <v>1915.2435010230465</v>
          </cell>
          <cell r="T13">
            <v>1945.357831675183</v>
          </cell>
        </row>
        <row r="15">
          <cell r="H15">
            <v>777.66736823812607</v>
          </cell>
          <cell r="S15">
            <v>811.91181513208073</v>
          </cell>
          <cell r="T15">
            <v>817.71969713923068</v>
          </cell>
        </row>
        <row r="16">
          <cell r="H16">
            <v>420.33371085188884</v>
          </cell>
          <cell r="S16">
            <v>465.61228548483609</v>
          </cell>
          <cell r="T16">
            <v>445.72856906475425</v>
          </cell>
        </row>
        <row r="17">
          <cell r="H17">
            <v>251.05731431887992</v>
          </cell>
          <cell r="S17">
            <v>227.07896258757944</v>
          </cell>
          <cell r="T17">
            <v>220.06205473107292</v>
          </cell>
        </row>
        <row r="18">
          <cell r="H18">
            <v>106.27634306735729</v>
          </cell>
          <cell r="S18">
            <v>119.22056705966516</v>
          </cell>
          <cell r="T18">
            <v>151.92907334340353</v>
          </cell>
        </row>
        <row r="20">
          <cell r="H20">
            <v>9.7022413968479384</v>
          </cell>
          <cell r="S20">
            <v>9.5676158004730336</v>
          </cell>
          <cell r="T20">
            <v>9.5446578014992554</v>
          </cell>
        </row>
        <row r="22">
          <cell r="H22">
            <v>7.58843446441261</v>
          </cell>
          <cell r="S22">
            <v>7.4380846315593478</v>
          </cell>
          <cell r="T22">
            <v>7.4263059952434931</v>
          </cell>
        </row>
        <row r="23">
          <cell r="H23">
            <v>2.1138069324353292</v>
          </cell>
          <cell r="S23">
            <v>2.1295311689136858</v>
          </cell>
          <cell r="T23">
            <v>2.1183518062557622</v>
          </cell>
        </row>
        <row r="25">
          <cell r="H25">
            <v>6391.8214278206506</v>
          </cell>
          <cell r="S25">
            <v>6390.6815102644596</v>
          </cell>
          <cell r="T25">
            <v>6359.9211808090768</v>
          </cell>
        </row>
        <row r="27">
          <cell r="H27">
            <v>6382.1191864238026</v>
          </cell>
          <cell r="S27">
            <v>6381.1138944639861</v>
          </cell>
          <cell r="T27">
            <v>6350.3765230075778</v>
          </cell>
        </row>
        <row r="30">
          <cell r="H30">
            <v>1322.7253701352467</v>
          </cell>
          <cell r="S30">
            <v>1941.2842142228562</v>
          </cell>
          <cell r="T30">
            <v>1918.3911222786917</v>
          </cell>
        </row>
        <row r="31">
          <cell r="H31">
            <v>173.44369719999526</v>
          </cell>
          <cell r="S31">
            <v>450.05924285680339</v>
          </cell>
          <cell r="T31">
            <v>481.476521557593</v>
          </cell>
        </row>
        <row r="33">
          <cell r="H33">
            <v>83.660244295680883</v>
          </cell>
          <cell r="S33">
            <v>321.79748837837741</v>
          </cell>
          <cell r="T33">
            <v>359.5586193380006</v>
          </cell>
        </row>
        <row r="34">
          <cell r="H34">
            <v>89.783452904314373</v>
          </cell>
          <cell r="S34">
            <v>128.26175447842601</v>
          </cell>
          <cell r="T34">
            <v>121.91790221959241</v>
          </cell>
        </row>
        <row r="35">
          <cell r="H35">
            <v>1149.2816729352514</v>
          </cell>
          <cell r="S35">
            <v>1491.2249713660528</v>
          </cell>
          <cell r="T35">
            <v>1436.9146007210986</v>
          </cell>
        </row>
        <row r="37">
          <cell r="H37">
            <v>1499.204163303021</v>
          </cell>
          <cell r="S37">
            <v>1659.4659036159985</v>
          </cell>
          <cell r="T37">
            <v>1601.0475065461856</v>
          </cell>
        </row>
        <row r="38">
          <cell r="H38">
            <v>736.45121472640585</v>
          </cell>
          <cell r="S38">
            <v>1030.4523274340604</v>
          </cell>
          <cell r="T38">
            <v>1011.2426746353833</v>
          </cell>
        </row>
        <row r="40">
          <cell r="H40">
            <v>214.54903647447279</v>
          </cell>
          <cell r="S40">
            <v>359.61122001451594</v>
          </cell>
          <cell r="T40">
            <v>352.24879192767918</v>
          </cell>
        </row>
        <row r="41">
          <cell r="H41">
            <v>521.90217825193304</v>
          </cell>
          <cell r="S41">
            <v>670.84110741954441</v>
          </cell>
          <cell r="T41">
            <v>658.99388270770407</v>
          </cell>
        </row>
        <row r="42">
          <cell r="H42">
            <v>762.75294857661515</v>
          </cell>
          <cell r="S42">
            <v>629.01357618193811</v>
          </cell>
          <cell r="T42">
            <v>589.80483191080214</v>
          </cell>
        </row>
        <row r="43">
          <cell r="H43">
            <v>120.96556864093604</v>
          </cell>
          <cell r="S43">
            <v>91.455561711926109</v>
          </cell>
          <cell r="T43">
            <v>80.184562273859441</v>
          </cell>
        </row>
        <row r="44">
          <cell r="H44">
            <v>641.78737993567916</v>
          </cell>
          <cell r="S44">
            <v>537.55801447001204</v>
          </cell>
          <cell r="T44">
            <v>509.62026963694274</v>
          </cell>
        </row>
        <row r="46">
          <cell r="H46">
            <v>589.10653581296015</v>
          </cell>
          <cell r="S46">
            <v>790.89001723047863</v>
          </cell>
          <cell r="T46">
            <v>714.96125781443266</v>
          </cell>
        </row>
        <row r="47">
          <cell r="H47">
            <v>364.07521535645969</v>
          </cell>
          <cell r="S47">
            <v>449.37474179880314</v>
          </cell>
          <cell r="T47">
            <v>390.90480173878058</v>
          </cell>
        </row>
        <row r="48">
          <cell r="H48">
            <v>225.03132045650048</v>
          </cell>
          <cell r="S48">
            <v>341.51527543167549</v>
          </cell>
          <cell r="T48">
            <v>324.05645607565214</v>
          </cell>
        </row>
        <row r="50">
          <cell r="H50">
            <v>2971.0831171725745</v>
          </cell>
          <cell r="S50">
            <v>1989.4737593946531</v>
          </cell>
          <cell r="T50">
            <v>2115.9766363682684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ly-2021 onward"/>
      <sheetName val="July-18-to-Jun21"/>
      <sheetName val="Jul16-to-jun18"/>
      <sheetName val="Jul13-to-Jun16"/>
      <sheetName val="Jul12-to-Jun13"/>
      <sheetName val="Jul11-to-Jun12 "/>
      <sheetName val="Jan08-to-June11"/>
      <sheetName val="July01-Dec 07"/>
      <sheetName val="Compatibility Report"/>
    </sheetNames>
    <sheetDataSet>
      <sheetData sheetId="0">
        <row r="7">
          <cell r="FJ7">
            <v>0</v>
          </cell>
          <cell r="FK7">
            <v>0</v>
          </cell>
          <cell r="FL7">
            <v>0</v>
          </cell>
          <cell r="FM7">
            <v>0</v>
          </cell>
          <cell r="FN7">
            <v>0</v>
          </cell>
          <cell r="FO7">
            <v>0</v>
          </cell>
          <cell r="FP7">
            <v>0</v>
          </cell>
          <cell r="FQ7">
            <v>0</v>
          </cell>
          <cell r="FR7">
            <v>0</v>
          </cell>
        </row>
        <row r="8">
          <cell r="FJ8">
            <v>9.4855999999999996E-2</v>
          </cell>
          <cell r="FK8">
            <v>0</v>
          </cell>
          <cell r="FL8">
            <v>9.4855999999999996E-2</v>
          </cell>
          <cell r="FM8">
            <v>0.10798099999999999</v>
          </cell>
          <cell r="FN8">
            <v>-0.40446199999999999</v>
          </cell>
          <cell r="FO8">
            <v>-0.29648099999999999</v>
          </cell>
          <cell r="FP8">
            <v>-220.69349800000001</v>
          </cell>
          <cell r="FQ8">
            <v>-8.1510000000000003E-3</v>
          </cell>
          <cell r="FR8">
            <v>-220.701649</v>
          </cell>
        </row>
        <row r="9">
          <cell r="FJ9">
            <v>-0.102044</v>
          </cell>
          <cell r="FK9">
            <v>0</v>
          </cell>
          <cell r="FL9">
            <v>-0.102044</v>
          </cell>
          <cell r="FM9">
            <v>-1.2108990000000002</v>
          </cell>
          <cell r="FN9">
            <v>-0.38843499999999997</v>
          </cell>
          <cell r="FO9">
            <v>-1.599334</v>
          </cell>
          <cell r="FP9">
            <v>-0.70989000000000002</v>
          </cell>
          <cell r="FQ9">
            <v>-0.38931100000000002</v>
          </cell>
          <cell r="FR9">
            <v>-1.0992009999999999</v>
          </cell>
        </row>
        <row r="10">
          <cell r="FJ10">
            <v>0</v>
          </cell>
          <cell r="FK10">
            <v>0</v>
          </cell>
          <cell r="FL10">
            <v>0</v>
          </cell>
          <cell r="FM10">
            <v>0</v>
          </cell>
          <cell r="FN10">
            <v>0</v>
          </cell>
          <cell r="FO10">
            <v>0</v>
          </cell>
          <cell r="FP10">
            <v>0</v>
          </cell>
          <cell r="FQ10">
            <v>0</v>
          </cell>
          <cell r="FR10">
            <v>0</v>
          </cell>
        </row>
        <row r="11">
          <cell r="FJ11">
            <v>1.8856440000000001</v>
          </cell>
          <cell r="FK11">
            <v>0</v>
          </cell>
          <cell r="FL11">
            <v>1.8856440000000001</v>
          </cell>
          <cell r="FM11">
            <v>13.401588</v>
          </cell>
          <cell r="FN11">
            <v>0.79295699999999991</v>
          </cell>
          <cell r="FO11">
            <v>14.194545000000002</v>
          </cell>
          <cell r="FP11">
            <v>12.734002000000002</v>
          </cell>
          <cell r="FQ11">
            <v>1.997684</v>
          </cell>
          <cell r="FR11">
            <v>14.731686000000002</v>
          </cell>
        </row>
        <row r="12">
          <cell r="FJ12">
            <v>0</v>
          </cell>
          <cell r="FK12">
            <v>0</v>
          </cell>
          <cell r="FL12">
            <v>0</v>
          </cell>
          <cell r="FM12">
            <v>0</v>
          </cell>
          <cell r="FN12">
            <v>0</v>
          </cell>
          <cell r="FO12">
            <v>0</v>
          </cell>
          <cell r="FP12">
            <v>0</v>
          </cell>
          <cell r="FQ12">
            <v>0</v>
          </cell>
          <cell r="FR12">
            <v>0</v>
          </cell>
        </row>
        <row r="13">
          <cell r="FJ13">
            <v>0</v>
          </cell>
          <cell r="FK13">
            <v>0</v>
          </cell>
          <cell r="FL13">
            <v>0</v>
          </cell>
          <cell r="FM13">
            <v>0</v>
          </cell>
          <cell r="FN13">
            <v>0</v>
          </cell>
          <cell r="FO13">
            <v>0</v>
          </cell>
          <cell r="FP13">
            <v>3.5298999999999997E-2</v>
          </cell>
          <cell r="FQ13">
            <v>1.137E-2</v>
          </cell>
          <cell r="FR13">
            <v>4.6668999999999995E-2</v>
          </cell>
        </row>
        <row r="14">
          <cell r="FJ14">
            <v>0</v>
          </cell>
          <cell r="FK14">
            <v>0</v>
          </cell>
          <cell r="FL14">
            <v>0</v>
          </cell>
          <cell r="FM14">
            <v>0</v>
          </cell>
          <cell r="FN14">
            <v>0</v>
          </cell>
          <cell r="FO14">
            <v>0</v>
          </cell>
          <cell r="FP14">
            <v>0</v>
          </cell>
          <cell r="FQ14">
            <v>0</v>
          </cell>
          <cell r="FR14">
            <v>0</v>
          </cell>
        </row>
        <row r="15">
          <cell r="FJ15">
            <v>0.102449</v>
          </cell>
          <cell r="FK15">
            <v>0</v>
          </cell>
          <cell r="FL15">
            <v>0.102449</v>
          </cell>
          <cell r="FM15">
            <v>0.71714299999999997</v>
          </cell>
          <cell r="FN15">
            <v>0</v>
          </cell>
          <cell r="FO15">
            <v>0.71714299999999997</v>
          </cell>
          <cell r="FP15">
            <v>0.71714299999999997</v>
          </cell>
          <cell r="FQ15">
            <v>0</v>
          </cell>
          <cell r="FR15">
            <v>0.71714299999999997</v>
          </cell>
        </row>
        <row r="16">
          <cell r="FJ16">
            <v>2.8043999999999999E-2</v>
          </cell>
          <cell r="FK16">
            <v>0.18345</v>
          </cell>
          <cell r="FL16">
            <v>0.21149400000000002</v>
          </cell>
          <cell r="FM16">
            <v>-0.37312499999999993</v>
          </cell>
          <cell r="FN16">
            <v>5.101782</v>
          </cell>
          <cell r="FO16">
            <v>4.7286570000000001</v>
          </cell>
          <cell r="FP16">
            <v>1.0263239999999998</v>
          </cell>
          <cell r="FQ16">
            <v>-0.65428799999999987</v>
          </cell>
          <cell r="FR16">
            <v>0.37203600000000003</v>
          </cell>
        </row>
        <row r="17">
          <cell r="FJ17">
            <v>-254.87374700000001</v>
          </cell>
          <cell r="FK17">
            <v>0</v>
          </cell>
          <cell r="FL17">
            <v>-254.87374700000001</v>
          </cell>
          <cell r="FM17">
            <v>37.918125000000003</v>
          </cell>
          <cell r="FN17">
            <v>0</v>
          </cell>
          <cell r="FO17">
            <v>37.918125000000003</v>
          </cell>
          <cell r="FP17">
            <v>426.45688500000006</v>
          </cell>
          <cell r="FQ17">
            <v>4.5600000000000003E-4</v>
          </cell>
          <cell r="FR17">
            <v>426.45734100000004</v>
          </cell>
        </row>
        <row r="18">
          <cell r="FJ18">
            <v>0</v>
          </cell>
          <cell r="FK18">
            <v>0</v>
          </cell>
          <cell r="FL18">
            <v>0</v>
          </cell>
          <cell r="FM18">
            <v>0</v>
          </cell>
          <cell r="FN18">
            <v>0</v>
          </cell>
          <cell r="FO18">
            <v>0</v>
          </cell>
          <cell r="FP18">
            <v>0</v>
          </cell>
          <cell r="FQ18">
            <v>0</v>
          </cell>
          <cell r="FR18">
            <v>0</v>
          </cell>
        </row>
        <row r="19">
          <cell r="FJ19">
            <v>0.40284599999999998</v>
          </cell>
          <cell r="FK19">
            <v>0</v>
          </cell>
          <cell r="FL19">
            <v>0.40284599999999998</v>
          </cell>
          <cell r="FM19">
            <v>2.7664139999999997</v>
          </cell>
          <cell r="FN19">
            <v>0</v>
          </cell>
          <cell r="FO19">
            <v>2.7664139999999997</v>
          </cell>
          <cell r="FP19">
            <v>2.8154349999999999</v>
          </cell>
          <cell r="FQ19">
            <v>0</v>
          </cell>
          <cell r="FR19">
            <v>2.8154349999999999</v>
          </cell>
        </row>
        <row r="20">
          <cell r="FJ20">
            <v>0.67197099999999998</v>
          </cell>
          <cell r="FK20">
            <v>0</v>
          </cell>
          <cell r="FL20">
            <v>0.67197099999999998</v>
          </cell>
          <cell r="FM20">
            <v>4.7037969999999998</v>
          </cell>
          <cell r="FN20">
            <v>0</v>
          </cell>
          <cell r="FO20">
            <v>4.7037969999999998</v>
          </cell>
          <cell r="FP20">
            <v>4.7037969999999998</v>
          </cell>
          <cell r="FQ20">
            <v>7.6689999999999996E-3</v>
          </cell>
          <cell r="FR20">
            <v>4.7114659999999997</v>
          </cell>
        </row>
        <row r="21">
          <cell r="FJ21">
            <v>0.205904</v>
          </cell>
          <cell r="FK21">
            <v>0</v>
          </cell>
          <cell r="FL21">
            <v>0.205904</v>
          </cell>
          <cell r="FM21">
            <v>1.4470230000000002</v>
          </cell>
          <cell r="FN21">
            <v>0</v>
          </cell>
          <cell r="FO21">
            <v>1.4470230000000002</v>
          </cell>
          <cell r="FP21">
            <v>4.4577179999999998</v>
          </cell>
          <cell r="FQ21">
            <v>0</v>
          </cell>
          <cell r="FR21">
            <v>4.4577179999999998</v>
          </cell>
        </row>
        <row r="22">
          <cell r="FJ22">
            <v>1.552365</v>
          </cell>
          <cell r="FK22">
            <v>1.1000000000000001E-3</v>
          </cell>
          <cell r="FL22">
            <v>1.5534650000000001</v>
          </cell>
          <cell r="FM22">
            <v>16.460778000000001</v>
          </cell>
          <cell r="FN22">
            <v>1.1545000000000001E-2</v>
          </cell>
          <cell r="FO22">
            <v>16.472322999999999</v>
          </cell>
          <cell r="FP22">
            <v>23.544724000000002</v>
          </cell>
          <cell r="FQ22">
            <v>5.1E-5</v>
          </cell>
          <cell r="FR22">
            <v>23.544775000000001</v>
          </cell>
        </row>
        <row r="23">
          <cell r="FJ23">
            <v>22.392187</v>
          </cell>
          <cell r="FK23">
            <v>-3.8047999999999998E-2</v>
          </cell>
          <cell r="FL23">
            <v>22.354139</v>
          </cell>
          <cell r="FM23">
            <v>27.529208000000001</v>
          </cell>
          <cell r="FN23">
            <v>-0.162075</v>
          </cell>
          <cell r="FO23">
            <v>27.367133000000003</v>
          </cell>
          <cell r="FP23">
            <v>29.930392999999999</v>
          </cell>
          <cell r="FQ23">
            <v>-0.137879</v>
          </cell>
          <cell r="FR23">
            <v>29.792513999999997</v>
          </cell>
        </row>
        <row r="24">
          <cell r="FJ24">
            <v>15.974435</v>
          </cell>
          <cell r="FK24">
            <v>-0.148174</v>
          </cell>
          <cell r="FL24">
            <v>15.826261000000001</v>
          </cell>
          <cell r="FM24">
            <v>206.93453500000001</v>
          </cell>
          <cell r="FN24">
            <v>5.1180000000000114E-3</v>
          </cell>
          <cell r="FO24">
            <v>206.93965300000002</v>
          </cell>
          <cell r="FP24">
            <v>135.12287699999999</v>
          </cell>
          <cell r="FQ24">
            <v>-4.5086779999999997</v>
          </cell>
          <cell r="FR24">
            <v>130.61419899999999</v>
          </cell>
        </row>
        <row r="25">
          <cell r="FJ25">
            <v>0</v>
          </cell>
          <cell r="FK25">
            <v>0</v>
          </cell>
          <cell r="FL25">
            <v>0</v>
          </cell>
          <cell r="FM25">
            <v>6.5379620000000003</v>
          </cell>
          <cell r="FN25">
            <v>0</v>
          </cell>
          <cell r="FO25">
            <v>6.5379620000000003</v>
          </cell>
          <cell r="FP25">
            <v>17.090145999999997</v>
          </cell>
          <cell r="FQ25">
            <v>0</v>
          </cell>
          <cell r="FR25">
            <v>17.090145999999997</v>
          </cell>
        </row>
        <row r="26">
          <cell r="FJ26">
            <v>0</v>
          </cell>
          <cell r="FK26">
            <v>0</v>
          </cell>
          <cell r="FL26">
            <v>0</v>
          </cell>
          <cell r="FM26">
            <v>0</v>
          </cell>
          <cell r="FN26">
            <v>0</v>
          </cell>
          <cell r="FO26">
            <v>0</v>
          </cell>
          <cell r="FP26">
            <v>0</v>
          </cell>
          <cell r="FQ26">
            <v>0</v>
          </cell>
          <cell r="FR26">
            <v>0</v>
          </cell>
        </row>
        <row r="27">
          <cell r="FJ27">
            <v>0</v>
          </cell>
          <cell r="FK27">
            <v>0</v>
          </cell>
          <cell r="FL27">
            <v>0</v>
          </cell>
          <cell r="FM27">
            <v>0</v>
          </cell>
          <cell r="FN27">
            <v>0</v>
          </cell>
          <cell r="FO27">
            <v>0</v>
          </cell>
          <cell r="FP27">
            <v>0</v>
          </cell>
          <cell r="FQ27">
            <v>0</v>
          </cell>
          <cell r="FR27">
            <v>0</v>
          </cell>
        </row>
        <row r="28">
          <cell r="FJ28">
            <v>2.8393999999999999E-2</v>
          </cell>
          <cell r="FK28">
            <v>0</v>
          </cell>
          <cell r="FL28">
            <v>2.8393999999999999E-2</v>
          </cell>
          <cell r="FM28">
            <v>0.19875799999999999</v>
          </cell>
          <cell r="FN28">
            <v>0</v>
          </cell>
          <cell r="FO28">
            <v>0.19875799999999999</v>
          </cell>
          <cell r="FP28">
            <v>0.19875799999999999</v>
          </cell>
          <cell r="FQ28">
            <v>0</v>
          </cell>
          <cell r="FR28">
            <v>0.19875799999999999</v>
          </cell>
        </row>
        <row r="29">
          <cell r="FJ29">
            <v>1.1997000000000001E-2</v>
          </cell>
          <cell r="FK29">
            <v>1.2624519999999999</v>
          </cell>
          <cell r="FL29">
            <v>1.2744489999999999</v>
          </cell>
          <cell r="FM29">
            <v>0.13729</v>
          </cell>
          <cell r="FN29">
            <v>3.8774359999999994</v>
          </cell>
          <cell r="FO29">
            <v>4.0147259999999996</v>
          </cell>
          <cell r="FP29">
            <v>0.16564199999999998</v>
          </cell>
          <cell r="FQ29">
            <v>-1.060886</v>
          </cell>
          <cell r="FR29">
            <v>-0.89524400000000015</v>
          </cell>
        </row>
        <row r="30">
          <cell r="FJ30">
            <v>1.338465</v>
          </cell>
          <cell r="FK30">
            <v>0</v>
          </cell>
          <cell r="FL30">
            <v>1.338465</v>
          </cell>
          <cell r="FM30">
            <v>6.401656</v>
          </cell>
          <cell r="FN30">
            <v>-2.6699999999999998E-4</v>
          </cell>
          <cell r="FO30">
            <v>6.401389</v>
          </cell>
          <cell r="FP30">
            <v>7.5852380000000013</v>
          </cell>
          <cell r="FQ30">
            <v>3.5200000000000001E-3</v>
          </cell>
          <cell r="FR30">
            <v>7.5887580000000012</v>
          </cell>
        </row>
        <row r="31">
          <cell r="FJ31">
            <v>0.25641700000000001</v>
          </cell>
          <cell r="FK31">
            <v>0</v>
          </cell>
          <cell r="FL31">
            <v>0.25641700000000001</v>
          </cell>
          <cell r="FM31">
            <v>-1.2407189999999999</v>
          </cell>
          <cell r="FN31">
            <v>-2.5460000000000001E-3</v>
          </cell>
          <cell r="FO31">
            <v>-1.2432650000000001</v>
          </cell>
          <cell r="FP31">
            <v>129.25513999999998</v>
          </cell>
          <cell r="FQ31">
            <v>-0.99146299999999998</v>
          </cell>
          <cell r="FR31">
            <v>128.263677</v>
          </cell>
        </row>
        <row r="32">
          <cell r="FJ32">
            <v>0</v>
          </cell>
          <cell r="FK32">
            <v>0</v>
          </cell>
          <cell r="FL32">
            <v>0</v>
          </cell>
          <cell r="FM32">
            <v>0</v>
          </cell>
          <cell r="FN32">
            <v>3.3310000000000002E-3</v>
          </cell>
          <cell r="FO32">
            <v>3.3310000000000002E-3</v>
          </cell>
          <cell r="FP32">
            <v>0</v>
          </cell>
          <cell r="FQ32">
            <v>0</v>
          </cell>
          <cell r="FR32">
            <v>0</v>
          </cell>
        </row>
        <row r="33">
          <cell r="FJ33">
            <v>3.2286229999999998</v>
          </cell>
          <cell r="FK33">
            <v>0</v>
          </cell>
          <cell r="FL33">
            <v>3.2286229999999998</v>
          </cell>
          <cell r="FM33">
            <v>20.736583</v>
          </cell>
          <cell r="FN33">
            <v>0</v>
          </cell>
          <cell r="FO33">
            <v>20.736583</v>
          </cell>
          <cell r="FP33">
            <v>25.560765</v>
          </cell>
          <cell r="FQ33">
            <v>0</v>
          </cell>
          <cell r="FR33">
            <v>25.560765</v>
          </cell>
        </row>
        <row r="34">
          <cell r="FJ34">
            <v>1.4669829999999999</v>
          </cell>
          <cell r="FK34">
            <v>-1.3663E-2</v>
          </cell>
          <cell r="FL34">
            <v>1.4533199999999999</v>
          </cell>
          <cell r="FM34">
            <v>10.721412000000001</v>
          </cell>
          <cell r="FN34">
            <v>-0.45121699999999998</v>
          </cell>
          <cell r="FO34">
            <v>10.270194999999999</v>
          </cell>
          <cell r="FP34">
            <v>7.5138689999999997</v>
          </cell>
          <cell r="FQ34">
            <v>-0.72870799999999991</v>
          </cell>
          <cell r="FR34">
            <v>6.7851609999999996</v>
          </cell>
        </row>
        <row r="35">
          <cell r="FJ35">
            <v>1.900579</v>
          </cell>
          <cell r="FK35">
            <v>0</v>
          </cell>
          <cell r="FL35">
            <v>1.900579</v>
          </cell>
          <cell r="FM35">
            <v>13.304053000000001</v>
          </cell>
          <cell r="FN35">
            <v>0</v>
          </cell>
          <cell r="FO35">
            <v>13.304053000000001</v>
          </cell>
          <cell r="FP35">
            <v>13.304053000000001</v>
          </cell>
          <cell r="FQ35">
            <v>0</v>
          </cell>
          <cell r="FR35">
            <v>13.304053000000001</v>
          </cell>
        </row>
        <row r="36">
          <cell r="FJ36">
            <v>0</v>
          </cell>
          <cell r="FK36">
            <v>0</v>
          </cell>
          <cell r="FL36">
            <v>0</v>
          </cell>
          <cell r="FM36">
            <v>0</v>
          </cell>
          <cell r="FN36">
            <v>0</v>
          </cell>
          <cell r="FO36">
            <v>0</v>
          </cell>
          <cell r="FP36">
            <v>0</v>
          </cell>
          <cell r="FQ36">
            <v>0</v>
          </cell>
          <cell r="FR36">
            <v>0</v>
          </cell>
        </row>
        <row r="37">
          <cell r="FJ37">
            <v>-6.0761999999999997E-2</v>
          </cell>
          <cell r="FK37">
            <v>0</v>
          </cell>
          <cell r="FL37">
            <v>-6.0761999999999997E-2</v>
          </cell>
          <cell r="FM37">
            <v>-0.42533399999999993</v>
          </cell>
          <cell r="FN37">
            <v>0</v>
          </cell>
          <cell r="FO37">
            <v>-0.42533399999999993</v>
          </cell>
          <cell r="FP37">
            <v>-0.42533399999999993</v>
          </cell>
          <cell r="FQ37">
            <v>0</v>
          </cell>
          <cell r="FR37">
            <v>-0.42533399999999993</v>
          </cell>
        </row>
        <row r="38">
          <cell r="FJ38">
            <v>0</v>
          </cell>
          <cell r="FK38">
            <v>-0.28605700000000001</v>
          </cell>
          <cell r="FL38">
            <v>-0.28605700000000001</v>
          </cell>
          <cell r="FM38">
            <v>-0.91810999999999987</v>
          </cell>
          <cell r="FN38">
            <v>-13.865769999999999</v>
          </cell>
          <cell r="FO38">
            <v>-14.78388</v>
          </cell>
          <cell r="FP38">
            <v>0</v>
          </cell>
          <cell r="FQ38">
            <v>-0.14008699999999991</v>
          </cell>
          <cell r="FR38">
            <v>-0.14008699999999991</v>
          </cell>
        </row>
        <row r="39">
          <cell r="FJ39">
            <v>2.091774</v>
          </cell>
          <cell r="FK39">
            <v>0</v>
          </cell>
          <cell r="FL39">
            <v>2.091774</v>
          </cell>
          <cell r="FM39">
            <v>20.774792000000001</v>
          </cell>
          <cell r="FN39">
            <v>-0.194768</v>
          </cell>
          <cell r="FO39">
            <v>20.580024000000002</v>
          </cell>
          <cell r="FP39">
            <v>24.503251999999996</v>
          </cell>
          <cell r="FQ39">
            <v>-0.35400300000000001</v>
          </cell>
          <cell r="FR39">
            <v>24.149248999999998</v>
          </cell>
        </row>
        <row r="40">
          <cell r="FJ40">
            <v>0.97320099999999998</v>
          </cell>
          <cell r="FK40">
            <v>0</v>
          </cell>
          <cell r="FL40">
            <v>0.97320099999999998</v>
          </cell>
          <cell r="FM40">
            <v>6.8124069999999985</v>
          </cell>
          <cell r="FN40">
            <v>0</v>
          </cell>
          <cell r="FO40">
            <v>6.8124069999999985</v>
          </cell>
          <cell r="FP40">
            <v>6.8124069999999985</v>
          </cell>
          <cell r="FQ40">
            <v>0</v>
          </cell>
          <cell r="FR40">
            <v>6.8124069999999985</v>
          </cell>
        </row>
        <row r="41">
          <cell r="FJ41">
            <v>-15.726969</v>
          </cell>
          <cell r="FK41">
            <v>0</v>
          </cell>
          <cell r="FL41">
            <v>-15.726969</v>
          </cell>
          <cell r="FM41">
            <v>53.655128999999988</v>
          </cell>
          <cell r="FN41">
            <v>-5.2589999999999998E-2</v>
          </cell>
          <cell r="FO41">
            <v>53.602538999999993</v>
          </cell>
          <cell r="FP41">
            <v>0.94557399999999969</v>
          </cell>
          <cell r="FQ41">
            <v>-0.33580699999999997</v>
          </cell>
          <cell r="FR41">
            <v>0.60976700000000061</v>
          </cell>
        </row>
        <row r="42">
          <cell r="FJ42">
            <v>0</v>
          </cell>
          <cell r="FK42">
            <v>0</v>
          </cell>
          <cell r="FL42">
            <v>0</v>
          </cell>
          <cell r="FM42">
            <v>0.105325</v>
          </cell>
          <cell r="FN42">
            <v>0</v>
          </cell>
          <cell r="FO42">
            <v>0.105325</v>
          </cell>
          <cell r="FP42">
            <v>0.18480000000000002</v>
          </cell>
          <cell r="FQ42">
            <v>0</v>
          </cell>
          <cell r="FR42">
            <v>0.18480000000000002</v>
          </cell>
        </row>
        <row r="43">
          <cell r="FJ43">
            <v>0</v>
          </cell>
          <cell r="FK43">
            <v>0</v>
          </cell>
          <cell r="FL43">
            <v>0</v>
          </cell>
          <cell r="FM43">
            <v>0</v>
          </cell>
          <cell r="FN43">
            <v>0</v>
          </cell>
          <cell r="FO43">
            <v>0</v>
          </cell>
          <cell r="FP43">
            <v>0</v>
          </cell>
          <cell r="FQ43">
            <v>0</v>
          </cell>
          <cell r="FR43">
            <v>0</v>
          </cell>
        </row>
        <row r="44">
          <cell r="FJ44">
            <v>-16.007118999999999</v>
          </cell>
          <cell r="FK44">
            <v>0</v>
          </cell>
          <cell r="FL44">
            <v>-16.007118999999999</v>
          </cell>
          <cell r="FM44">
            <v>-126.09501100000001</v>
          </cell>
          <cell r="FN44">
            <v>0</v>
          </cell>
          <cell r="FO44">
            <v>-126.09501100000001</v>
          </cell>
          <cell r="FP44">
            <v>-184.44041999999999</v>
          </cell>
          <cell r="FQ44">
            <v>0</v>
          </cell>
          <cell r="FR44">
            <v>-184.44041999999999</v>
          </cell>
        </row>
        <row r="45">
          <cell r="FJ45">
            <v>-7.8050000000000003E-3</v>
          </cell>
          <cell r="FK45">
            <v>0</v>
          </cell>
          <cell r="FL45">
            <v>-7.8050000000000003E-3</v>
          </cell>
          <cell r="FM45">
            <v>2.9453650000000011</v>
          </cell>
          <cell r="FN45">
            <v>0</v>
          </cell>
          <cell r="FO45">
            <v>2.9453650000000011</v>
          </cell>
          <cell r="FP45">
            <v>-5.4635000000000003E-2</v>
          </cell>
          <cell r="FQ45">
            <v>0</v>
          </cell>
          <cell r="FR45">
            <v>-5.4635000000000003E-2</v>
          </cell>
        </row>
        <row r="46">
          <cell r="FJ46">
            <v>0</v>
          </cell>
          <cell r="FK46">
            <v>0</v>
          </cell>
          <cell r="FL46">
            <v>0</v>
          </cell>
          <cell r="FM46">
            <v>6.5</v>
          </cell>
          <cell r="FN46">
            <v>0</v>
          </cell>
          <cell r="FO46">
            <v>6.5</v>
          </cell>
          <cell r="FP46">
            <v>0</v>
          </cell>
          <cell r="FQ46">
            <v>0</v>
          </cell>
          <cell r="FR46">
            <v>0</v>
          </cell>
        </row>
        <row r="47">
          <cell r="FJ47">
            <v>0</v>
          </cell>
          <cell r="FK47">
            <v>0</v>
          </cell>
          <cell r="FL47">
            <v>0</v>
          </cell>
          <cell r="FM47">
            <v>0</v>
          </cell>
          <cell r="FN47">
            <v>0</v>
          </cell>
          <cell r="FO47">
            <v>0</v>
          </cell>
          <cell r="FP47">
            <v>0.46822000000000003</v>
          </cell>
          <cell r="FQ47">
            <v>0</v>
          </cell>
          <cell r="FR47">
            <v>0.46822000000000003</v>
          </cell>
        </row>
        <row r="48">
          <cell r="FJ48">
            <v>0.111494</v>
          </cell>
          <cell r="FK48">
            <v>0</v>
          </cell>
          <cell r="FL48">
            <v>0.111494</v>
          </cell>
          <cell r="FM48">
            <v>0.78045799999999999</v>
          </cell>
          <cell r="FN48">
            <v>0</v>
          </cell>
          <cell r="FO48">
            <v>0.78045799999999999</v>
          </cell>
          <cell r="FP48">
            <v>0.78045799999999999</v>
          </cell>
          <cell r="FQ48">
            <v>0</v>
          </cell>
          <cell r="FR48">
            <v>0.78045799999999999</v>
          </cell>
        </row>
        <row r="49">
          <cell r="FJ49">
            <v>0</v>
          </cell>
          <cell r="FK49">
            <v>0</v>
          </cell>
          <cell r="FL49">
            <v>0</v>
          </cell>
          <cell r="FM49">
            <v>0</v>
          </cell>
          <cell r="FN49">
            <v>0</v>
          </cell>
          <cell r="FO49">
            <v>0</v>
          </cell>
          <cell r="FP49">
            <v>-0.14286599999999999</v>
          </cell>
          <cell r="FQ49">
            <v>0</v>
          </cell>
          <cell r="FR49">
            <v>-0.14286599999999999</v>
          </cell>
        </row>
        <row r="50">
          <cell r="FJ50">
            <v>0.146393</v>
          </cell>
          <cell r="FK50">
            <v>0</v>
          </cell>
          <cell r="FL50">
            <v>0.146393</v>
          </cell>
          <cell r="FM50">
            <v>1.369397</v>
          </cell>
          <cell r="FN50">
            <v>1.1720000000000001E-3</v>
          </cell>
          <cell r="FO50">
            <v>1.3705689999999999</v>
          </cell>
          <cell r="FP50">
            <v>1.1143959999999999</v>
          </cell>
          <cell r="FQ50">
            <v>0</v>
          </cell>
          <cell r="FR50">
            <v>1.1143959999999999</v>
          </cell>
        </row>
        <row r="51">
          <cell r="FJ51">
            <v>-0.82571499999999998</v>
          </cell>
          <cell r="FK51">
            <v>8.2190000000000006E-3</v>
          </cell>
          <cell r="FL51">
            <v>-0.817496</v>
          </cell>
          <cell r="FM51">
            <v>0.97919900000000015</v>
          </cell>
          <cell r="FN51">
            <v>6.8729999999999999E-2</v>
          </cell>
          <cell r="FO51">
            <v>1.0479290000000001</v>
          </cell>
          <cell r="FP51">
            <v>-2.4842329999999997</v>
          </cell>
          <cell r="FQ51">
            <v>1.1800000000000005E-4</v>
          </cell>
          <cell r="FR51">
            <v>-2.4841150000000001</v>
          </cell>
        </row>
        <row r="52">
          <cell r="FJ52">
            <v>0</v>
          </cell>
          <cell r="FK52">
            <v>0</v>
          </cell>
          <cell r="FL52">
            <v>0</v>
          </cell>
          <cell r="FM52">
            <v>0</v>
          </cell>
          <cell r="FN52">
            <v>0</v>
          </cell>
          <cell r="FO52">
            <v>0</v>
          </cell>
          <cell r="FP52">
            <v>0</v>
          </cell>
          <cell r="FQ52">
            <v>0</v>
          </cell>
          <cell r="FR52">
            <v>0</v>
          </cell>
        </row>
        <row r="53">
          <cell r="FJ53">
            <v>15.940740999999999</v>
          </cell>
          <cell r="FK53">
            <v>-2.0250000000000001E-2</v>
          </cell>
          <cell r="FL53">
            <v>15.920490999999998</v>
          </cell>
          <cell r="FM53">
            <v>48.987375999999998</v>
          </cell>
          <cell r="FN53">
            <v>-9.6740460000000006</v>
          </cell>
          <cell r="FO53">
            <v>39.313330000000001</v>
          </cell>
          <cell r="FP53">
            <v>20.638860000000001</v>
          </cell>
          <cell r="FQ53">
            <v>-0.85241400000000001</v>
          </cell>
          <cell r="FR53">
            <v>19.786445999999998</v>
          </cell>
        </row>
        <row r="54">
          <cell r="FJ54">
            <v>0</v>
          </cell>
          <cell r="FK54">
            <v>0</v>
          </cell>
          <cell r="FL54">
            <v>0</v>
          </cell>
          <cell r="FM54">
            <v>0</v>
          </cell>
          <cell r="FN54">
            <v>3.6299999999999999E-4</v>
          </cell>
          <cell r="FO54">
            <v>3.6299999999999999E-4</v>
          </cell>
          <cell r="FP54">
            <v>0</v>
          </cell>
          <cell r="FQ54">
            <v>0</v>
          </cell>
          <cell r="FR54">
            <v>0</v>
          </cell>
        </row>
        <row r="55">
          <cell r="FJ55">
            <v>6.1159999999999999E-3</v>
          </cell>
          <cell r="FK55">
            <v>0</v>
          </cell>
          <cell r="FL55">
            <v>6.1159999999999999E-3</v>
          </cell>
          <cell r="FM55">
            <v>4.2812000000000003E-2</v>
          </cell>
          <cell r="FN55">
            <v>0</v>
          </cell>
          <cell r="FO55">
            <v>4.2812000000000003E-2</v>
          </cell>
          <cell r="FP55">
            <v>4.2812000000000003E-2</v>
          </cell>
          <cell r="FQ55">
            <v>0</v>
          </cell>
          <cell r="FR55">
            <v>4.2812000000000003E-2</v>
          </cell>
        </row>
        <row r="56">
          <cell r="FJ56">
            <v>3.7413000000000002E-2</v>
          </cell>
          <cell r="FK56">
            <v>-1.470977</v>
          </cell>
          <cell r="FL56">
            <v>-1.4335640000000001</v>
          </cell>
          <cell r="FM56">
            <v>0.80723900000000004</v>
          </cell>
          <cell r="FN56">
            <v>5.8555670000000006</v>
          </cell>
          <cell r="FO56">
            <v>6.6628059999999998</v>
          </cell>
          <cell r="FP56">
            <v>0.57136600000000004</v>
          </cell>
          <cell r="FQ56">
            <v>-0.88247599999999993</v>
          </cell>
          <cell r="FR56">
            <v>-0.31110999999999989</v>
          </cell>
        </row>
        <row r="57">
          <cell r="FJ57">
            <v>1.2079690000000001</v>
          </cell>
          <cell r="FK57">
            <v>-0.250724</v>
          </cell>
          <cell r="FL57">
            <v>0.95724500000000012</v>
          </cell>
          <cell r="FM57">
            <v>26.535087000000001</v>
          </cell>
          <cell r="FN57">
            <v>-5.0827920000000004</v>
          </cell>
          <cell r="FO57">
            <v>21.452294999999999</v>
          </cell>
          <cell r="FP57">
            <v>4.1482349999999997</v>
          </cell>
          <cell r="FQ57">
            <v>-1.0501069999999999</v>
          </cell>
          <cell r="FR57">
            <v>3.098128</v>
          </cell>
        </row>
        <row r="58">
          <cell r="FJ58">
            <v>-0.35819800000000002</v>
          </cell>
          <cell r="FK58">
            <v>0</v>
          </cell>
          <cell r="FL58">
            <v>-0.35819800000000002</v>
          </cell>
          <cell r="FM58">
            <v>-1.054054</v>
          </cell>
          <cell r="FN58">
            <v>0</v>
          </cell>
          <cell r="FO58">
            <v>-1.054054</v>
          </cell>
          <cell r="FP58">
            <v>0.46722799999999998</v>
          </cell>
          <cell r="FQ58">
            <v>0</v>
          </cell>
          <cell r="FR58">
            <v>0.46722799999999998</v>
          </cell>
        </row>
        <row r="59">
          <cell r="FJ59">
            <v>2.5923759999999998</v>
          </cell>
          <cell r="FK59">
            <v>0</v>
          </cell>
          <cell r="FL59">
            <v>2.5923759999999998</v>
          </cell>
          <cell r="FM59">
            <v>12.335347000000001</v>
          </cell>
          <cell r="FN59">
            <v>0</v>
          </cell>
          <cell r="FO59">
            <v>12.335347000000001</v>
          </cell>
          <cell r="FP59">
            <v>18.759789999999999</v>
          </cell>
          <cell r="FQ59">
            <v>0</v>
          </cell>
          <cell r="FR59">
            <v>18.759789999999999</v>
          </cell>
        </row>
        <row r="60">
          <cell r="FJ60">
            <v>4.164174</v>
          </cell>
          <cell r="FK60">
            <v>-1.7070719999999999</v>
          </cell>
          <cell r="FL60">
            <v>2.4571019999999999</v>
          </cell>
          <cell r="FM60">
            <v>20.707874</v>
          </cell>
          <cell r="FN60">
            <v>4.5465630000000017</v>
          </cell>
          <cell r="FO60">
            <v>25.254436999999996</v>
          </cell>
          <cell r="FP60">
            <v>80.345792999999986</v>
          </cell>
          <cell r="FQ60">
            <v>-3.8284729999999998</v>
          </cell>
          <cell r="FR60">
            <v>76.517319999999998</v>
          </cell>
        </row>
        <row r="61">
          <cell r="FJ61">
            <v>19.869859999999999</v>
          </cell>
          <cell r="FK61">
            <v>-2.6180089999999998</v>
          </cell>
          <cell r="FL61">
            <v>17.251850999999998</v>
          </cell>
          <cell r="FM61">
            <v>141.49100099999998</v>
          </cell>
          <cell r="FN61">
            <v>-3.5354439999999996</v>
          </cell>
          <cell r="FO61">
            <v>137.955557</v>
          </cell>
          <cell r="FP61">
            <v>140.77734900000002</v>
          </cell>
          <cell r="FQ61">
            <v>-6.0034020000000003</v>
          </cell>
          <cell r="FR61">
            <v>134.77394699999999</v>
          </cell>
        </row>
        <row r="62">
          <cell r="FJ62">
            <v>9.6253480000000007</v>
          </cell>
          <cell r="FK62">
            <v>-28.835796999999999</v>
          </cell>
          <cell r="FL62">
            <v>-19.210448999999997</v>
          </cell>
          <cell r="FM62">
            <v>70.51712599999999</v>
          </cell>
          <cell r="FN62">
            <v>38.174350000000004</v>
          </cell>
          <cell r="FO62">
            <v>108.69147600000001</v>
          </cell>
          <cell r="FP62">
            <v>64.596622999999994</v>
          </cell>
          <cell r="FQ62">
            <v>24.691872999999994</v>
          </cell>
          <cell r="FR62">
            <v>89.288496000000009</v>
          </cell>
        </row>
        <row r="63">
          <cell r="FJ63">
            <v>6.4822059999999997</v>
          </cell>
          <cell r="FK63">
            <v>0.11445</v>
          </cell>
          <cell r="FL63">
            <v>6.5966559999999994</v>
          </cell>
          <cell r="FM63">
            <v>35.420119999999997</v>
          </cell>
          <cell r="FN63">
            <v>12.383100000000001</v>
          </cell>
          <cell r="FO63">
            <v>47.803219999999996</v>
          </cell>
          <cell r="FP63">
            <v>78.357332999999997</v>
          </cell>
          <cell r="FQ63">
            <v>-20.029271999999999</v>
          </cell>
          <cell r="FR63">
            <v>58.328060999999998</v>
          </cell>
        </row>
        <row r="64">
          <cell r="FJ64">
            <v>-173.17113500000002</v>
          </cell>
          <cell r="FK64">
            <v>-33.819099999999999</v>
          </cell>
          <cell r="FL64">
            <v>-206.99023500000001</v>
          </cell>
          <cell r="FM64">
            <v>689.47310799999991</v>
          </cell>
          <cell r="FN64">
            <v>37.007602000000013</v>
          </cell>
          <cell r="FO64">
            <v>726.48070999999982</v>
          </cell>
          <cell r="FP64">
            <v>876.78182800000013</v>
          </cell>
          <cell r="FQ64">
            <v>-15.242664000000001</v>
          </cell>
          <cell r="FR64">
            <v>861.5391639999998</v>
          </cell>
        </row>
        <row r="65">
          <cell r="FK65">
            <v>59.281194199999995</v>
          </cell>
          <cell r="FL65">
            <v>59.281194199999995</v>
          </cell>
          <cell r="FM65">
            <v>0</v>
          </cell>
          <cell r="FN65">
            <v>59.464127499999996</v>
          </cell>
          <cell r="FO65">
            <v>59.464127499999996</v>
          </cell>
          <cell r="FP65">
            <v>0</v>
          </cell>
          <cell r="FQ65">
            <v>-1010.3042803999999</v>
          </cell>
          <cell r="FR65">
            <v>-1010.3042803999999</v>
          </cell>
        </row>
        <row r="66">
          <cell r="FJ66">
            <v>-173.17113500000002</v>
          </cell>
          <cell r="FK66">
            <v>25.462094199999996</v>
          </cell>
          <cell r="FL66">
            <v>-147.70904080000003</v>
          </cell>
          <cell r="FM66">
            <v>689.47310799999991</v>
          </cell>
          <cell r="FN66">
            <v>96.471729499999995</v>
          </cell>
          <cell r="FO66">
            <v>785.94483749999995</v>
          </cell>
          <cell r="FP66">
            <v>876.78182800000013</v>
          </cell>
          <cell r="FQ66">
            <v>-1025.5469444</v>
          </cell>
          <cell r="FR66">
            <v>-148.7651163999999</v>
          </cell>
        </row>
      </sheetData>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ly-2022 onwards"/>
      <sheetName val="July-2017 to June-2022"/>
      <sheetName val="July-2012 to June-2017"/>
      <sheetName val="sector-wise FDI Till FY12"/>
    </sheetNames>
    <sheetDataSet>
      <sheetData sheetId="0">
        <row r="8">
          <cell r="BI8">
            <v>3.3535080000000002</v>
          </cell>
          <cell r="BJ8">
            <v>1.379982</v>
          </cell>
          <cell r="BK8">
            <v>1.9735259999999999</v>
          </cell>
          <cell r="BL8">
            <v>19.534704000000001</v>
          </cell>
          <cell r="BM8">
            <v>9.9776550000000004</v>
          </cell>
          <cell r="BN8">
            <v>9.5570489999999992</v>
          </cell>
          <cell r="BO8">
            <v>77.235657000000003</v>
          </cell>
          <cell r="BP8">
            <v>9.9184750000000008</v>
          </cell>
          <cell r="BQ8">
            <v>67.317182000000003</v>
          </cell>
        </row>
        <row r="9">
          <cell r="BI9">
            <v>0</v>
          </cell>
          <cell r="BJ9">
            <v>0</v>
          </cell>
          <cell r="BK9">
            <v>0</v>
          </cell>
          <cell r="BL9">
            <v>0</v>
          </cell>
          <cell r="BM9">
            <v>0</v>
          </cell>
          <cell r="BN9">
            <v>0</v>
          </cell>
          <cell r="BO9">
            <v>3.8E-3</v>
          </cell>
          <cell r="BP9">
            <v>0</v>
          </cell>
          <cell r="BQ9">
            <v>3.8E-3</v>
          </cell>
        </row>
        <row r="10">
          <cell r="BI10">
            <v>2.5804260000000001</v>
          </cell>
          <cell r="BJ10">
            <v>0</v>
          </cell>
          <cell r="BK10">
            <v>2.5804260000000001</v>
          </cell>
          <cell r="BL10">
            <v>19.098464999999997</v>
          </cell>
          <cell r="BM10">
            <v>0</v>
          </cell>
          <cell r="BN10">
            <v>19.098464999999997</v>
          </cell>
          <cell r="BO10">
            <v>20.771424</v>
          </cell>
          <cell r="BP10">
            <v>0</v>
          </cell>
          <cell r="BQ10">
            <v>20.771424</v>
          </cell>
        </row>
        <row r="11">
          <cell r="BI11">
            <v>4.1163210000000001</v>
          </cell>
          <cell r="BJ11">
            <v>0</v>
          </cell>
          <cell r="BK11">
            <v>4.1163210000000001</v>
          </cell>
          <cell r="BL11">
            <v>28.655199</v>
          </cell>
          <cell r="BM11">
            <v>0</v>
          </cell>
          <cell r="BN11">
            <v>28.655199</v>
          </cell>
          <cell r="BO11">
            <v>28.628691</v>
          </cell>
          <cell r="BP11">
            <v>0</v>
          </cell>
          <cell r="BQ11">
            <v>28.628691</v>
          </cell>
        </row>
        <row r="12">
          <cell r="BI12">
            <v>6.4281000000000005E-2</v>
          </cell>
          <cell r="BJ12">
            <v>0</v>
          </cell>
          <cell r="BK12">
            <v>6.4281000000000005E-2</v>
          </cell>
          <cell r="BL12">
            <v>0.44996700000000012</v>
          </cell>
          <cell r="BM12">
            <v>0</v>
          </cell>
          <cell r="BN12">
            <v>0.44996700000000012</v>
          </cell>
          <cell r="BO12">
            <v>0.44996700000000012</v>
          </cell>
          <cell r="BP12">
            <v>0</v>
          </cell>
          <cell r="BQ12">
            <v>0.44996700000000012</v>
          </cell>
        </row>
        <row r="13">
          <cell r="BI13">
            <v>1.111461</v>
          </cell>
          <cell r="BJ13">
            <v>0.36107299999999998</v>
          </cell>
          <cell r="BK13">
            <v>0.75038800000000005</v>
          </cell>
          <cell r="BL13">
            <v>20.628164999999999</v>
          </cell>
          <cell r="BM13">
            <v>8.3411269999999984</v>
          </cell>
          <cell r="BN13">
            <v>12.287037999999999</v>
          </cell>
          <cell r="BO13">
            <v>27.012341000000003</v>
          </cell>
          <cell r="BP13">
            <v>6.9684999999999997E-2</v>
          </cell>
          <cell r="BQ13">
            <v>26.942655999999999</v>
          </cell>
        </row>
        <row r="14">
          <cell r="BI14">
            <v>0</v>
          </cell>
          <cell r="BJ14">
            <v>0</v>
          </cell>
          <cell r="BK14">
            <v>0</v>
          </cell>
          <cell r="BL14">
            <v>0</v>
          </cell>
          <cell r="BM14">
            <v>0.58789400000000003</v>
          </cell>
          <cell r="BN14">
            <v>-0.58789400000000003</v>
          </cell>
          <cell r="BO14">
            <v>0</v>
          </cell>
          <cell r="BP14">
            <v>0</v>
          </cell>
          <cell r="BQ14">
            <v>0</v>
          </cell>
        </row>
        <row r="15">
          <cell r="BI15">
            <v>4.2986999999999997E-2</v>
          </cell>
          <cell r="BJ15">
            <v>0.148865</v>
          </cell>
          <cell r="BK15">
            <v>-0.105878</v>
          </cell>
          <cell r="BL15">
            <v>4.2986999999999997E-2</v>
          </cell>
          <cell r="BM15">
            <v>1.042055</v>
          </cell>
          <cell r="BN15">
            <v>-0.99906800000000007</v>
          </cell>
          <cell r="BO15">
            <v>4.1877999999999999E-2</v>
          </cell>
          <cell r="BP15">
            <v>1.042055</v>
          </cell>
          <cell r="BQ15">
            <v>-1.0001770000000001</v>
          </cell>
        </row>
        <row r="16">
          <cell r="BI16">
            <v>2.38</v>
          </cell>
          <cell r="BJ16">
            <v>0</v>
          </cell>
          <cell r="BK16">
            <v>2.38</v>
          </cell>
          <cell r="BL16">
            <v>2.38</v>
          </cell>
          <cell r="BM16">
            <v>0</v>
          </cell>
          <cell r="BN16">
            <v>2.38</v>
          </cell>
          <cell r="BO16">
            <v>2.974043</v>
          </cell>
          <cell r="BP16">
            <v>0</v>
          </cell>
          <cell r="BQ16">
            <v>2.974043</v>
          </cell>
        </row>
        <row r="17">
          <cell r="BI17">
            <v>4.2435780000000003</v>
          </cell>
          <cell r="BJ17">
            <v>3.378622</v>
          </cell>
          <cell r="BK17">
            <v>0.86495599999999995</v>
          </cell>
          <cell r="BL17">
            <v>36.883288999999998</v>
          </cell>
          <cell r="BM17">
            <v>29.224630000000001</v>
          </cell>
          <cell r="BN17">
            <v>7.6586590000000001</v>
          </cell>
          <cell r="BO17">
            <v>37.881247999999999</v>
          </cell>
          <cell r="BP17">
            <v>13.370055999999998</v>
          </cell>
          <cell r="BQ17">
            <v>24.511191999999998</v>
          </cell>
        </row>
        <row r="18">
          <cell r="BI18">
            <v>0</v>
          </cell>
          <cell r="BJ18">
            <v>0</v>
          </cell>
          <cell r="BK18">
            <v>0</v>
          </cell>
          <cell r="BL18">
            <v>0</v>
          </cell>
          <cell r="BM18">
            <v>0</v>
          </cell>
          <cell r="BN18">
            <v>0</v>
          </cell>
          <cell r="BO18">
            <v>0</v>
          </cell>
          <cell r="BP18">
            <v>0</v>
          </cell>
          <cell r="BQ18">
            <v>0</v>
          </cell>
        </row>
        <row r="19">
          <cell r="BI19">
            <v>7.361707</v>
          </cell>
          <cell r="BJ19">
            <v>1.239E-2</v>
          </cell>
          <cell r="BK19">
            <v>7.3493170000000001</v>
          </cell>
          <cell r="BL19">
            <v>51.773179000000006</v>
          </cell>
          <cell r="BM19">
            <v>8.6730000000000002E-2</v>
          </cell>
          <cell r="BN19">
            <v>51.686448999999996</v>
          </cell>
          <cell r="BO19">
            <v>52.559057000000003</v>
          </cell>
          <cell r="BP19">
            <v>8.6730000000000002E-2</v>
          </cell>
          <cell r="BQ19">
            <v>52.472327</v>
          </cell>
        </row>
        <row r="20">
          <cell r="BI20">
            <v>3.4007000000000003E-2</v>
          </cell>
          <cell r="BJ20">
            <v>0</v>
          </cell>
          <cell r="BK20">
            <v>3.4007000000000003E-2</v>
          </cell>
          <cell r="BL20">
            <v>17.957823999999999</v>
          </cell>
          <cell r="BM20">
            <v>19.901864</v>
          </cell>
          <cell r="BN20">
            <v>-1.944040000000002</v>
          </cell>
          <cell r="BO20">
            <v>4.3124599999999997</v>
          </cell>
          <cell r="BP20">
            <v>221</v>
          </cell>
          <cell r="BQ20">
            <v>-216.68754000000001</v>
          </cell>
        </row>
        <row r="21">
          <cell r="BI21">
            <v>5.1911019999999999</v>
          </cell>
          <cell r="BJ21">
            <v>0.339088</v>
          </cell>
          <cell r="BK21">
            <v>4.8520139999999996</v>
          </cell>
          <cell r="BL21">
            <v>137.01271400000002</v>
          </cell>
          <cell r="BM21">
            <v>2.3736159999999997</v>
          </cell>
          <cell r="BN21">
            <v>134.63909799999999</v>
          </cell>
          <cell r="BO21">
            <v>77.542898000000008</v>
          </cell>
          <cell r="BP21">
            <v>2.3736159999999997</v>
          </cell>
          <cell r="BQ21">
            <v>75.169281999999995</v>
          </cell>
        </row>
        <row r="22">
          <cell r="BI22">
            <v>0</v>
          </cell>
          <cell r="BJ22">
            <v>0</v>
          </cell>
          <cell r="BK22">
            <v>0</v>
          </cell>
          <cell r="BL22">
            <v>0</v>
          </cell>
          <cell r="BM22">
            <v>0</v>
          </cell>
          <cell r="BN22">
            <v>0</v>
          </cell>
          <cell r="BO22">
            <v>0</v>
          </cell>
          <cell r="BP22">
            <v>0</v>
          </cell>
          <cell r="BQ22">
            <v>0</v>
          </cell>
        </row>
        <row r="23">
          <cell r="BI23">
            <v>0.906914</v>
          </cell>
          <cell r="BJ23">
            <v>0.71518800000000005</v>
          </cell>
          <cell r="BK23">
            <v>0.19172600000000001</v>
          </cell>
          <cell r="BL23">
            <v>37.461024000000002</v>
          </cell>
          <cell r="BM23">
            <v>4.506316</v>
          </cell>
          <cell r="BN23">
            <v>32.954708000000004</v>
          </cell>
          <cell r="BO23">
            <v>6.0118859999999996</v>
          </cell>
          <cell r="BP23">
            <v>4.3063159999999998</v>
          </cell>
          <cell r="BQ23">
            <v>1.7055699999999998</v>
          </cell>
        </row>
        <row r="24">
          <cell r="BI24">
            <v>9.9900000000000003E-2</v>
          </cell>
          <cell r="BJ24">
            <v>6.1900000000000002E-3</v>
          </cell>
          <cell r="BK24">
            <v>9.3710000000000002E-2</v>
          </cell>
          <cell r="BL24">
            <v>0.12485</v>
          </cell>
          <cell r="BM24">
            <v>0.61842900000000012</v>
          </cell>
          <cell r="BN24">
            <v>-0.49357900000000005</v>
          </cell>
          <cell r="BO24">
            <v>0</v>
          </cell>
          <cell r="BP24">
            <v>4.333E-2</v>
          </cell>
          <cell r="BQ24">
            <v>-4.333E-2</v>
          </cell>
        </row>
        <row r="25">
          <cell r="BI25">
            <v>0</v>
          </cell>
          <cell r="BJ25">
            <v>0</v>
          </cell>
          <cell r="BK25">
            <v>0</v>
          </cell>
          <cell r="BL25">
            <v>0</v>
          </cell>
          <cell r="BM25">
            <v>0</v>
          </cell>
          <cell r="BN25">
            <v>0</v>
          </cell>
          <cell r="BO25">
            <v>0</v>
          </cell>
          <cell r="BP25">
            <v>0</v>
          </cell>
          <cell r="BQ25">
            <v>0</v>
          </cell>
        </row>
        <row r="26">
          <cell r="BI26">
            <v>2.5731619999999999</v>
          </cell>
          <cell r="BJ26">
            <v>0</v>
          </cell>
          <cell r="BK26">
            <v>2.5731619999999999</v>
          </cell>
          <cell r="BL26">
            <v>18.012134</v>
          </cell>
          <cell r="BM26">
            <v>0</v>
          </cell>
          <cell r="BN26">
            <v>18.012134</v>
          </cell>
          <cell r="BO26">
            <v>18.012134</v>
          </cell>
          <cell r="BP26">
            <v>0</v>
          </cell>
          <cell r="BQ26">
            <v>18.012134</v>
          </cell>
        </row>
        <row r="27">
          <cell r="BI27">
            <v>0.49996499999999999</v>
          </cell>
          <cell r="BJ27">
            <v>0</v>
          </cell>
          <cell r="BK27">
            <v>0.49996499999999999</v>
          </cell>
          <cell r="BL27">
            <v>2.499895</v>
          </cell>
          <cell r="BM27">
            <v>0</v>
          </cell>
          <cell r="BN27">
            <v>2.499895</v>
          </cell>
          <cell r="BO27">
            <v>1.069159</v>
          </cell>
          <cell r="BP27">
            <v>0</v>
          </cell>
          <cell r="BQ27">
            <v>1.069159</v>
          </cell>
        </row>
        <row r="28">
          <cell r="BI28">
            <v>0</v>
          </cell>
          <cell r="BJ28">
            <v>0</v>
          </cell>
          <cell r="BK28">
            <v>0</v>
          </cell>
          <cell r="BL28">
            <v>7.0000999999999994E-2</v>
          </cell>
          <cell r="BM28">
            <v>0</v>
          </cell>
          <cell r="BN28">
            <v>7.0000999999999994E-2</v>
          </cell>
          <cell r="BO28">
            <v>0</v>
          </cell>
          <cell r="BP28">
            <v>0</v>
          </cell>
          <cell r="BQ28">
            <v>0</v>
          </cell>
        </row>
        <row r="29">
          <cell r="BI29">
            <v>6.9300000000000004E-4</v>
          </cell>
          <cell r="BJ29">
            <v>0</v>
          </cell>
          <cell r="BK29">
            <v>6.9300000000000004E-4</v>
          </cell>
          <cell r="BL29">
            <v>1.4684390000000003</v>
          </cell>
          <cell r="BM29">
            <v>0</v>
          </cell>
          <cell r="BN29">
            <v>1.4684390000000003</v>
          </cell>
          <cell r="BO29">
            <v>0.9960230000000001</v>
          </cell>
          <cell r="BP29">
            <v>0</v>
          </cell>
          <cell r="BQ29">
            <v>0.9960230000000001</v>
          </cell>
        </row>
        <row r="30">
          <cell r="BI30">
            <v>5.4339999999999996E-3</v>
          </cell>
          <cell r="BJ30">
            <v>0</v>
          </cell>
          <cell r="BK30">
            <v>5.4339999999999996E-3</v>
          </cell>
          <cell r="BL30">
            <v>0.29617500000000002</v>
          </cell>
          <cell r="BM30">
            <v>0</v>
          </cell>
          <cell r="BN30">
            <v>0.29617500000000002</v>
          </cell>
          <cell r="BO30">
            <v>8.2038E-2</v>
          </cell>
          <cell r="BP30">
            <v>0</v>
          </cell>
          <cell r="BQ30">
            <v>8.2038E-2</v>
          </cell>
        </row>
        <row r="31">
          <cell r="BI31">
            <v>0</v>
          </cell>
          <cell r="BJ31">
            <v>0.46090500000000001</v>
          </cell>
          <cell r="BK31">
            <v>-0.46090500000000001</v>
          </cell>
          <cell r="BL31">
            <v>4.6539719999999996</v>
          </cell>
          <cell r="BM31">
            <v>3.2263349999999997</v>
          </cell>
          <cell r="BN31">
            <v>1.4276370000000003</v>
          </cell>
          <cell r="BO31">
            <v>8.4227229999999995</v>
          </cell>
          <cell r="BP31">
            <v>9.9382230000000007</v>
          </cell>
          <cell r="BQ31">
            <v>-1.5154999999999998</v>
          </cell>
        </row>
        <row r="32">
          <cell r="BI32">
            <v>15.538387999999999</v>
          </cell>
          <cell r="BJ32">
            <v>0.30446499999999999</v>
          </cell>
          <cell r="BK32">
            <v>15.233923000000001</v>
          </cell>
          <cell r="BL32">
            <v>38.610471999999994</v>
          </cell>
          <cell r="BM32">
            <v>18.081255000000002</v>
          </cell>
          <cell r="BN32">
            <v>20.529216999999999</v>
          </cell>
          <cell r="BO32">
            <v>12.883671</v>
          </cell>
          <cell r="BP32">
            <v>32.131255000000003</v>
          </cell>
          <cell r="BQ32">
            <v>-19.247583999999993</v>
          </cell>
        </row>
        <row r="33">
          <cell r="BI33">
            <v>2.0383879999999999</v>
          </cell>
          <cell r="BJ33">
            <v>0.30446499999999999</v>
          </cell>
          <cell r="BK33">
            <v>1.7339230000000001</v>
          </cell>
          <cell r="BL33">
            <v>13.068715999999998</v>
          </cell>
          <cell r="BM33">
            <v>16.581255000000002</v>
          </cell>
          <cell r="BN33">
            <v>-3.5125390000000012</v>
          </cell>
          <cell r="BO33">
            <v>12.883671</v>
          </cell>
          <cell r="BP33">
            <v>12.131255000000003</v>
          </cell>
          <cell r="BQ33">
            <v>0.75241599999999842</v>
          </cell>
        </row>
        <row r="34">
          <cell r="BI34">
            <v>13.5</v>
          </cell>
          <cell r="BJ34">
            <v>0</v>
          </cell>
          <cell r="BK34">
            <v>13.5</v>
          </cell>
          <cell r="BL34">
            <v>25.541755999999999</v>
          </cell>
          <cell r="BM34">
            <v>1.5</v>
          </cell>
          <cell r="BN34">
            <v>24.041755999999999</v>
          </cell>
          <cell r="BO34">
            <v>0</v>
          </cell>
          <cell r="BP34">
            <v>20</v>
          </cell>
          <cell r="BQ34">
            <v>-20</v>
          </cell>
        </row>
        <row r="35">
          <cell r="BI35">
            <v>1.716602</v>
          </cell>
          <cell r="BJ35">
            <v>2.6067879999999999</v>
          </cell>
          <cell r="BK35">
            <v>-0.89018600000000003</v>
          </cell>
          <cell r="BL35">
            <v>12.091711</v>
          </cell>
          <cell r="BM35">
            <v>16.794184000000001</v>
          </cell>
          <cell r="BN35">
            <v>-4.7024729999999995</v>
          </cell>
          <cell r="BO35">
            <v>85.247254999999996</v>
          </cell>
          <cell r="BP35">
            <v>15.704185000000003</v>
          </cell>
          <cell r="BQ35">
            <v>69.54307</v>
          </cell>
        </row>
        <row r="36">
          <cell r="BI36">
            <v>0</v>
          </cell>
          <cell r="BJ36">
            <v>0</v>
          </cell>
          <cell r="BK36">
            <v>0</v>
          </cell>
          <cell r="BL36">
            <v>0</v>
          </cell>
          <cell r="BM36">
            <v>0</v>
          </cell>
          <cell r="BN36">
            <v>0</v>
          </cell>
          <cell r="BO36">
            <v>53.389712000000003</v>
          </cell>
          <cell r="BP36">
            <v>0</v>
          </cell>
          <cell r="BQ36">
            <v>53.389712000000003</v>
          </cell>
        </row>
        <row r="37">
          <cell r="BI37">
            <v>1.666479</v>
          </cell>
          <cell r="BJ37">
            <v>1.9240440000000001</v>
          </cell>
          <cell r="BK37">
            <v>-0.25756499999999999</v>
          </cell>
          <cell r="BL37">
            <v>11.627426999999999</v>
          </cell>
          <cell r="BM37">
            <v>13.468308</v>
          </cell>
          <cell r="BN37">
            <v>-1.8408810000000002</v>
          </cell>
          <cell r="BO37">
            <v>31.506682000000001</v>
          </cell>
          <cell r="BP37">
            <v>13.468308</v>
          </cell>
          <cell r="BQ37">
            <v>18.038373999999997</v>
          </cell>
        </row>
        <row r="38">
          <cell r="BI38">
            <v>5.0123000000000001E-2</v>
          </cell>
          <cell r="BJ38">
            <v>0.68274400000000002</v>
          </cell>
          <cell r="BK38">
            <v>-0.63262099999999999</v>
          </cell>
          <cell r="BL38">
            <v>0.46428400000000003</v>
          </cell>
          <cell r="BM38">
            <v>3.3258760000000005</v>
          </cell>
          <cell r="BN38">
            <v>-2.8615919999999999</v>
          </cell>
          <cell r="BO38">
            <v>0.35086100000000009</v>
          </cell>
          <cell r="BP38">
            <v>2.2358770000000003</v>
          </cell>
          <cell r="BQ38">
            <v>-1.885016</v>
          </cell>
        </row>
        <row r="39">
          <cell r="BI39">
            <v>68.758861999999993</v>
          </cell>
          <cell r="BJ39">
            <v>311.33419300000003</v>
          </cell>
          <cell r="BK39">
            <v>-242.57533100000001</v>
          </cell>
          <cell r="BL39">
            <v>539.83790299999998</v>
          </cell>
          <cell r="BM39">
            <v>348.88158700000002</v>
          </cell>
          <cell r="BN39">
            <v>190.95631600000002</v>
          </cell>
          <cell r="BO39">
            <v>596.51084099999991</v>
          </cell>
          <cell r="BP39">
            <v>52.451701000000007</v>
          </cell>
          <cell r="BQ39">
            <v>544.05913999999996</v>
          </cell>
        </row>
        <row r="40">
          <cell r="BI40">
            <v>9.2875320000000006</v>
          </cell>
          <cell r="BJ40">
            <v>5.3128029999999997</v>
          </cell>
          <cell r="BK40">
            <v>3.974729</v>
          </cell>
          <cell r="BL40">
            <v>65.512164999999996</v>
          </cell>
          <cell r="BM40">
            <v>40.189621000000002</v>
          </cell>
          <cell r="BN40">
            <v>25.322543999999997</v>
          </cell>
          <cell r="BO40">
            <v>95.291722000000007</v>
          </cell>
          <cell r="BP40">
            <v>48.391029000000003</v>
          </cell>
          <cell r="BQ40">
            <v>46.900693000000004</v>
          </cell>
        </row>
        <row r="41">
          <cell r="BI41">
            <v>0</v>
          </cell>
          <cell r="BJ41">
            <v>0</v>
          </cell>
          <cell r="BK41">
            <v>0</v>
          </cell>
          <cell r="BL41">
            <v>0</v>
          </cell>
          <cell r="BM41">
            <v>0</v>
          </cell>
          <cell r="BN41">
            <v>0</v>
          </cell>
          <cell r="BO41">
            <v>0</v>
          </cell>
          <cell r="BP41">
            <v>0</v>
          </cell>
          <cell r="BQ41">
            <v>0</v>
          </cell>
        </row>
        <row r="42">
          <cell r="BI42">
            <v>31.177524999999999</v>
          </cell>
          <cell r="BJ42">
            <v>0.124505</v>
          </cell>
          <cell r="BK42">
            <v>31.05302</v>
          </cell>
          <cell r="BL42">
            <v>276.26910299999997</v>
          </cell>
          <cell r="BM42">
            <v>0.87153499999999995</v>
          </cell>
          <cell r="BN42">
            <v>275.39756799999998</v>
          </cell>
          <cell r="BO42">
            <v>212.10252600000001</v>
          </cell>
          <cell r="BP42">
            <v>1.816535</v>
          </cell>
          <cell r="BQ42">
            <v>210.28599100000002</v>
          </cell>
        </row>
        <row r="43">
          <cell r="BI43">
            <v>28.293804999999999</v>
          </cell>
          <cell r="BJ43">
            <v>305.896885</v>
          </cell>
          <cell r="BK43">
            <v>-277.60307999999998</v>
          </cell>
          <cell r="BL43">
            <v>198.05663499999997</v>
          </cell>
          <cell r="BM43">
            <v>307.82043099999999</v>
          </cell>
          <cell r="BN43">
            <v>-109.76379600000001</v>
          </cell>
          <cell r="BO43">
            <v>289.11659299999997</v>
          </cell>
          <cell r="BP43">
            <v>2.2441370000000003</v>
          </cell>
          <cell r="BQ43">
            <v>286.872456</v>
          </cell>
        </row>
        <row r="44">
          <cell r="BI44">
            <v>1.3037510000000001</v>
          </cell>
          <cell r="BJ44">
            <v>3.9999999999999998E-6</v>
          </cell>
          <cell r="BK44">
            <v>1.303747</v>
          </cell>
          <cell r="BL44">
            <v>18.359811000000001</v>
          </cell>
          <cell r="BM44">
            <v>1.3801259999999993</v>
          </cell>
          <cell r="BN44">
            <v>16.979685000000003</v>
          </cell>
          <cell r="BO44">
            <v>22.703565000000001</v>
          </cell>
          <cell r="BP44">
            <v>0.45108900000000002</v>
          </cell>
          <cell r="BQ44">
            <v>22.252476000000001</v>
          </cell>
        </row>
        <row r="45">
          <cell r="BI45">
            <v>26.221955999999999</v>
          </cell>
          <cell r="BJ45">
            <v>1.126849</v>
          </cell>
          <cell r="BK45">
            <v>25.095106999999999</v>
          </cell>
          <cell r="BL45">
            <v>56.221350000000001</v>
          </cell>
          <cell r="BM45">
            <v>8.3867279999999997</v>
          </cell>
          <cell r="BN45">
            <v>47.834621999999996</v>
          </cell>
          <cell r="BO45">
            <v>59.566307999999999</v>
          </cell>
          <cell r="BP45">
            <v>7.9835229999999999</v>
          </cell>
          <cell r="BQ45">
            <v>51.582785000000001</v>
          </cell>
        </row>
        <row r="46">
          <cell r="BI46">
            <v>2.3699089999999998</v>
          </cell>
          <cell r="BJ46">
            <v>0.19770299999999999</v>
          </cell>
          <cell r="BK46">
            <v>2.1722060000000001</v>
          </cell>
          <cell r="BL46">
            <v>12.318774999999999</v>
          </cell>
          <cell r="BM46">
            <v>3.1036990000000011</v>
          </cell>
          <cell r="BN46">
            <v>9.2150759999999998</v>
          </cell>
          <cell r="BO46">
            <v>18.647302999999997</v>
          </cell>
          <cell r="BP46">
            <v>4.0054790000000002</v>
          </cell>
          <cell r="BQ46">
            <v>14.641824000000002</v>
          </cell>
        </row>
        <row r="47">
          <cell r="BI47">
            <v>2.0751550000000001</v>
          </cell>
          <cell r="BJ47">
            <v>0</v>
          </cell>
          <cell r="BK47">
            <v>2.0751550000000001</v>
          </cell>
          <cell r="BL47">
            <v>10.368386000000001</v>
          </cell>
          <cell r="BM47">
            <v>0</v>
          </cell>
          <cell r="BN47">
            <v>10.368386000000001</v>
          </cell>
          <cell r="BO47">
            <v>10.165821000000001</v>
          </cell>
          <cell r="BP47">
            <v>0</v>
          </cell>
          <cell r="BQ47">
            <v>10.165821000000001</v>
          </cell>
        </row>
        <row r="48">
          <cell r="BI48">
            <v>7.9964999999999994E-2</v>
          </cell>
          <cell r="BJ48">
            <v>3.2376000000000002E-2</v>
          </cell>
          <cell r="BK48">
            <v>4.7588999999999999E-2</v>
          </cell>
          <cell r="BL48">
            <v>7.9633329999999996</v>
          </cell>
          <cell r="BM48">
            <v>0.22663200000000006</v>
          </cell>
          <cell r="BN48">
            <v>7.7367010000000009</v>
          </cell>
          <cell r="BO48">
            <v>2.4346049999999999</v>
          </cell>
          <cell r="BP48">
            <v>0.22663200000000006</v>
          </cell>
          <cell r="BQ48">
            <v>2.2079730000000004</v>
          </cell>
        </row>
        <row r="49">
          <cell r="BI49">
            <v>2.0413169999999998</v>
          </cell>
          <cell r="BJ49">
            <v>16.437232999999999</v>
          </cell>
          <cell r="BK49">
            <v>-14.395916</v>
          </cell>
          <cell r="BL49">
            <v>35.040400999999996</v>
          </cell>
          <cell r="BM49">
            <v>130.01071200000001</v>
          </cell>
          <cell r="BN49">
            <v>-94.970310999999995</v>
          </cell>
          <cell r="BO49">
            <v>52.631925999999993</v>
          </cell>
          <cell r="BP49">
            <v>203.17876999999999</v>
          </cell>
          <cell r="BQ49">
            <v>-150.54684399999999</v>
          </cell>
        </row>
        <row r="50">
          <cell r="BI50">
            <v>0.88534800000000002</v>
          </cell>
          <cell r="BJ50">
            <v>16.042308999999999</v>
          </cell>
          <cell r="BK50">
            <v>-15.156961000000001</v>
          </cell>
          <cell r="BL50">
            <v>12.862695000000002</v>
          </cell>
          <cell r="BM50">
            <v>127.29616300000001</v>
          </cell>
          <cell r="BN50">
            <v>-114.433468</v>
          </cell>
          <cell r="BO50">
            <v>21.507251000000004</v>
          </cell>
          <cell r="BP50">
            <v>199.66402899999997</v>
          </cell>
          <cell r="BQ50">
            <v>-178.15677799999997</v>
          </cell>
        </row>
        <row r="51">
          <cell r="BI51">
            <v>0</v>
          </cell>
          <cell r="BJ51">
            <v>0</v>
          </cell>
          <cell r="BK51">
            <v>0</v>
          </cell>
          <cell r="BL51">
            <v>0</v>
          </cell>
          <cell r="BM51">
            <v>0</v>
          </cell>
          <cell r="BN51">
            <v>0</v>
          </cell>
          <cell r="BO51">
            <v>0</v>
          </cell>
          <cell r="BP51">
            <v>0</v>
          </cell>
          <cell r="BQ51">
            <v>0</v>
          </cell>
        </row>
        <row r="52">
          <cell r="BI52">
            <v>1.155969</v>
          </cell>
          <cell r="BJ52">
            <v>0.394924</v>
          </cell>
          <cell r="BK52">
            <v>0.76104499999999997</v>
          </cell>
          <cell r="BL52">
            <v>22.177706000000001</v>
          </cell>
          <cell r="BM52">
            <v>2.7145490000000003</v>
          </cell>
          <cell r="BN52">
            <v>19.463156999999999</v>
          </cell>
          <cell r="BO52">
            <v>31.124674999999996</v>
          </cell>
          <cell r="BP52">
            <v>3.5147409999999999</v>
          </cell>
          <cell r="BQ52">
            <v>27.609933999999999</v>
          </cell>
        </row>
        <row r="53">
          <cell r="BI53">
            <v>0.68894100000000003</v>
          </cell>
          <cell r="BJ53">
            <v>8.2636000000000001E-2</v>
          </cell>
          <cell r="BK53">
            <v>0.60630499999999998</v>
          </cell>
          <cell r="BL53">
            <v>5.0215969999999999</v>
          </cell>
          <cell r="BM53">
            <v>0.47853299999999999</v>
          </cell>
          <cell r="BN53">
            <v>4.5430640000000002</v>
          </cell>
          <cell r="BO53">
            <v>9.7849250000000012</v>
          </cell>
          <cell r="BP53">
            <v>0.22872500000000004</v>
          </cell>
          <cell r="BQ53">
            <v>9.5561999999999987</v>
          </cell>
        </row>
        <row r="54">
          <cell r="BI54">
            <v>3.2292000000000001E-2</v>
          </cell>
          <cell r="BJ54">
            <v>4.1E-5</v>
          </cell>
          <cell r="BK54">
            <v>3.2251000000000002E-2</v>
          </cell>
          <cell r="BL54">
            <v>0.22604399999999997</v>
          </cell>
          <cell r="BM54">
            <v>2.8700000000000004E-4</v>
          </cell>
          <cell r="BN54">
            <v>0.22575700000000001</v>
          </cell>
          <cell r="BO54">
            <v>0.22604399999999997</v>
          </cell>
          <cell r="BP54">
            <v>2.8700000000000004E-4</v>
          </cell>
          <cell r="BQ54">
            <v>0.22575700000000001</v>
          </cell>
        </row>
        <row r="55">
          <cell r="BI55">
            <v>0.43473600000000001</v>
          </cell>
          <cell r="BJ55">
            <v>0.312247</v>
          </cell>
          <cell r="BK55">
            <v>0.122489</v>
          </cell>
          <cell r="BL55">
            <v>16.930065000000003</v>
          </cell>
          <cell r="BM55">
            <v>2.2357289999999996</v>
          </cell>
          <cell r="BN55">
            <v>14.694335999999998</v>
          </cell>
          <cell r="BO55">
            <v>21.113706000000001</v>
          </cell>
          <cell r="BP55">
            <v>3.2857289999999999</v>
          </cell>
          <cell r="BQ55">
            <v>17.827977000000001</v>
          </cell>
        </row>
        <row r="56">
          <cell r="BI56">
            <v>0</v>
          </cell>
          <cell r="BJ56">
            <v>0</v>
          </cell>
          <cell r="BK56">
            <v>0</v>
          </cell>
          <cell r="BL56">
            <v>0</v>
          </cell>
          <cell r="BM56">
            <v>0</v>
          </cell>
          <cell r="BN56">
            <v>0</v>
          </cell>
          <cell r="BO56">
            <v>0</v>
          </cell>
          <cell r="BP56">
            <v>0</v>
          </cell>
          <cell r="BQ56">
            <v>0</v>
          </cell>
        </row>
        <row r="57">
          <cell r="BI57">
            <v>20.816666000000001</v>
          </cell>
          <cell r="BJ57">
            <v>3.6926450000000002</v>
          </cell>
          <cell r="BK57">
            <v>17.124020999999999</v>
          </cell>
          <cell r="BL57">
            <v>157.81598199999999</v>
          </cell>
          <cell r="BM57">
            <v>49.638958999999993</v>
          </cell>
          <cell r="BN57">
            <v>108.17702299999999</v>
          </cell>
          <cell r="BO57">
            <v>193.83878099999998</v>
          </cell>
          <cell r="BP57">
            <v>26.936161999999999</v>
          </cell>
          <cell r="BQ57">
            <v>166.90261899999999</v>
          </cell>
        </row>
        <row r="58">
          <cell r="BI58">
            <v>0</v>
          </cell>
          <cell r="BJ58">
            <v>0</v>
          </cell>
          <cell r="BK58">
            <v>0</v>
          </cell>
          <cell r="BL58">
            <v>0</v>
          </cell>
          <cell r="BM58">
            <v>0</v>
          </cell>
          <cell r="BN58">
            <v>0</v>
          </cell>
          <cell r="BO58">
            <v>0</v>
          </cell>
          <cell r="BP58">
            <v>0</v>
          </cell>
          <cell r="BQ58">
            <v>0</v>
          </cell>
        </row>
        <row r="59">
          <cell r="BI59">
            <v>0.43341800000000003</v>
          </cell>
          <cell r="BJ59">
            <v>0</v>
          </cell>
          <cell r="BK59">
            <v>0.43341800000000003</v>
          </cell>
          <cell r="BL59">
            <v>2.2676270000000001</v>
          </cell>
          <cell r="BM59">
            <v>0</v>
          </cell>
          <cell r="BN59">
            <v>2.2676270000000001</v>
          </cell>
          <cell r="BO59">
            <v>3.1055210000000004</v>
          </cell>
          <cell r="BP59">
            <v>0</v>
          </cell>
          <cell r="BQ59">
            <v>3.1055210000000004</v>
          </cell>
        </row>
        <row r="60">
          <cell r="BI60">
            <v>3.311957</v>
          </cell>
          <cell r="BJ60">
            <v>0.15501499999999999</v>
          </cell>
          <cell r="BK60">
            <v>3.1569419999999999</v>
          </cell>
          <cell r="BL60">
            <v>18.108356000000001</v>
          </cell>
          <cell r="BM60">
            <v>1.9698629999999995</v>
          </cell>
          <cell r="BN60">
            <v>16.138493</v>
          </cell>
          <cell r="BO60">
            <v>31.212467999999998</v>
          </cell>
          <cell r="BP60">
            <v>3.1718860000000002</v>
          </cell>
          <cell r="BQ60">
            <v>28.040582000000001</v>
          </cell>
        </row>
        <row r="61">
          <cell r="BI61">
            <v>5.4643680000000003</v>
          </cell>
          <cell r="BJ61">
            <v>15.179321</v>
          </cell>
          <cell r="BK61">
            <v>-9.7149529999999995</v>
          </cell>
          <cell r="BL61">
            <v>85.581660999999997</v>
          </cell>
          <cell r="BM61">
            <v>45.755246999999997</v>
          </cell>
          <cell r="BN61">
            <v>39.826414000000007</v>
          </cell>
          <cell r="BO61">
            <v>42.122187999999994</v>
          </cell>
          <cell r="BP61">
            <v>9.9066839999999985</v>
          </cell>
          <cell r="BQ61">
            <v>32.215503999999996</v>
          </cell>
        </row>
        <row r="62">
          <cell r="BI62">
            <v>184.69775999999999</v>
          </cell>
          <cell r="BJ62">
            <v>357.8688949999999</v>
          </cell>
          <cell r="BK62">
            <v>-173.17113499999994</v>
          </cell>
          <cell r="BL62">
            <v>1393.5887509999998</v>
          </cell>
          <cell r="BM62">
            <v>704.11564299999986</v>
          </cell>
          <cell r="BN62">
            <v>689.47310799999991</v>
          </cell>
          <cell r="BO62">
            <v>1495.0776799999999</v>
          </cell>
          <cell r="BP62">
            <v>618.29585200000008</v>
          </cell>
          <cell r="BQ62">
            <v>876.7818279999999</v>
          </cell>
        </row>
        <row r="63">
          <cell r="BI63">
            <v>184.69775999999999</v>
          </cell>
          <cell r="BJ63">
            <v>357.8688949999999</v>
          </cell>
          <cell r="BK63">
            <v>-173.17113499999994</v>
          </cell>
          <cell r="BL63">
            <v>1393.5887509999998</v>
          </cell>
          <cell r="BM63">
            <v>704.11564299999986</v>
          </cell>
          <cell r="BN63">
            <v>689.47310799999991</v>
          </cell>
          <cell r="BO63">
            <v>1495.0776799999999</v>
          </cell>
          <cell r="BP63">
            <v>618.29585200000008</v>
          </cell>
          <cell r="BQ63">
            <v>876.7818279999999</v>
          </cell>
        </row>
      </sheetData>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Imp.(BOP)Arch"/>
    </sheetNames>
    <sheetDataSet>
      <sheetData sheetId="0">
        <row r="755">
          <cell r="E755">
            <v>2794.9831779942051</v>
          </cell>
          <cell r="F755">
            <v>15284.917632637005</v>
          </cell>
          <cell r="H755">
            <v>7.4665391672047008</v>
          </cell>
          <cell r="I755">
            <v>4100.9901230301693</v>
          </cell>
          <cell r="J755">
            <v>25250.094827508656</v>
          </cell>
          <cell r="L755">
            <v>-14.66380248229072</v>
          </cell>
          <cell r="M755">
            <v>-1306.0069450359642</v>
          </cell>
          <cell r="N755">
            <v>-9965.1771948716505</v>
          </cell>
        </row>
        <row r="756">
          <cell r="E756">
            <v>2693.0492312746219</v>
          </cell>
          <cell r="F756">
            <v>17977.966863911628</v>
          </cell>
          <cell r="H756">
            <v>9.3223119107277057</v>
          </cell>
          <cell r="I756">
            <v>4510.9846543759922</v>
          </cell>
          <cell r="J756">
            <v>29761.079481884648</v>
          </cell>
          <cell r="L756">
            <v>-11.099724132839057</v>
          </cell>
          <cell r="M756">
            <v>-1817.9354231013704</v>
          </cell>
          <cell r="N756">
            <v>-11783.11261797302</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chive Monthly"/>
    </sheetNames>
    <sheetDataSet>
      <sheetData sheetId="0">
        <row r="8">
          <cell r="IB8">
            <v>338860.7795</v>
          </cell>
          <cell r="IM8">
            <v>772779.71609999996</v>
          </cell>
          <cell r="IN8">
            <v>741882.26679999998</v>
          </cell>
        </row>
        <row r="9">
          <cell r="IB9">
            <v>168817.98639999999</v>
          </cell>
          <cell r="IM9">
            <v>467750.32199999999</v>
          </cell>
          <cell r="IN9">
            <v>443659.86550000001</v>
          </cell>
        </row>
        <row r="10">
          <cell r="IB10">
            <v>45599.859600000003</v>
          </cell>
          <cell r="IM10">
            <v>73528.669399999999</v>
          </cell>
          <cell r="IN10">
            <v>72139.401800000007</v>
          </cell>
        </row>
        <row r="11">
          <cell r="IB11">
            <v>123218.1268</v>
          </cell>
          <cell r="IM11">
            <v>394221.65259999997</v>
          </cell>
          <cell r="IN11">
            <v>371520.46370000002</v>
          </cell>
        </row>
        <row r="12">
          <cell r="IB12">
            <v>33308.080199999997</v>
          </cell>
          <cell r="IM12">
            <v>37034.993600000002</v>
          </cell>
          <cell r="IN12">
            <v>34848.100200000001</v>
          </cell>
        </row>
        <row r="13">
          <cell r="IB13">
            <v>15630.5119</v>
          </cell>
          <cell r="IM13">
            <v>23507.5579</v>
          </cell>
          <cell r="IN13">
            <v>28925.214499999998</v>
          </cell>
        </row>
        <row r="14">
          <cell r="IB14">
            <v>10099.4475</v>
          </cell>
          <cell r="IM14">
            <v>43721.353300000002</v>
          </cell>
          <cell r="IN14">
            <v>68402.701700000005</v>
          </cell>
        </row>
        <row r="15">
          <cell r="IB15">
            <v>6861.5909000000001</v>
          </cell>
          <cell r="IM15">
            <v>14420.0119</v>
          </cell>
          <cell r="IN15">
            <v>4688.1239999999998</v>
          </cell>
        </row>
        <row r="16">
          <cell r="IB16">
            <v>0</v>
          </cell>
          <cell r="IM16">
            <v>0</v>
          </cell>
          <cell r="IN16">
            <v>0</v>
          </cell>
        </row>
        <row r="17">
          <cell r="IB17">
            <v>7614.7510000000002</v>
          </cell>
          <cell r="IM17">
            <v>5766.0051999999996</v>
          </cell>
          <cell r="IN17">
            <v>6564.5625</v>
          </cell>
        </row>
        <row r="18">
          <cell r="IB18">
            <v>5647.77</v>
          </cell>
          <cell r="IM18">
            <v>31751.1623</v>
          </cell>
          <cell r="IN18">
            <v>9551.6514999999999</v>
          </cell>
        </row>
        <row r="19">
          <cell r="IB19">
            <v>0</v>
          </cell>
          <cell r="IM19">
            <v>0</v>
          </cell>
          <cell r="IN19">
            <v>0</v>
          </cell>
        </row>
        <row r="20">
          <cell r="IB20">
            <v>28819.166000000001</v>
          </cell>
          <cell r="IM20">
            <v>44785.29</v>
          </cell>
          <cell r="IN20">
            <v>48678.8194</v>
          </cell>
        </row>
        <row r="21">
          <cell r="IB21">
            <v>62061.475599999998</v>
          </cell>
          <cell r="IM21">
            <v>104043.0199</v>
          </cell>
          <cell r="IN21">
            <v>96563.227499999994</v>
          </cell>
        </row>
        <row r="23">
          <cell r="IB23">
            <v>1302005.3277</v>
          </cell>
          <cell r="IM23">
            <v>1317159.6331</v>
          </cell>
          <cell r="IN23">
            <v>1373693.8803000001</v>
          </cell>
        </row>
        <row r="24">
          <cell r="IB24">
            <v>476.161</v>
          </cell>
          <cell r="IM24">
            <v>15566.773999999999</v>
          </cell>
          <cell r="IN24">
            <v>8574.9840000000004</v>
          </cell>
        </row>
        <row r="25">
          <cell r="IB25">
            <v>51323.799200000001</v>
          </cell>
          <cell r="IM25">
            <v>95560.555600000007</v>
          </cell>
          <cell r="IN25">
            <v>105899.91499999999</v>
          </cell>
        </row>
        <row r="26">
          <cell r="IB26">
            <v>169527.15</v>
          </cell>
          <cell r="IM26">
            <v>154725.3456</v>
          </cell>
          <cell r="IN26">
            <v>156304.67800000001</v>
          </cell>
        </row>
        <row r="27">
          <cell r="IB27">
            <v>322.15800000000002</v>
          </cell>
          <cell r="IM27">
            <v>279.39440000000002</v>
          </cell>
          <cell r="IN27">
            <v>117.895</v>
          </cell>
        </row>
        <row r="28">
          <cell r="IB28">
            <v>4483.3879999999999</v>
          </cell>
          <cell r="IM28">
            <v>2768.7125999999998</v>
          </cell>
          <cell r="IN28">
            <v>2346.2748999999999</v>
          </cell>
        </row>
        <row r="29">
          <cell r="IB29">
            <v>337883.79739999998</v>
          </cell>
          <cell r="IM29">
            <v>332923.86450000003</v>
          </cell>
          <cell r="IN29">
            <v>330272.74599999998</v>
          </cell>
        </row>
        <row r="30">
          <cell r="IB30">
            <v>214640.15150000001</v>
          </cell>
          <cell r="IM30">
            <v>214870.08600000001</v>
          </cell>
          <cell r="IN30">
            <v>231421.77359999999</v>
          </cell>
        </row>
        <row r="31">
          <cell r="IB31">
            <v>77723.711899999995</v>
          </cell>
          <cell r="IM31">
            <v>73289.387100000007</v>
          </cell>
          <cell r="IN31">
            <v>78917.536099999998</v>
          </cell>
        </row>
        <row r="32">
          <cell r="IB32">
            <v>10679.703299999999</v>
          </cell>
          <cell r="IM32">
            <v>11578.489299999999</v>
          </cell>
          <cell r="IN32">
            <v>9875.3953999999994</v>
          </cell>
        </row>
        <row r="33">
          <cell r="IB33">
            <v>288184.65870000003</v>
          </cell>
          <cell r="IM33">
            <v>264660.54359999998</v>
          </cell>
          <cell r="IN33">
            <v>290903.4448</v>
          </cell>
        </row>
        <row r="34">
          <cell r="IB34">
            <v>25463.011900000001</v>
          </cell>
          <cell r="IM34">
            <v>30461.901000000002</v>
          </cell>
          <cell r="IN34">
            <v>30701.328300000001</v>
          </cell>
        </row>
        <row r="35">
          <cell r="IB35">
            <v>56981.503499999999</v>
          </cell>
          <cell r="IM35">
            <v>53031.339699999997</v>
          </cell>
          <cell r="IN35">
            <v>56641.512199999997</v>
          </cell>
        </row>
        <row r="36">
          <cell r="IB36">
            <v>64316.133300000001</v>
          </cell>
          <cell r="IM36">
            <v>67443.239700000006</v>
          </cell>
          <cell r="IN36">
            <v>71716.396999999997</v>
          </cell>
        </row>
        <row r="38">
          <cell r="IB38">
            <v>26803.803</v>
          </cell>
          <cell r="IM38">
            <v>46366.669000000002</v>
          </cell>
          <cell r="IN38">
            <v>37526.112000000001</v>
          </cell>
        </row>
        <row r="39">
          <cell r="IB39">
            <v>0</v>
          </cell>
          <cell r="IM39">
            <v>0</v>
          </cell>
          <cell r="IN39">
            <v>0</v>
          </cell>
        </row>
        <row r="40">
          <cell r="IB40">
            <v>21899.714</v>
          </cell>
          <cell r="IM40">
            <v>34959.963000000003</v>
          </cell>
          <cell r="IN40">
            <v>19607.501</v>
          </cell>
        </row>
        <row r="41">
          <cell r="IB41">
            <v>4904.0889999999999</v>
          </cell>
          <cell r="IM41">
            <v>11406.706</v>
          </cell>
          <cell r="IN41">
            <v>17918.611000000001</v>
          </cell>
        </row>
        <row r="43">
          <cell r="IB43">
            <v>279653.02140000003</v>
          </cell>
          <cell r="IM43">
            <v>328046.96389999997</v>
          </cell>
          <cell r="IN43">
            <v>316681.93329999998</v>
          </cell>
        </row>
        <row r="44">
          <cell r="IB44">
            <v>4773.6993000000002</v>
          </cell>
          <cell r="IM44">
            <v>5568.8535000000002</v>
          </cell>
          <cell r="IN44">
            <v>4840.7200999999995</v>
          </cell>
        </row>
        <row r="45">
          <cell r="IB45">
            <v>37398.038099999998</v>
          </cell>
          <cell r="IM45">
            <v>36697.460200000001</v>
          </cell>
          <cell r="IN45">
            <v>38473.155599999998</v>
          </cell>
        </row>
        <row r="49">
          <cell r="IB49">
            <v>12631.066000000001</v>
          </cell>
          <cell r="IM49">
            <v>10686.522999999999</v>
          </cell>
          <cell r="IN49">
            <v>10849.417600000001</v>
          </cell>
        </row>
        <row r="50">
          <cell r="IB50">
            <v>48417.436000000002</v>
          </cell>
          <cell r="IM50">
            <v>51797.648500000003</v>
          </cell>
          <cell r="IN50">
            <v>51087.612300000001</v>
          </cell>
        </row>
        <row r="54">
          <cell r="IB54">
            <v>13036.189399999999</v>
          </cell>
          <cell r="IM54">
            <v>11019.5098</v>
          </cell>
          <cell r="IN54">
            <v>11900.0324</v>
          </cell>
        </row>
        <row r="58">
          <cell r="IB58">
            <v>36388.930999999997</v>
          </cell>
          <cell r="IM58">
            <v>37196.334999999999</v>
          </cell>
          <cell r="IN58">
            <v>39869.6201</v>
          </cell>
        </row>
        <row r="59">
          <cell r="IB59">
            <v>5585.2984999999999</v>
          </cell>
          <cell r="IM59">
            <v>5075.7166999999999</v>
          </cell>
          <cell r="IN59">
            <v>5305.9336999999996</v>
          </cell>
        </row>
        <row r="60">
          <cell r="IB60">
            <v>361.89670000000001</v>
          </cell>
          <cell r="IM60">
            <v>279.678</v>
          </cell>
          <cell r="IN60">
            <v>315.7371</v>
          </cell>
        </row>
        <row r="61">
          <cell r="IB61">
            <v>85958.226299999995</v>
          </cell>
          <cell r="IM61">
            <v>120415.40850000001</v>
          </cell>
          <cell r="IN61">
            <v>105530.0582</v>
          </cell>
        </row>
        <row r="66">
          <cell r="IB66">
            <v>18692.6086</v>
          </cell>
          <cell r="IM66">
            <v>22032.7166</v>
          </cell>
          <cell r="IN66">
            <v>19032.652399999999</v>
          </cell>
        </row>
        <row r="73">
          <cell r="IB73">
            <v>452.79129999999998</v>
          </cell>
          <cell r="IM73">
            <v>152.20240000000001</v>
          </cell>
          <cell r="IN73">
            <v>495.51510000000002</v>
          </cell>
        </row>
        <row r="74">
          <cell r="IB74">
            <v>299.04759999999999</v>
          </cell>
          <cell r="IM74">
            <v>814.14350000000002</v>
          </cell>
          <cell r="IN74">
            <v>519.22270000000003</v>
          </cell>
        </row>
        <row r="75">
          <cell r="IB75">
            <v>644.60760000000005</v>
          </cell>
          <cell r="IM75">
            <v>525.90620000000001</v>
          </cell>
          <cell r="IN75">
            <v>769.79</v>
          </cell>
        </row>
        <row r="76">
          <cell r="IB76">
            <v>8.5500000000000007</v>
          </cell>
          <cell r="IM76">
            <v>37.948</v>
          </cell>
          <cell r="IN76">
            <v>1753.4739999999999</v>
          </cell>
        </row>
        <row r="77">
          <cell r="IB77">
            <v>83.07</v>
          </cell>
          <cell r="IM77">
            <v>52</v>
          </cell>
          <cell r="IN77">
            <v>0</v>
          </cell>
        </row>
        <row r="78">
          <cell r="IB78">
            <v>11956.499</v>
          </cell>
          <cell r="IM78">
            <v>20634.906999999999</v>
          </cell>
          <cell r="IN78">
            <v>20606.796999999999</v>
          </cell>
        </row>
        <row r="79">
          <cell r="IB79">
            <v>2965.0659999999998</v>
          </cell>
          <cell r="IM79">
            <v>5060.0069999999996</v>
          </cell>
          <cell r="IN79">
            <v>5332.1949999999997</v>
          </cell>
        </row>
        <row r="81">
          <cell r="IB81">
            <v>252537.1612</v>
          </cell>
          <cell r="IM81">
            <v>211713.9296</v>
          </cell>
          <cell r="IN81">
            <v>238736.4259</v>
          </cell>
        </row>
        <row r="83">
          <cell r="IB83">
            <v>2199860.0928000002</v>
          </cell>
          <cell r="IM83">
            <v>2676066.9117000001</v>
          </cell>
          <cell r="IN83">
            <v>2708520.6182999997</v>
          </cell>
        </row>
        <row r="85">
          <cell r="IB85">
            <v>46723.176149999999</v>
          </cell>
          <cell r="IM85">
            <v>48688.493908000004</v>
          </cell>
          <cell r="IN85">
            <v>48688.493908000004</v>
          </cell>
        </row>
        <row r="87">
          <cell r="IB87">
            <v>2153136.91665</v>
          </cell>
          <cell r="IM87">
            <v>2627378.4177919999</v>
          </cell>
          <cell r="IN87">
            <v>2659832.1243919996</v>
          </cell>
        </row>
        <row r="89">
          <cell r="IB89">
            <v>68828.08245701011</v>
          </cell>
          <cell r="IM89">
            <v>167604.27190220458</v>
          </cell>
          <cell r="IN89">
            <v>33216.625182621996</v>
          </cell>
        </row>
        <row r="91">
          <cell r="IB91">
            <v>2221964.9991070102</v>
          </cell>
          <cell r="IM91">
            <v>2794982.6896942044</v>
          </cell>
          <cell r="IN91">
            <v>2693048.7495746217</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8">
          <cell r="F8">
            <v>2791967</v>
          </cell>
        </row>
        <row r="10">
          <cell r="F10">
            <v>787365</v>
          </cell>
        </row>
        <row r="11">
          <cell r="F11">
            <v>477519</v>
          </cell>
        </row>
        <row r="12">
          <cell r="F12">
            <v>89381</v>
          </cell>
        </row>
        <row r="13">
          <cell r="F13">
            <v>388138</v>
          </cell>
        </row>
        <row r="14">
          <cell r="F14">
            <v>30255</v>
          </cell>
        </row>
        <row r="15">
          <cell r="F15">
            <v>39732</v>
          </cell>
        </row>
        <row r="16">
          <cell r="F16">
            <v>72947</v>
          </cell>
        </row>
        <row r="17">
          <cell r="F17">
            <v>89</v>
          </cell>
        </row>
        <row r="18">
          <cell r="F18">
            <v>11531</v>
          </cell>
        </row>
        <row r="19">
          <cell r="F19">
            <v>0</v>
          </cell>
        </row>
        <row r="20">
          <cell r="F20">
            <v>9553</v>
          </cell>
        </row>
        <row r="21">
          <cell r="F21">
            <v>11666</v>
          </cell>
        </row>
        <row r="22">
          <cell r="F22">
            <v>0</v>
          </cell>
        </row>
        <row r="23">
          <cell r="F23">
            <v>48004</v>
          </cell>
        </row>
        <row r="24">
          <cell r="F24">
            <v>86069</v>
          </cell>
        </row>
        <row r="26">
          <cell r="F26">
            <v>1455300</v>
          </cell>
        </row>
        <row r="27">
          <cell r="F27">
            <v>2340</v>
          </cell>
        </row>
        <row r="28">
          <cell r="F28">
            <v>81295</v>
          </cell>
        </row>
        <row r="29">
          <cell r="F29">
            <v>159719</v>
          </cell>
        </row>
        <row r="30">
          <cell r="F30">
            <v>7</v>
          </cell>
        </row>
        <row r="31">
          <cell r="F31">
            <v>2096</v>
          </cell>
        </row>
        <row r="32">
          <cell r="F32">
            <v>365050</v>
          </cell>
        </row>
        <row r="33">
          <cell r="F33">
            <v>252076</v>
          </cell>
        </row>
        <row r="34">
          <cell r="F34">
            <v>96070</v>
          </cell>
        </row>
        <row r="35">
          <cell r="F35">
            <v>9317</v>
          </cell>
        </row>
        <row r="36">
          <cell r="F36">
            <v>333411</v>
          </cell>
        </row>
        <row r="37">
          <cell r="F37">
            <v>32486</v>
          </cell>
        </row>
        <row r="38">
          <cell r="F38">
            <v>61923</v>
          </cell>
        </row>
        <row r="39">
          <cell r="F39">
            <v>59510</v>
          </cell>
        </row>
        <row r="41">
          <cell r="F41">
            <v>69070</v>
          </cell>
        </row>
        <row r="42">
          <cell r="F42">
            <v>0</v>
          </cell>
        </row>
        <row r="43">
          <cell r="F43">
            <v>69070</v>
          </cell>
        </row>
        <row r="44">
          <cell r="F44">
            <v>0</v>
          </cell>
        </row>
        <row r="45">
          <cell r="F45">
            <v>0</v>
          </cell>
        </row>
        <row r="47">
          <cell r="F47">
            <v>297654</v>
          </cell>
        </row>
        <row r="48">
          <cell r="F48">
            <v>3173</v>
          </cell>
        </row>
        <row r="49">
          <cell r="F49">
            <v>30696</v>
          </cell>
        </row>
        <row r="53">
          <cell r="F53">
            <v>9805</v>
          </cell>
        </row>
        <row r="64">
          <cell r="F64">
            <v>46245</v>
          </cell>
        </row>
        <row r="68">
          <cell r="F68">
            <v>17601</v>
          </cell>
        </row>
        <row r="72">
          <cell r="F72">
            <v>37678</v>
          </cell>
        </row>
        <row r="73">
          <cell r="F73">
            <v>4650</v>
          </cell>
        </row>
        <row r="74">
          <cell r="F74">
            <v>360</v>
          </cell>
        </row>
        <row r="75">
          <cell r="F75">
            <v>98144</v>
          </cell>
        </row>
        <row r="80">
          <cell r="F80">
            <v>25191</v>
          </cell>
        </row>
        <row r="89">
          <cell r="F89">
            <v>763</v>
          </cell>
        </row>
        <row r="90">
          <cell r="F90">
            <v>385</v>
          </cell>
        </row>
        <row r="91">
          <cell r="F91">
            <v>789</v>
          </cell>
        </row>
        <row r="92">
          <cell r="F92">
            <v>3202</v>
          </cell>
        </row>
        <row r="93">
          <cell r="F93">
            <v>0</v>
          </cell>
        </row>
        <row r="94">
          <cell r="F94">
            <v>14728</v>
          </cell>
        </row>
        <row r="95">
          <cell r="F95">
            <v>4244</v>
          </cell>
        </row>
        <row r="97">
          <cell r="F97">
            <v>182578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sbp.org.pk/ecodata/BOP_arch/index.asp"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sbp.org.pk/ecodata/Invest-BPM6.xls"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www.sbp.org.pk/ecodata/fe25.xls"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www.sbp.org.pk/departments/stats/Notice/Rev-Study-External-Sector.pdf" TargetMode="External"/><Relationship Id="rId1" Type="http://schemas.openxmlformats.org/officeDocument/2006/relationships/hyperlink" Target="http://www.sbp.org.pk/ecodata/NIFP_Arch/index.asp"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sbp.org.pk/departments/stats/Notice/Rev-Study-External-Sector.pdf"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sbp.org.pk/ecodata/exp_import_BOP_Arch.xls"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sbp.org.pk/ecodata/Exports-(BOP)-Commodities.xls"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youtu.be/RX0Oa7oevLg" TargetMode="External"/><Relationship Id="rId1" Type="http://schemas.openxmlformats.org/officeDocument/2006/relationships/hyperlink" Target="https://www.sbp.org.pk/departments/stats/NEER-REER.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sbp.org.pk/ecodata/IBF_Arch.xl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imf.org/external/np/fin/data/param%20rms_mth.asp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imf.org/external/np/fin/data/param%20rms_mth.aspx"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imf.org/external/np/fin/data/param_rms_mth.aspx"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sbp.org.pk/departments/stats/AdvanceNotic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2"/>
  <sheetViews>
    <sheetView view="pageBreakPreview" topLeftCell="A31" zoomScale="115" zoomScaleNormal="70" zoomScaleSheetLayoutView="115" workbookViewId="0">
      <selection activeCell="F11" sqref="F11"/>
    </sheetView>
  </sheetViews>
  <sheetFormatPr defaultColWidth="9.125" defaultRowHeight="14.25" x14ac:dyDescent="0.2"/>
  <cols>
    <col min="1" max="1" width="11.625" style="5" bestFit="1" customWidth="1"/>
    <col min="2" max="12" width="6.5" style="5" bestFit="1" customWidth="1"/>
    <col min="13" max="16384" width="9.125" style="5"/>
  </cols>
  <sheetData>
    <row r="1" spans="1:12" ht="17.25" x14ac:dyDescent="0.2">
      <c r="A1" s="327" t="s">
        <v>0</v>
      </c>
      <c r="B1" s="327"/>
      <c r="C1" s="327"/>
      <c r="D1" s="327"/>
      <c r="E1" s="327"/>
      <c r="F1" s="327"/>
      <c r="G1" s="327"/>
      <c r="H1" s="327"/>
      <c r="I1" s="327"/>
      <c r="J1" s="327"/>
      <c r="K1" s="327"/>
      <c r="L1" s="327"/>
    </row>
    <row r="2" spans="1:12" x14ac:dyDescent="0.2">
      <c r="A2" s="328" t="s">
        <v>930</v>
      </c>
      <c r="B2" s="328"/>
      <c r="C2" s="328"/>
      <c r="D2" s="328"/>
      <c r="E2" s="328"/>
      <c r="F2" s="328"/>
      <c r="G2" s="328"/>
      <c r="H2" s="328"/>
      <c r="I2" s="328"/>
      <c r="J2" s="328"/>
      <c r="K2" s="328"/>
      <c r="L2" s="328"/>
    </row>
    <row r="3" spans="1:12" ht="15" thickBot="1" x14ac:dyDescent="0.25">
      <c r="A3" s="329"/>
      <c r="B3" s="329"/>
      <c r="C3" s="329"/>
      <c r="D3" s="329"/>
      <c r="E3" s="329"/>
      <c r="F3" s="329"/>
      <c r="G3" s="329"/>
      <c r="H3" s="329"/>
      <c r="I3" s="329"/>
      <c r="J3" s="329"/>
      <c r="K3" s="329"/>
      <c r="L3" s="175"/>
    </row>
    <row r="4" spans="1:12" ht="15.75" thickTop="1" thickBot="1" x14ac:dyDescent="0.25">
      <c r="A4" s="7" t="s">
        <v>1</v>
      </c>
      <c r="B4" s="184">
        <f>+'[1]4.1 (bul)'!C$5</f>
        <v>2</v>
      </c>
      <c r="C4" s="181">
        <f>+'[1]4.1 (bul)'!D$5</f>
        <v>3</v>
      </c>
      <c r="D4" s="181">
        <f>+'[1]4.1 (bul)'!E$5</f>
        <v>4</v>
      </c>
      <c r="E4" s="181">
        <f>+'[1]4.1 (bul)'!F$5</f>
        <v>5</v>
      </c>
      <c r="F4" s="181">
        <f>+'[1]4.1 (bul)'!G$5</f>
        <v>8</v>
      </c>
      <c r="G4" s="181">
        <f>+'[1]4.1 (bul)'!H$5</f>
        <v>9</v>
      </c>
      <c r="H4" s="181">
        <f>+'[1]4.1 (bul)'!I$5</f>
        <v>10</v>
      </c>
      <c r="I4" s="181">
        <f>+'[1]4.1 (bul)'!J$5</f>
        <v>11</v>
      </c>
      <c r="J4" s="181">
        <f>+'[1]4.1 (bul)'!K$5</f>
        <v>12</v>
      </c>
      <c r="K4" s="181">
        <f>+'[1]4.1 (bul)'!L$5</f>
        <v>15</v>
      </c>
      <c r="L4" s="185">
        <f>+'[1]4.1 (bul)'!M$5</f>
        <v>16</v>
      </c>
    </row>
    <row r="5" spans="1:12" ht="15" thickTop="1" x14ac:dyDescent="0.2">
      <c r="A5" s="4"/>
      <c r="B5" s="182"/>
      <c r="C5" s="183"/>
      <c r="D5" s="183"/>
      <c r="E5" s="183"/>
      <c r="F5" s="183"/>
      <c r="G5" s="8"/>
      <c r="H5" s="183"/>
      <c r="I5" s="183"/>
      <c r="J5" s="183"/>
      <c r="K5" s="183"/>
      <c r="L5" s="182"/>
    </row>
    <row r="6" spans="1:12" x14ac:dyDescent="0.2">
      <c r="A6" s="9" t="s">
        <v>2</v>
      </c>
      <c r="B6" s="186">
        <f>+'[1]4.1 (bul)'!C$7</f>
        <v>191.88187619047616</v>
      </c>
      <c r="C6" s="186">
        <f>+'[1]4.1 (bul)'!D$7</f>
        <v>190.30688035714286</v>
      </c>
      <c r="D6" s="186">
        <f>+'[1]4.1 (bul)'!E$7</f>
        <v>189.67831071428577</v>
      </c>
      <c r="E6" s="186">
        <f>+'[1]4.1 (bul)'!F$7</f>
        <v>188.41277261904762</v>
      </c>
      <c r="F6" s="186">
        <f>+'[1]4.1 (bul)'!G$7</f>
        <v>188.36083809523811</v>
      </c>
      <c r="G6" s="186">
        <f>+'[1]4.1 (bul)'!H$7</f>
        <v>188.66043261904764</v>
      </c>
      <c r="H6" s="186">
        <f>+'[1]4.1 (bul)'!I$7</f>
        <v>188.13882428571429</v>
      </c>
      <c r="I6" s="186">
        <f>+'[1]4.1 (bul)'!J$7</f>
        <v>188.73841023809524</v>
      </c>
      <c r="J6" s="186">
        <f>+'[1]4.1 (bul)'!K$7</f>
        <v>187.78452023809521</v>
      </c>
      <c r="K6" s="186">
        <f>+'[1]4.1 (bul)'!L$7</f>
        <v>187.20822261904763</v>
      </c>
      <c r="L6" s="186">
        <f>+'[1]4.1 (bul)'!M$7</f>
        <v>185.06675000000001</v>
      </c>
    </row>
    <row r="7" spans="1:12" x14ac:dyDescent="0.2">
      <c r="A7" s="4"/>
      <c r="B7" s="186"/>
      <c r="C7" s="314"/>
      <c r="D7" s="314"/>
      <c r="E7" s="314"/>
      <c r="F7" s="314"/>
      <c r="G7" s="315"/>
      <c r="H7" s="314"/>
      <c r="I7" s="314"/>
      <c r="J7" s="314"/>
      <c r="K7" s="314"/>
      <c r="L7" s="314"/>
    </row>
    <row r="8" spans="1:12" x14ac:dyDescent="0.2">
      <c r="A8" s="9" t="s">
        <v>3</v>
      </c>
      <c r="B8" s="186">
        <f>+'[1]4.1 (bul)'!C$9</f>
        <v>747.05068333333338</v>
      </c>
      <c r="C8" s="186">
        <f>+'[1]4.1 (bul)'!D$9</f>
        <v>747.06366666666656</v>
      </c>
      <c r="D8" s="186">
        <f>+'[1]4.1 (bul)'!E$9</f>
        <v>746.6509666666667</v>
      </c>
      <c r="E8" s="186">
        <f>+'[1]4.1 (bul)'!F$9</f>
        <v>746.18249999999989</v>
      </c>
      <c r="F8" s="186">
        <f>+'[1]4.1 (bul)'!G$9</f>
        <v>746.04994999999997</v>
      </c>
      <c r="G8" s="186">
        <f>+'[1]4.1 (bul)'!H$9</f>
        <v>745.67358333333334</v>
      </c>
      <c r="H8" s="186">
        <f>+'[1]4.1 (bul)'!I$9</f>
        <v>745.36436666666668</v>
      </c>
      <c r="I8" s="186">
        <f>+'[1]4.1 (bul)'!J$9</f>
        <v>745.23181666666653</v>
      </c>
      <c r="J8" s="186">
        <f>+'[1]4.1 (bul)'!K$9</f>
        <v>744.07178333333331</v>
      </c>
      <c r="K8" s="186">
        <f>+'[1]4.1 (bul)'!L$9</f>
        <v>743.29160000000002</v>
      </c>
      <c r="L8" s="186">
        <f>+'[1]4.1 (bul)'!M$9</f>
        <v>743.26288333333332</v>
      </c>
    </row>
    <row r="9" spans="1:12" x14ac:dyDescent="0.2">
      <c r="A9" s="4"/>
      <c r="B9" s="186"/>
      <c r="C9" s="314"/>
      <c r="D9" s="314"/>
      <c r="E9" s="314"/>
      <c r="F9" s="314"/>
      <c r="G9" s="315"/>
      <c r="H9" s="314"/>
      <c r="I9" s="314"/>
      <c r="J9" s="314"/>
      <c r="K9" s="314"/>
      <c r="L9" s="314"/>
    </row>
    <row r="10" spans="1:12" x14ac:dyDescent="0.2">
      <c r="A10" s="9" t="s">
        <v>4</v>
      </c>
      <c r="B10" s="186">
        <f>+'[1]4.1 (bul)'!C$11</f>
        <v>212.38341245652168</v>
      </c>
      <c r="C10" s="186">
        <f>+'[1]4.1 (bul)'!D$11</f>
        <v>211.25178495652167</v>
      </c>
      <c r="D10" s="186">
        <f>+'[1]4.1 (bul)'!E$11</f>
        <v>211.01109480434789</v>
      </c>
      <c r="E10" s="186">
        <f>+'[1]4.1 (bul)'!F$11</f>
        <v>210.50994152173917</v>
      </c>
      <c r="F10" s="186">
        <f>+'[1]4.1 (bul)'!G$11</f>
        <v>210.26039021739126</v>
      </c>
      <c r="G10" s="186">
        <f>+'[1]4.1 (bul)'!H$11</f>
        <v>210.42713589130435</v>
      </c>
      <c r="H10" s="186">
        <f>+'[1]4.1 (bul)'!I$11</f>
        <v>209.87373967391309</v>
      </c>
      <c r="I10" s="186">
        <f>+'[1]4.1 (bul)'!J$11</f>
        <v>210.12395199999995</v>
      </c>
      <c r="J10" s="186">
        <f>+'[1]4.1 (bul)'!K$11</f>
        <v>209.49565049999998</v>
      </c>
      <c r="K10" s="186">
        <f>+'[1]4.1 (bul)'!L$11</f>
        <v>209.05537180434786</v>
      </c>
      <c r="L10" s="186">
        <f>+'[1]4.1 (bul)'!M$11</f>
        <v>207.72807391304346</v>
      </c>
    </row>
    <row r="11" spans="1:12" x14ac:dyDescent="0.2">
      <c r="A11" s="4"/>
      <c r="B11" s="186"/>
      <c r="C11" s="314"/>
      <c r="D11" s="314"/>
      <c r="E11" s="314"/>
      <c r="F11" s="314"/>
      <c r="G11" s="315"/>
      <c r="H11" s="314"/>
      <c r="I11" s="314"/>
      <c r="J11" s="314"/>
      <c r="K11" s="314"/>
      <c r="L11" s="314"/>
    </row>
    <row r="12" spans="1:12" x14ac:dyDescent="0.2">
      <c r="A12" s="9" t="s">
        <v>5</v>
      </c>
      <c r="B12" s="186">
        <f>+'[1]4.1 (bul)'!C$13</f>
        <v>39.527923565217399</v>
      </c>
      <c r="C12" s="186">
        <f>+'[1]4.1 (bul)'!D$13</f>
        <v>39.423617347826081</v>
      </c>
      <c r="D12" s="186">
        <f>+'[1]4.1 (bul)'!E$13</f>
        <v>39.356778456521738</v>
      </c>
      <c r="E12" s="186">
        <f>+'[1]4.1 (bul)'!F$13</f>
        <v>39.289088652173916</v>
      </c>
      <c r="F12" s="186">
        <f>+'[1]4.1 (bul)'!G$13</f>
        <v>39.302117347826091</v>
      </c>
      <c r="G12" s="186">
        <f>+'[1]4.1 (bul)'!H$13</f>
        <v>39.273609195652178</v>
      </c>
      <c r="H12" s="186">
        <f>+'[1]4.1 (bul)'!I$13</f>
        <v>39.177598652173913</v>
      </c>
      <c r="I12" s="186">
        <f>+'[1]4.1 (bul)'!J$13</f>
        <v>39.254318913043477</v>
      </c>
      <c r="J12" s="186">
        <f>+'[1]4.1 (bul)'!K$13</f>
        <v>39.150775217391299</v>
      </c>
      <c r="K12" s="186">
        <f>+'[1]4.1 (bul)'!L$13</f>
        <v>39.077167260869558</v>
      </c>
      <c r="L12" s="186">
        <f>+'[1]4.1 (bul)'!M$13</f>
        <v>38.991158717391301</v>
      </c>
    </row>
    <row r="13" spans="1:12" x14ac:dyDescent="0.2">
      <c r="A13" s="4"/>
      <c r="B13" s="186"/>
      <c r="C13" s="314"/>
      <c r="D13" s="314"/>
      <c r="E13" s="314"/>
      <c r="F13" s="314"/>
      <c r="G13" s="315"/>
      <c r="H13" s="314"/>
      <c r="I13" s="314"/>
      <c r="J13" s="314"/>
      <c r="K13" s="314"/>
      <c r="L13" s="314"/>
    </row>
    <row r="14" spans="1:12" x14ac:dyDescent="0.2">
      <c r="A14" s="9" t="s">
        <v>6</v>
      </c>
      <c r="B14" s="186">
        <f>+'[1]4.1 (bul)'!C$15</f>
        <v>41.641872999999997</v>
      </c>
      <c r="C14" s="186">
        <f>+'[1]4.1 (bul)'!D$15</f>
        <v>41.379922461538463</v>
      </c>
      <c r="D14" s="186">
        <f>+'[1]4.1 (bul)'!E$15</f>
        <v>41.237605961538456</v>
      </c>
      <c r="E14" s="186">
        <f>+'[1]4.1 (bul)'!F$15</f>
        <v>41.260035769230768</v>
      </c>
      <c r="F14" s="186">
        <f>+'[1]4.1 (bul)'!G$15</f>
        <v>41.240579307692308</v>
      </c>
      <c r="G14" s="186">
        <f>+'[1]4.1 (bul)'!H$15</f>
        <v>41.289458884615392</v>
      </c>
      <c r="H14" s="186">
        <f>+'[1]4.1 (bul)'!I$15</f>
        <v>41.175887038461539</v>
      </c>
      <c r="I14" s="186">
        <f>+'[1]4.1 (bul)'!J$15</f>
        <v>41.348098884615382</v>
      </c>
      <c r="J14" s="186">
        <f>+'[1]4.1 (bul)'!K$15</f>
        <v>41.256837769230771</v>
      </c>
      <c r="K14" s="186">
        <f>+'[1]4.1 (bul)'!L$15</f>
        <v>41.167012846153845</v>
      </c>
      <c r="L14" s="186">
        <f>+'[1]4.1 (bul)'!M$15</f>
        <v>40.985741884615386</v>
      </c>
    </row>
    <row r="15" spans="1:12" x14ac:dyDescent="0.2">
      <c r="A15" s="4"/>
      <c r="B15" s="186"/>
      <c r="C15" s="314"/>
      <c r="D15" s="314"/>
      <c r="E15" s="314"/>
      <c r="F15" s="314"/>
      <c r="G15" s="315"/>
      <c r="H15" s="314"/>
      <c r="I15" s="314"/>
      <c r="J15" s="314"/>
      <c r="K15" s="314"/>
      <c r="L15" s="314"/>
    </row>
    <row r="16" spans="1:12" x14ac:dyDescent="0.2">
      <c r="A16" s="9" t="s">
        <v>7</v>
      </c>
      <c r="B16" s="186">
        <f>+'[1]4.1 (bul)'!C$17</f>
        <v>36.056582666666671</v>
      </c>
      <c r="C16" s="186">
        <f>+'[1]4.1 (bul)'!D$17</f>
        <v>36.048182566666668</v>
      </c>
      <c r="D16" s="186">
        <f>+'[1]4.1 (bul)'!E$17</f>
        <v>36.062254466666673</v>
      </c>
      <c r="E16" s="186">
        <f>+'[1]4.1 (bul)'!F$17</f>
        <v>36.035474600000008</v>
      </c>
      <c r="F16" s="186">
        <f>+'[1]4.1 (bul)'!G$17</f>
        <v>36.029204933333332</v>
      </c>
      <c r="G16" s="186">
        <f>+'[1]4.1 (bul)'!H$17</f>
        <v>35.993180566666659</v>
      </c>
      <c r="H16" s="186">
        <f>+'[1]4.1 (bul)'!I$17</f>
        <v>35.943697233333332</v>
      </c>
      <c r="I16" s="186">
        <f>+'[1]4.1 (bul)'!J$17</f>
        <v>35.932097800000001</v>
      </c>
      <c r="J16" s="186">
        <f>+'[1]4.1 (bul)'!K$17</f>
        <v>35.863130566666669</v>
      </c>
      <c r="K16" s="186">
        <f>+'[1]4.1 (bul)'!L$17</f>
        <v>35.826661399999999</v>
      </c>
      <c r="L16" s="186">
        <f>+'[1]4.1 (bul)'!M$17</f>
        <v>35.808812099999997</v>
      </c>
    </row>
    <row r="17" spans="1:12" x14ac:dyDescent="0.2">
      <c r="A17" s="4"/>
      <c r="B17" s="186"/>
      <c r="C17" s="314"/>
      <c r="D17" s="314"/>
      <c r="E17" s="314"/>
      <c r="F17" s="314"/>
      <c r="G17" s="315"/>
      <c r="H17" s="314"/>
      <c r="I17" s="314"/>
      <c r="J17" s="314"/>
      <c r="K17" s="314"/>
      <c r="L17" s="314"/>
    </row>
    <row r="18" spans="1:12" x14ac:dyDescent="0.2">
      <c r="A18" s="9" t="s">
        <v>8</v>
      </c>
      <c r="B18" s="186">
        <f>+'[1]4.1 (bul)'!C$19</f>
        <v>1.9896160370370364</v>
      </c>
      <c r="C18" s="186">
        <f>+'[1]4.1 (bul)'!D$19</f>
        <v>1.9833529814814812</v>
      </c>
      <c r="D18" s="186">
        <f>+'[1]4.1 (bul)'!E$19</f>
        <v>1.9627776851851853</v>
      </c>
      <c r="E18" s="186">
        <f>+'[1]4.1 (bul)'!F$19</f>
        <v>1.9416704074074074</v>
      </c>
      <c r="F18" s="186">
        <f>+'[1]4.1 (bul)'!G$19</f>
        <v>1.947163648148148</v>
      </c>
      <c r="G18" s="186">
        <f>+'[1]4.1 (bul)'!H$19</f>
        <v>1.9561448703703708</v>
      </c>
      <c r="H18" s="186">
        <f>+'[1]4.1 (bul)'!I$19</f>
        <v>1.9399215370370375</v>
      </c>
      <c r="I18" s="186">
        <f>+'[1]4.1 (bul)'!J$19</f>
        <v>1.9320448518518516</v>
      </c>
      <c r="J18" s="186">
        <f>+'[1]4.1 (bul)'!K$19</f>
        <v>1.9339877407407413</v>
      </c>
      <c r="K18" s="186">
        <f>+'[1]4.1 (bul)'!L$19</f>
        <v>1.9291687962962962</v>
      </c>
      <c r="L18" s="186">
        <f>+'[1]4.1 (bul)'!M$19</f>
        <v>1.9160130555555557</v>
      </c>
    </row>
    <row r="19" spans="1:12" x14ac:dyDescent="0.2">
      <c r="A19" s="4"/>
      <c r="B19" s="186"/>
      <c r="C19" s="314"/>
      <c r="D19" s="314"/>
      <c r="E19" s="314"/>
      <c r="F19" s="314"/>
      <c r="G19" s="315"/>
      <c r="H19" s="314"/>
      <c r="I19" s="314"/>
      <c r="J19" s="314"/>
      <c r="K19" s="314"/>
      <c r="L19" s="314"/>
    </row>
    <row r="20" spans="1:12" x14ac:dyDescent="0.2">
      <c r="A20" s="9" t="s">
        <v>9</v>
      </c>
      <c r="B20" s="186">
        <f>+'[1]4.1 (bul)'!C$21</f>
        <v>915.11613</v>
      </c>
      <c r="C20" s="186">
        <f>+'[1]4.1 (bul)'!D$21</f>
        <v>914.0399463</v>
      </c>
      <c r="D20" s="186">
        <f>+'[1]4.1 (bul)'!E$21</f>
        <v>914.37176350000004</v>
      </c>
      <c r="E20" s="186">
        <f>+'[1]4.1 (bul)'!F$21</f>
        <v>913.37242989999993</v>
      </c>
      <c r="F20" s="186">
        <f>+'[1]4.1 (bul)'!G$21</f>
        <v>914.14205700000002</v>
      </c>
      <c r="G20" s="186">
        <f>+'[1]4.1 (bul)'!H$21</f>
        <v>913.32107289999999</v>
      </c>
      <c r="H20" s="186">
        <f>+'[1]4.1 (bul)'!I$21</f>
        <v>912.03496510000002</v>
      </c>
      <c r="I20" s="186">
        <f>+'[1]4.1 (bul)'!J$21</f>
        <v>911.98698920000004</v>
      </c>
      <c r="J20" s="186">
        <f>+'[1]4.1 (bul)'!K$21</f>
        <v>910.32416750000016</v>
      </c>
      <c r="K20" s="186">
        <f>+'[1]4.1 (bul)'!L$21</f>
        <v>910.33414930000004</v>
      </c>
      <c r="L20" s="186">
        <f>+'[1]4.1 (bul)'!M$21</f>
        <v>909.53543509999997</v>
      </c>
    </row>
    <row r="21" spans="1:12" x14ac:dyDescent="0.2">
      <c r="A21" s="4"/>
      <c r="B21" s="186"/>
      <c r="C21" s="314"/>
      <c r="D21" s="314"/>
      <c r="E21" s="314"/>
      <c r="F21" s="314"/>
      <c r="G21" s="315"/>
      <c r="H21" s="314"/>
      <c r="I21" s="314"/>
      <c r="J21" s="314"/>
      <c r="K21" s="314"/>
      <c r="L21" s="314"/>
    </row>
    <row r="22" spans="1:12" x14ac:dyDescent="0.2">
      <c r="A22" s="9" t="s">
        <v>10</v>
      </c>
      <c r="B22" s="186">
        <f>+'[1]4.1 (bul)'!C$23</f>
        <v>61.125749785714284</v>
      </c>
      <c r="C22" s="186">
        <f>+'[1]4.1 (bul)'!D$23</f>
        <v>60.709243714285712</v>
      </c>
      <c r="D22" s="186">
        <f>+'[1]4.1 (bul)'!E$23</f>
        <v>60.624955785714278</v>
      </c>
      <c r="E22" s="186">
        <f>+'[1]4.1 (bul)'!F$23</f>
        <v>60.467322285714275</v>
      </c>
      <c r="F22" s="186">
        <f>+'[1]4.1 (bul)'!G$23</f>
        <v>60.433896499999996</v>
      </c>
      <c r="G22" s="186">
        <f>+'[1]4.1 (bul)'!H$23</f>
        <v>60.447507428571434</v>
      </c>
      <c r="H22" s="186">
        <f>+'[1]4.1 (bul)'!I$23</f>
        <v>60.341885142857144</v>
      </c>
      <c r="I22" s="186">
        <f>+'[1]4.1 (bul)'!J$23</f>
        <v>60.426392142857146</v>
      </c>
      <c r="J22" s="186">
        <f>+'[1]4.1 (bul)'!K$23</f>
        <v>60.279488642857139</v>
      </c>
      <c r="K22" s="186">
        <f>+'[1]4.1 (bul)'!L$23</f>
        <v>60.155466785714282</v>
      </c>
      <c r="L22" s="186">
        <f>+'[1]4.1 (bul)'!M$23</f>
        <v>59.717503428571433</v>
      </c>
    </row>
    <row r="23" spans="1:12" x14ac:dyDescent="0.2">
      <c r="A23" s="4"/>
      <c r="B23" s="186"/>
      <c r="C23" s="314"/>
      <c r="D23" s="314"/>
      <c r="E23" s="314"/>
      <c r="F23" s="314"/>
      <c r="G23" s="315"/>
      <c r="H23" s="314"/>
      <c r="I23" s="314"/>
      <c r="J23" s="314"/>
      <c r="K23" s="314"/>
      <c r="L23" s="314"/>
    </row>
    <row r="24" spans="1:12" x14ac:dyDescent="0.2">
      <c r="A24" s="9" t="s">
        <v>11</v>
      </c>
      <c r="B24" s="186">
        <f>+'[1]4.1 (bul)'!C$25</f>
        <v>177.49882499999998</v>
      </c>
      <c r="C24" s="186">
        <f>+'[1]4.1 (bul)'!D$25</f>
        <v>176.3874825</v>
      </c>
      <c r="D24" s="186">
        <f>+'[1]4.1 (bul)'!E$25</f>
        <v>176.40864166666668</v>
      </c>
      <c r="E24" s="186">
        <f>+'[1]4.1 (bul)'!F$25</f>
        <v>175.23310000000001</v>
      </c>
      <c r="F24" s="186">
        <f>+'[1]4.1 (bul)'!G$25</f>
        <v>175.48605833333338</v>
      </c>
      <c r="G24" s="186">
        <f>+'[1]4.1 (bul)'!H$25</f>
        <v>175.68086750000001</v>
      </c>
      <c r="H24" s="186">
        <f>+'[1]4.1 (bul)'!I$25</f>
        <v>175.28155000000001</v>
      </c>
      <c r="I24" s="186">
        <f>+'[1]4.1 (bul)'!J$25</f>
        <v>175.45173291666666</v>
      </c>
      <c r="J24" s="186">
        <f>+'[1]4.1 (bul)'!K$25</f>
        <v>174.85093333333336</v>
      </c>
      <c r="K24" s="186">
        <f>+'[1]4.1 (bul)'!L$25</f>
        <v>174.3062625</v>
      </c>
      <c r="L24" s="186">
        <f>+'[1]4.1 (bul)'!M$25</f>
        <v>172.51536250000001</v>
      </c>
    </row>
    <row r="25" spans="1:12" x14ac:dyDescent="0.2">
      <c r="A25" s="4"/>
      <c r="B25" s="186"/>
      <c r="C25" s="314"/>
      <c r="D25" s="314"/>
      <c r="E25" s="314"/>
      <c r="F25" s="314"/>
      <c r="G25" s="315"/>
      <c r="H25" s="314"/>
      <c r="I25" s="314"/>
      <c r="J25" s="314"/>
      <c r="K25" s="314"/>
      <c r="L25" s="314"/>
    </row>
    <row r="26" spans="1:12" x14ac:dyDescent="0.2">
      <c r="A26" s="9" t="s">
        <v>12</v>
      </c>
      <c r="B26" s="186">
        <f>+'[1]4.1 (bul)'!C$27</f>
        <v>27.6574977</v>
      </c>
      <c r="C26" s="186">
        <f>+'[1]4.1 (bul)'!D$27</f>
        <v>27.239013749999998</v>
      </c>
      <c r="D26" s="186">
        <f>+'[1]4.1 (bul)'!E$27</f>
        <v>27.265728899999999</v>
      </c>
      <c r="E26" s="186">
        <f>+'[1]4.1 (bul)'!F$27</f>
        <v>27.339690100000002</v>
      </c>
      <c r="F26" s="186">
        <f>+'[1]4.1 (bul)'!G$27</f>
        <v>27.244354749999996</v>
      </c>
      <c r="G26" s="186">
        <f>+'[1]4.1 (bul)'!H$27</f>
        <v>27.119665700000002</v>
      </c>
      <c r="H26" s="186">
        <f>+'[1]4.1 (bul)'!I$27</f>
        <v>27.122800349999995</v>
      </c>
      <c r="I26" s="186">
        <f>+'[1]4.1 (bul)'!J$27</f>
        <v>27.194561399999998</v>
      </c>
      <c r="J26" s="186">
        <f>+'[1]4.1 (bul)'!K$27</f>
        <v>27.23648455</v>
      </c>
      <c r="K26" s="186">
        <f>+'[1]4.1 (bul)'!L$27</f>
        <v>27.250335999999997</v>
      </c>
      <c r="L26" s="186">
        <f>+'[1]4.1 (bul)'!M$27</f>
        <v>26.919383700000004</v>
      </c>
    </row>
    <row r="27" spans="1:12" x14ac:dyDescent="0.2">
      <c r="A27" s="4"/>
      <c r="B27" s="186"/>
      <c r="C27" s="314"/>
      <c r="D27" s="314"/>
      <c r="E27" s="314"/>
      <c r="F27" s="314"/>
      <c r="G27" s="315"/>
      <c r="H27" s="314"/>
      <c r="I27" s="314"/>
      <c r="J27" s="314"/>
      <c r="K27" s="314"/>
      <c r="L27" s="314"/>
    </row>
    <row r="28" spans="1:12" x14ac:dyDescent="0.2">
      <c r="A28" s="9" t="s">
        <v>13</v>
      </c>
      <c r="B28" s="186">
        <f>+'[1]4.1 (bul)'!C$29</f>
        <v>731.94232499999998</v>
      </c>
      <c r="C28" s="186">
        <f>+'[1]4.1 (bul)'!D$29</f>
        <v>731.71147500000006</v>
      </c>
      <c r="D28" s="186">
        <f>+'[1]4.1 (bul)'!E$29</f>
        <v>731.44634999999994</v>
      </c>
      <c r="E28" s="186">
        <f>+'[1]4.1 (bul)'!F$29</f>
        <v>730.79672499999992</v>
      </c>
      <c r="F28" s="186">
        <f>+'[1]4.1 (bul)'!G$29</f>
        <v>730.93634999999995</v>
      </c>
      <c r="G28" s="186">
        <f>+'[1]4.1 (bul)'!H$29</f>
        <v>730.67647499999998</v>
      </c>
      <c r="H28" s="186">
        <f>+'[1]4.1 (bul)'!I$29</f>
        <v>730.22164999999995</v>
      </c>
      <c r="I28" s="186">
        <f>+'[1]4.1 (bul)'!J$29</f>
        <v>730.029225</v>
      </c>
      <c r="J28" s="186">
        <f>+'[1]4.1 (bul)'!K$29</f>
        <v>728.57065</v>
      </c>
      <c r="K28" s="186">
        <f>+'[1]4.1 (bul)'!L$29</f>
        <v>728.17380000000003</v>
      </c>
      <c r="L28" s="186">
        <f>+'[1]4.1 (bul)'!M$29</f>
        <v>728.06105000000002</v>
      </c>
    </row>
    <row r="29" spans="1:12" x14ac:dyDescent="0.2">
      <c r="A29" s="4"/>
      <c r="B29" s="186"/>
      <c r="C29" s="314"/>
      <c r="D29" s="314"/>
      <c r="E29" s="314"/>
      <c r="F29" s="314"/>
      <c r="G29" s="315"/>
      <c r="H29" s="314"/>
      <c r="I29" s="314"/>
      <c r="J29" s="314"/>
      <c r="K29" s="314"/>
      <c r="L29" s="314"/>
    </row>
    <row r="30" spans="1:12" x14ac:dyDescent="0.2">
      <c r="A30" s="9" t="s">
        <v>14</v>
      </c>
      <c r="B30" s="186">
        <f>+'[1]4.1 (bul)'!C$31</f>
        <v>77.327783333333329</v>
      </c>
      <c r="C30" s="186">
        <f>+'[1]4.1 (bul)'!D$31</f>
        <v>77.342866666666666</v>
      </c>
      <c r="D30" s="186">
        <f>+'[1]4.1 (bul)'!E$31</f>
        <v>77.260100000000008</v>
      </c>
      <c r="E30" s="186">
        <f>+'[1]4.1 (bul)'!F$31</f>
        <v>77.208399999999997</v>
      </c>
      <c r="F30" s="186">
        <f>+'[1]4.1 (bul)'!G$31</f>
        <v>77.299083333333328</v>
      </c>
      <c r="G30" s="186">
        <f>+'[1]4.1 (bul)'!H$31</f>
        <v>77.192983333333316</v>
      </c>
      <c r="H30" s="186">
        <f>+'[1]4.1 (bul)'!I$31</f>
        <v>77.156966666666662</v>
      </c>
      <c r="I30" s="186">
        <f>+'[1]4.1 (bul)'!J$31</f>
        <v>77.142383333333328</v>
      </c>
      <c r="J30" s="186">
        <f>+'[1]4.1 (bul)'!K$31</f>
        <v>76.940333333333328</v>
      </c>
      <c r="K30" s="186">
        <f>+'[1]4.1 (bul)'!L$31</f>
        <v>76.854866666666666</v>
      </c>
      <c r="L30" s="186">
        <f>+'[1]4.1 (bul)'!M$31</f>
        <v>76.851016666666666</v>
      </c>
    </row>
    <row r="31" spans="1:12" x14ac:dyDescent="0.2">
      <c r="A31" s="4"/>
      <c r="B31" s="186"/>
      <c r="C31" s="314"/>
      <c r="D31" s="314"/>
      <c r="E31" s="314"/>
      <c r="F31" s="314"/>
      <c r="G31" s="315"/>
      <c r="H31" s="314"/>
      <c r="I31" s="314"/>
      <c r="J31" s="314"/>
      <c r="K31" s="314"/>
      <c r="L31" s="314"/>
    </row>
    <row r="32" spans="1:12" x14ac:dyDescent="0.2">
      <c r="A32" s="9" t="s">
        <v>15</v>
      </c>
      <c r="B32" s="186">
        <f>+'[1]4.1 (bul)'!C$33</f>
        <v>75.080145999999985</v>
      </c>
      <c r="C32" s="186">
        <f>+'[1]4.1 (bul)'!D$33</f>
        <v>75.089546695652174</v>
      </c>
      <c r="D32" s="186">
        <f>+'[1]4.1 (bul)'!E$33</f>
        <v>75.054894478260863</v>
      </c>
      <c r="E32" s="186">
        <f>+'[1]4.1 (bul)'!F$33</f>
        <v>75.021202673913038</v>
      </c>
      <c r="F32" s="186">
        <f>+'[1]4.1 (bul)'!G$33</f>
        <v>74.974524413043483</v>
      </c>
      <c r="G32" s="186">
        <f>+'[1]4.1 (bul)'!H$33</f>
        <v>74.950463717391301</v>
      </c>
      <c r="H32" s="186">
        <f>+'[1]4.1 (bul)'!I$33</f>
        <v>74.914563000000001</v>
      </c>
      <c r="I32" s="186">
        <f>+'[1]4.1 (bul)'!J$33</f>
        <v>74.884943630434805</v>
      </c>
      <c r="J32" s="186">
        <f>+'[1]4.1 (bul)'!K$33</f>
        <v>74.755741782608681</v>
      </c>
      <c r="K32" s="186">
        <f>+'[1]4.1 (bul)'!L$33</f>
        <v>74.678580652173906</v>
      </c>
      <c r="L32" s="186">
        <f>+'[1]4.1 (bul)'!M$33</f>
        <v>74.661511086956523</v>
      </c>
    </row>
    <row r="33" spans="1:12" x14ac:dyDescent="0.2">
      <c r="A33" s="4"/>
      <c r="B33" s="186"/>
      <c r="C33" s="314"/>
      <c r="D33" s="314"/>
      <c r="E33" s="314"/>
      <c r="F33" s="314"/>
      <c r="G33" s="315"/>
      <c r="H33" s="314"/>
      <c r="I33" s="314"/>
      <c r="J33" s="314"/>
      <c r="K33" s="314"/>
      <c r="L33" s="314"/>
    </row>
    <row r="34" spans="1:12" x14ac:dyDescent="0.2">
      <c r="A34" s="9" t="s">
        <v>16</v>
      </c>
      <c r="B34" s="186">
        <f>+'[1]4.1 (bul)'!C$35</f>
        <v>212.88162671428569</v>
      </c>
      <c r="C34" s="186">
        <f>+'[1]4.1 (bul)'!D$35</f>
        <v>212.24012892857141</v>
      </c>
      <c r="D34" s="186">
        <f>+'[1]4.1 (bul)'!E$35</f>
        <v>211.72040504761904</v>
      </c>
      <c r="E34" s="186">
        <f>+'[1]4.1 (bul)'!F$35</f>
        <v>211.36385223809521</v>
      </c>
      <c r="F34" s="186">
        <f>+'[1]4.1 (bul)'!G$35</f>
        <v>211.22154042857147</v>
      </c>
      <c r="G34" s="186">
        <f>+'[1]4.1 (bul)'!H$35</f>
        <v>211.47527083333335</v>
      </c>
      <c r="H34" s="186">
        <f>+'[1]4.1 (bul)'!I$35</f>
        <v>210.84071295238095</v>
      </c>
      <c r="I34" s="186">
        <f>+'[1]4.1 (bul)'!J$35</f>
        <v>211.16278654761902</v>
      </c>
      <c r="J34" s="186">
        <f>+'[1]4.1 (bul)'!K$35</f>
        <v>210.61488188095231</v>
      </c>
      <c r="K34" s="186">
        <f>+'[1]4.1 (bul)'!L$35</f>
        <v>210.20161899999999</v>
      </c>
      <c r="L34" s="186">
        <f>+'[1]4.1 (bul)'!M$35</f>
        <v>209.25839654761907</v>
      </c>
    </row>
    <row r="35" spans="1:12" x14ac:dyDescent="0.2">
      <c r="A35" s="4"/>
      <c r="B35" s="186"/>
      <c r="C35" s="314"/>
      <c r="D35" s="314"/>
      <c r="E35" s="314"/>
      <c r="F35" s="314"/>
      <c r="G35" s="315"/>
      <c r="H35" s="314"/>
      <c r="I35" s="314"/>
      <c r="J35" s="314"/>
      <c r="K35" s="314"/>
      <c r="L35" s="314"/>
    </row>
    <row r="36" spans="1:12" x14ac:dyDescent="0.2">
      <c r="A36" s="9" t="s">
        <v>17</v>
      </c>
      <c r="B36" s="186">
        <f>+'[1]4.1 (bul)'!C$37</f>
        <v>27.881340124999998</v>
      </c>
      <c r="C36" s="186">
        <f>+'[1]4.1 (bul)'!D$37</f>
        <v>27.632576656249995</v>
      </c>
      <c r="D36" s="186">
        <f>+'[1]4.1 (bul)'!E$37</f>
        <v>27.400691906250003</v>
      </c>
      <c r="E36" s="186">
        <f>+'[1]4.1 (bul)'!F$37</f>
        <v>27.543320312500001</v>
      </c>
      <c r="F36" s="186">
        <f>+'[1]4.1 (bul)'!G$37</f>
        <v>27.379694687500002</v>
      </c>
      <c r="G36" s="186">
        <f>+'[1]4.1 (bul)'!H$37</f>
        <v>27.502898250000005</v>
      </c>
      <c r="H36" s="186">
        <f>+'[1]4.1 (bul)'!I$37</f>
        <v>27.431517281250002</v>
      </c>
      <c r="I36" s="186">
        <f>+'[1]4.1 (bul)'!J$37</f>
        <v>27.519663062500001</v>
      </c>
      <c r="J36" s="186">
        <f>+'[1]4.1 (bul)'!K$37</f>
        <v>27.352661093750001</v>
      </c>
      <c r="K36" s="186">
        <f>+'[1]4.1 (bul)'!L$37</f>
        <v>27.277349625000003</v>
      </c>
      <c r="L36" s="186">
        <f>+'[1]4.1 (bul)'!M$37</f>
        <v>27.005526781250001</v>
      </c>
    </row>
    <row r="37" spans="1:12" x14ac:dyDescent="0.2">
      <c r="A37" s="4"/>
      <c r="B37" s="186"/>
      <c r="C37" s="314"/>
      <c r="D37" s="314"/>
      <c r="E37" s="314"/>
      <c r="F37" s="314"/>
      <c r="G37" s="315"/>
      <c r="H37" s="314"/>
      <c r="I37" s="314"/>
      <c r="J37" s="314"/>
      <c r="K37" s="314"/>
      <c r="L37" s="314"/>
    </row>
    <row r="38" spans="1:12" x14ac:dyDescent="0.2">
      <c r="A38" s="9" t="s">
        <v>18</v>
      </c>
      <c r="B38" s="186">
        <f>+'[1]4.1 (bul)'!C$39</f>
        <v>333.24709849999999</v>
      </c>
      <c r="C38" s="186">
        <f>+'[1]4.1 (bul)'!D$39</f>
        <v>331.34844136538464</v>
      </c>
      <c r="D38" s="186">
        <f>+'[1]4.1 (bul)'!E$39</f>
        <v>331.56526176923074</v>
      </c>
      <c r="E38" s="186">
        <f>+'[1]4.1 (bul)'!F$39</f>
        <v>330.64134467307696</v>
      </c>
      <c r="F38" s="186">
        <f>+'[1]4.1 (bul)'!G$39</f>
        <v>330.10510538461534</v>
      </c>
      <c r="G38" s="186">
        <f>+'[1]4.1 (bul)'!H$39</f>
        <v>331.53700988461537</v>
      </c>
      <c r="H38" s="186">
        <f>+'[1]4.1 (bul)'!I$39</f>
        <v>329.52049528846169</v>
      </c>
      <c r="I38" s="186">
        <f>+'[1]4.1 (bul)'!J$39</f>
        <v>330.5262328653846</v>
      </c>
      <c r="J38" s="186">
        <f>+'[1]4.1 (bul)'!K$39</f>
        <v>328.97862942307688</v>
      </c>
      <c r="K38" s="186">
        <f>+'[1]4.1 (bul)'!L$39</f>
        <v>328.38392853846159</v>
      </c>
      <c r="L38" s="186">
        <f>+'[1]4.1 (bul)'!M$39</f>
        <v>326.15044025000009</v>
      </c>
    </row>
    <row r="39" spans="1:12" x14ac:dyDescent="0.2">
      <c r="A39" s="4"/>
      <c r="B39" s="186"/>
      <c r="C39" s="314"/>
      <c r="D39" s="314"/>
      <c r="E39" s="314"/>
      <c r="F39" s="314"/>
      <c r="G39" s="315"/>
      <c r="H39" s="314"/>
      <c r="I39" s="314"/>
      <c r="J39" s="314"/>
      <c r="K39" s="314"/>
      <c r="L39" s="314"/>
    </row>
    <row r="40" spans="1:12" x14ac:dyDescent="0.2">
      <c r="A40" s="9" t="s">
        <v>19</v>
      </c>
      <c r="B40" s="186">
        <f>+'[1]4.1 (bul)'!C$41</f>
        <v>8.2416687500000005</v>
      </c>
      <c r="C40" s="186">
        <f>+'[1]4.1 (bul)'!D$41</f>
        <v>8.2338437500000001</v>
      </c>
      <c r="D40" s="186">
        <f>+'[1]4.1 (bul)'!E$41</f>
        <v>8.1592687500000007</v>
      </c>
      <c r="E40" s="186">
        <f>+'[1]4.1 (bul)'!F$41</f>
        <v>8.1463000000000001</v>
      </c>
      <c r="F40" s="186">
        <f>+'[1]4.1 (bul)'!G$41</f>
        <v>8.0543312500000006</v>
      </c>
      <c r="G40" s="186">
        <f>+'[1]4.1 (bul)'!H$41</f>
        <v>8.0634875000000008</v>
      </c>
      <c r="H40" s="186">
        <f>+'[1]4.1 (bul)'!I$41</f>
        <v>8.0230499999999996</v>
      </c>
      <c r="I40" s="186">
        <f>+'[1]4.1 (bul)'!J$41</f>
        <v>8.0326437500000019</v>
      </c>
      <c r="J40" s="186">
        <f>+'[1]4.1 (bul)'!K$41</f>
        <v>8.0119375000000002</v>
      </c>
      <c r="K40" s="186">
        <f>+'[1]4.1 (bul)'!L$41</f>
        <v>8.0513999999999992</v>
      </c>
      <c r="L40" s="186">
        <f>+'[1]4.1 (bul)'!M$41</f>
        <v>7.9833562499999999</v>
      </c>
    </row>
    <row r="41" spans="1:12" x14ac:dyDescent="0.2">
      <c r="A41" s="4"/>
      <c r="B41" s="186"/>
      <c r="C41" s="314"/>
      <c r="D41" s="314"/>
      <c r="E41" s="314"/>
      <c r="F41" s="314"/>
      <c r="G41" s="315"/>
      <c r="H41" s="314"/>
      <c r="I41" s="314"/>
      <c r="J41" s="314"/>
      <c r="K41" s="314"/>
      <c r="L41" s="314"/>
    </row>
    <row r="42" spans="1:12" x14ac:dyDescent="0.2">
      <c r="A42" s="9" t="s">
        <v>20</v>
      </c>
      <c r="B42" s="186">
        <f>+'[1]4.1 (bul)'!C$43</f>
        <v>9.5170124999999999</v>
      </c>
      <c r="C42" s="186">
        <f>+'[1]4.1 (bul)'!D$43</f>
        <v>9.4773000000000014</v>
      </c>
      <c r="D42" s="186">
        <f>+'[1]4.1 (bul)'!E$43</f>
        <v>9.4630875000000003</v>
      </c>
      <c r="E42" s="186">
        <f>+'[1]4.1 (bul)'!F$43</f>
        <v>9.4422000000000015</v>
      </c>
      <c r="F42" s="186">
        <f>+'[1]4.1 (bul)'!G$43</f>
        <v>9.4237750000000009</v>
      </c>
      <c r="G42" s="186">
        <f>+'[1]4.1 (bul)'!H$43</f>
        <v>9.4037375000000001</v>
      </c>
      <c r="H42" s="186">
        <f>+'[1]4.1 (bul)'!I$43</f>
        <v>9.3931374999999999</v>
      </c>
      <c r="I42" s="186">
        <f>+'[1]4.1 (bul)'!J$43</f>
        <v>9.3835499999999996</v>
      </c>
      <c r="J42" s="186">
        <f>+'[1]4.1 (bul)'!K$43</f>
        <v>9.3312749999999998</v>
      </c>
      <c r="K42" s="186">
        <f>+'[1]4.1 (bul)'!L$43</f>
        <v>9.3180499999999995</v>
      </c>
      <c r="L42" s="186">
        <f>+'[1]4.1 (bul)'!M$43</f>
        <v>9.3169749999999993</v>
      </c>
    </row>
    <row r="43" spans="1:12" x14ac:dyDescent="0.2">
      <c r="A43" s="4"/>
      <c r="B43" s="186"/>
      <c r="C43" s="314"/>
      <c r="D43" s="314"/>
      <c r="E43" s="314"/>
      <c r="F43" s="314"/>
      <c r="G43" s="315"/>
      <c r="H43" s="314"/>
      <c r="I43" s="314"/>
      <c r="J43" s="314"/>
      <c r="K43" s="314"/>
      <c r="L43" s="314"/>
    </row>
    <row r="44" spans="1:12" x14ac:dyDescent="0.2">
      <c r="A44" s="9" t="s">
        <v>21</v>
      </c>
      <c r="B44" s="186">
        <f>+'[1]4.1 (bul)'!C$45</f>
        <v>76.690329104166665</v>
      </c>
      <c r="C44" s="186">
        <f>+'[1]4.1 (bul)'!D$45</f>
        <v>76.699942729166665</v>
      </c>
      <c r="D44" s="186">
        <f>+'[1]4.1 (bul)'!E$45</f>
        <v>76.666103500000006</v>
      </c>
      <c r="E44" s="186">
        <f>+'[1]4.1 (bul)'!F$45</f>
        <v>76.633909249999974</v>
      </c>
      <c r="F44" s="186">
        <f>+'[1]4.1 (bul)'!G$45</f>
        <v>76.587325624999991</v>
      </c>
      <c r="G44" s="186">
        <f>+'[1]4.1 (bul)'!H$45</f>
        <v>76.559365583333332</v>
      </c>
      <c r="H44" s="186">
        <f>+'[1]4.1 (bul)'!I$45</f>
        <v>76.519643833333319</v>
      </c>
      <c r="I44" s="186">
        <f>+'[1]4.1 (bul)'!J$45</f>
        <v>76.490032125000013</v>
      </c>
      <c r="J44" s="186">
        <f>+'[1]4.1 (bul)'!K$45</f>
        <v>76.360290458333324</v>
      </c>
      <c r="K44" s="186">
        <f>+'[1]4.1 (bul)'!L$45</f>
        <v>76.279468937499999</v>
      </c>
      <c r="L44" s="186">
        <f>+'[1]4.1 (bul)'!M$45</f>
        <v>76.257929354166663</v>
      </c>
    </row>
    <row r="45" spans="1:12" x14ac:dyDescent="0.2">
      <c r="A45" s="4"/>
      <c r="B45" s="186"/>
      <c r="C45" s="314"/>
      <c r="D45" s="314"/>
      <c r="E45" s="314"/>
      <c r="F45" s="314"/>
      <c r="G45" s="315"/>
      <c r="H45" s="314"/>
      <c r="I45" s="314"/>
      <c r="J45" s="314"/>
      <c r="K45" s="314"/>
      <c r="L45" s="314"/>
    </row>
    <row r="46" spans="1:12" x14ac:dyDescent="0.2">
      <c r="A46" s="9" t="s">
        <v>22</v>
      </c>
      <c r="B46" s="186">
        <f>+'[1]4.1 (bul)'!C$47</f>
        <v>357.96967692307703</v>
      </c>
      <c r="C46" s="186">
        <f>+'[1]4.1 (bul)'!D$47</f>
        <v>355.80203951923073</v>
      </c>
      <c r="D46" s="186">
        <f>+'[1]4.1 (bul)'!E$47</f>
        <v>356.63840096153848</v>
      </c>
      <c r="E46" s="186">
        <f>+'[1]4.1 (bul)'!F$47</f>
        <v>356.65979807692304</v>
      </c>
      <c r="F46" s="186">
        <f>+'[1]4.1 (bul)'!G$47</f>
        <v>357.13833076923072</v>
      </c>
      <c r="G46" s="186">
        <f>+'[1]4.1 (bul)'!H$47</f>
        <v>358.27231942307685</v>
      </c>
      <c r="H46" s="186">
        <f>+'[1]4.1 (bul)'!I$47</f>
        <v>356.77671576923069</v>
      </c>
      <c r="I46" s="186">
        <f>+'[1]4.1 (bul)'!J$47</f>
        <v>358.41024451923079</v>
      </c>
      <c r="J46" s="186">
        <f>+'[1]4.1 (bul)'!K$47</f>
        <v>358.0137552884616</v>
      </c>
      <c r="K46" s="186">
        <f>+'[1]4.1 (bul)'!L$47</f>
        <v>357.15979038461535</v>
      </c>
      <c r="L46" s="186">
        <f>+'[1]4.1 (bul)'!M$47</f>
        <v>354.9101355769231</v>
      </c>
    </row>
    <row r="47" spans="1:12" x14ac:dyDescent="0.2">
      <c r="A47" s="4"/>
      <c r="B47" s="186"/>
      <c r="C47" s="314"/>
      <c r="D47" s="314"/>
      <c r="E47" s="314"/>
      <c r="F47" s="314"/>
      <c r="G47" s="315"/>
      <c r="H47" s="314"/>
      <c r="I47" s="314"/>
      <c r="J47" s="314"/>
      <c r="K47" s="314"/>
      <c r="L47" s="314"/>
    </row>
    <row r="48" spans="1:12" x14ac:dyDescent="0.2">
      <c r="A48" s="9" t="s">
        <v>23</v>
      </c>
      <c r="B48" s="186">
        <f>+'[1]4.1 (bul)'!C$49</f>
        <v>281.65172413793101</v>
      </c>
      <c r="C48" s="186">
        <f>+'[1]4.1 (bul)'!D$49</f>
        <v>281.69448275862067</v>
      </c>
      <c r="D48" s="186">
        <f>+'[1]4.1 (bul)'!E$49</f>
        <v>281.57931034482755</v>
      </c>
      <c r="E48" s="186">
        <f>+'[1]4.1 (bul)'!F$49</f>
        <v>281.45</v>
      </c>
      <c r="F48" s="186">
        <f>+'[1]4.1 (bul)'!G$49</f>
        <v>281.27310344827589</v>
      </c>
      <c r="G48" s="186">
        <f>+'[1]4.1 (bul)'!H$49</f>
        <v>281.17275862068965</v>
      </c>
      <c r="H48" s="186">
        <f>+'[1]4.1 (bul)'!I$49</f>
        <v>281.05034482758617</v>
      </c>
      <c r="I48" s="186">
        <f>+'[1]4.1 (bul)'!J$49</f>
        <v>280.95310344827584</v>
      </c>
      <c r="J48" s="186">
        <f>+'[1]4.1 (bul)'!K$49</f>
        <v>280.48241379310349</v>
      </c>
      <c r="K48" s="186">
        <f>+'[1]4.1 (bul)'!L$49</f>
        <v>280.14172413793102</v>
      </c>
      <c r="L48" s="186">
        <f>+'[1]4.1 (bul)'!M$49</f>
        <v>280.05517241379306</v>
      </c>
    </row>
    <row r="49" spans="1:12" x14ac:dyDescent="0.2">
      <c r="A49" s="4"/>
      <c r="B49" s="186"/>
      <c r="C49" s="314"/>
      <c r="D49" s="314"/>
      <c r="E49" s="314"/>
      <c r="F49" s="314"/>
      <c r="G49" s="315"/>
      <c r="H49" s="314"/>
      <c r="I49" s="314"/>
      <c r="J49" s="314"/>
      <c r="K49" s="314"/>
      <c r="L49" s="314"/>
    </row>
    <row r="50" spans="1:12" x14ac:dyDescent="0.2">
      <c r="A50" s="9" t="s">
        <v>24</v>
      </c>
      <c r="B50" s="186">
        <f>+'[1]4.1 (bul)'!C$51</f>
        <v>310.3142240740741</v>
      </c>
      <c r="C50" s="186">
        <f>+'[1]4.1 (bul)'!D$51</f>
        <v>308.517567037037</v>
      </c>
      <c r="D50" s="186">
        <f>+'[1]4.1 (bul)'!E$51</f>
        <v>307.60199907407406</v>
      </c>
      <c r="E50" s="186">
        <f>+'[1]4.1 (bul)'!F$51</f>
        <v>307.69169768518509</v>
      </c>
      <c r="F50" s="186">
        <f>+'[1]4.1 (bul)'!G$51</f>
        <v>307.49439027777777</v>
      </c>
      <c r="G50" s="186">
        <f>+'[1]4.1 (bul)'!H$51</f>
        <v>307.94239499999992</v>
      </c>
      <c r="H50" s="186">
        <f>+'[1]4.1 (bul)'!I$51</f>
        <v>307.1360785185185</v>
      </c>
      <c r="I50" s="186">
        <f>+'[1]4.1 (bul)'!J$51</f>
        <v>308.34462740740736</v>
      </c>
      <c r="J50" s="186">
        <f>+'[1]4.1 (bul)'!K$51</f>
        <v>307.71673472222221</v>
      </c>
      <c r="K50" s="186">
        <f>+'[1]4.1 (bul)'!L$51</f>
        <v>307.01538796296302</v>
      </c>
      <c r="L50" s="186">
        <f>+'[1]4.1 (bul)'!M$51</f>
        <v>305.62001666666663</v>
      </c>
    </row>
    <row r="51" spans="1:12" ht="15" thickBot="1" x14ac:dyDescent="0.25">
      <c r="A51" s="11"/>
      <c r="B51" s="11"/>
      <c r="C51" s="177"/>
      <c r="D51" s="177"/>
      <c r="E51" s="176"/>
      <c r="F51" s="176"/>
      <c r="G51" s="331"/>
      <c r="H51" s="331"/>
      <c r="I51" s="176"/>
      <c r="J51" s="176"/>
      <c r="K51" s="330"/>
      <c r="L51" s="330"/>
    </row>
    <row r="52" spans="1:12" ht="15" thickTop="1" x14ac:dyDescent="0.2"/>
  </sheetData>
  <mergeCells count="5">
    <mergeCell ref="A1:L1"/>
    <mergeCell ref="A2:L2"/>
    <mergeCell ref="A3:K3"/>
    <mergeCell ref="K51:L51"/>
    <mergeCell ref="G51:H51"/>
  </mergeCells>
  <pageMargins left="0.7" right="0.7" top="0.75" bottom="0.75" header="0.3" footer="0.3"/>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view="pageBreakPreview" topLeftCell="A28" zoomScaleNormal="100" zoomScaleSheetLayoutView="100" workbookViewId="0">
      <selection activeCell="I44" sqref="I44"/>
    </sheetView>
  </sheetViews>
  <sheetFormatPr defaultColWidth="9.125" defaultRowHeight="14.25" x14ac:dyDescent="0.2"/>
  <cols>
    <col min="1" max="1" width="54.75" style="5" bestFit="1" customWidth="1"/>
    <col min="2" max="3" width="6.125" style="5" bestFit="1" customWidth="1"/>
    <col min="4" max="4" width="6.625" style="5" bestFit="1" customWidth="1"/>
    <col min="5" max="6" width="6.125" style="5" bestFit="1" customWidth="1"/>
    <col min="7" max="7" width="6.375" style="5" bestFit="1" customWidth="1"/>
    <col min="8" max="8" width="6.125" style="5" bestFit="1" customWidth="1"/>
    <col min="9" max="9" width="6.25" style="5" bestFit="1" customWidth="1"/>
    <col min="10" max="10" width="6.375" style="5" bestFit="1" customWidth="1"/>
    <col min="11" max="16384" width="9.125" style="5"/>
  </cols>
  <sheetData>
    <row r="1" spans="1:10" ht="17.25" x14ac:dyDescent="0.2">
      <c r="A1" s="327" t="s">
        <v>170</v>
      </c>
      <c r="B1" s="327"/>
      <c r="C1" s="327"/>
      <c r="D1" s="327"/>
      <c r="E1" s="327"/>
      <c r="F1" s="327"/>
      <c r="G1" s="327"/>
      <c r="H1" s="327"/>
      <c r="I1" s="327"/>
      <c r="J1" s="327"/>
    </row>
    <row r="2" spans="1:10" ht="15" thickBot="1" x14ac:dyDescent="0.25">
      <c r="A2" s="361" t="s">
        <v>130</v>
      </c>
      <c r="B2" s="361"/>
      <c r="C2" s="361"/>
      <c r="D2" s="361"/>
      <c r="E2" s="361"/>
      <c r="F2" s="361"/>
      <c r="G2" s="361"/>
      <c r="H2" s="361"/>
      <c r="I2" s="361"/>
      <c r="J2" s="361"/>
    </row>
    <row r="3" spans="1:10" ht="15.75" thickTop="1" thickBot="1" x14ac:dyDescent="0.25">
      <c r="A3" s="347" t="s">
        <v>171</v>
      </c>
      <c r="B3" s="404" t="s">
        <v>172</v>
      </c>
      <c r="C3" s="346"/>
      <c r="D3" s="347"/>
      <c r="E3" s="349" t="s">
        <v>885</v>
      </c>
      <c r="F3" s="351"/>
      <c r="G3" s="351"/>
      <c r="H3" s="351"/>
      <c r="I3" s="351"/>
      <c r="J3" s="351"/>
    </row>
    <row r="4" spans="1:10" ht="15" thickBot="1" x14ac:dyDescent="0.25">
      <c r="A4" s="403"/>
      <c r="B4" s="405"/>
      <c r="C4" s="406"/>
      <c r="D4" s="407"/>
      <c r="E4" s="408" t="s">
        <v>135</v>
      </c>
      <c r="F4" s="409"/>
      <c r="G4" s="410"/>
      <c r="H4" s="408" t="s">
        <v>173</v>
      </c>
      <c r="I4" s="409"/>
      <c r="J4" s="409"/>
    </row>
    <row r="5" spans="1:10" ht="15" thickBot="1" x14ac:dyDescent="0.25">
      <c r="A5" s="397"/>
      <c r="B5" s="218" t="s">
        <v>174</v>
      </c>
      <c r="C5" s="64" t="s">
        <v>175</v>
      </c>
      <c r="D5" s="64" t="s">
        <v>176</v>
      </c>
      <c r="E5" s="218" t="s">
        <v>174</v>
      </c>
      <c r="F5" s="64" t="s">
        <v>175</v>
      </c>
      <c r="G5" s="219" t="s">
        <v>176</v>
      </c>
      <c r="H5" s="64" t="s">
        <v>174</v>
      </c>
      <c r="I5" s="64" t="s">
        <v>175</v>
      </c>
      <c r="J5" s="64" t="s">
        <v>176</v>
      </c>
    </row>
    <row r="6" spans="1:10" ht="15" thickTop="1" x14ac:dyDescent="0.2">
      <c r="A6" s="55" t="s">
        <v>177</v>
      </c>
      <c r="B6" s="216">
        <v>64804</v>
      </c>
      <c r="C6" s="216">
        <v>67039</v>
      </c>
      <c r="D6" s="216">
        <v>-2235</v>
      </c>
      <c r="E6" s="215">
        <v>38205</v>
      </c>
      <c r="F6" s="215">
        <v>42001</v>
      </c>
      <c r="G6" s="215">
        <v>-3796</v>
      </c>
      <c r="H6" s="215">
        <v>39957</v>
      </c>
      <c r="I6" s="215">
        <v>41050</v>
      </c>
      <c r="J6" s="215">
        <v>-1093</v>
      </c>
    </row>
    <row r="7" spans="1:10" x14ac:dyDescent="0.2">
      <c r="A7" s="58" t="s">
        <v>178</v>
      </c>
      <c r="B7" s="216">
        <v>35478</v>
      </c>
      <c r="C7" s="216">
        <v>60402</v>
      </c>
      <c r="D7" s="216">
        <v>-24924</v>
      </c>
      <c r="E7" s="215">
        <v>21003</v>
      </c>
      <c r="F7" s="215">
        <v>38267</v>
      </c>
      <c r="G7" s="215">
        <v>-17264</v>
      </c>
      <c r="H7" s="215">
        <v>22426</v>
      </c>
      <c r="I7" s="215">
        <v>35929</v>
      </c>
      <c r="J7" s="215">
        <v>-13503</v>
      </c>
    </row>
    <row r="8" spans="1:10" x14ac:dyDescent="0.2">
      <c r="A8" s="58" t="s">
        <v>179</v>
      </c>
      <c r="B8" s="216">
        <v>27879</v>
      </c>
      <c r="C8" s="216">
        <v>51834</v>
      </c>
      <c r="D8" s="216">
        <v>-23955</v>
      </c>
      <c r="E8" s="215">
        <v>16445</v>
      </c>
      <c r="F8" s="215">
        <v>33477</v>
      </c>
      <c r="G8" s="215">
        <v>-17032</v>
      </c>
      <c r="H8" s="215">
        <v>17978</v>
      </c>
      <c r="I8" s="215">
        <v>29761</v>
      </c>
      <c r="J8" s="215">
        <v>-11783</v>
      </c>
    </row>
    <row r="9" spans="1:10" x14ac:dyDescent="0.2">
      <c r="A9" s="61" t="s">
        <v>180</v>
      </c>
      <c r="B9" s="217">
        <v>27870</v>
      </c>
      <c r="C9" s="217">
        <v>51834</v>
      </c>
      <c r="D9" s="217">
        <v>-23964</v>
      </c>
      <c r="E9" s="214">
        <v>16442</v>
      </c>
      <c r="F9" s="214">
        <v>33477</v>
      </c>
      <c r="G9" s="214">
        <v>-17035</v>
      </c>
      <c r="H9" s="214">
        <v>17970</v>
      </c>
      <c r="I9" s="214">
        <v>29761</v>
      </c>
      <c r="J9" s="214">
        <v>-11791</v>
      </c>
    </row>
    <row r="10" spans="1:10" x14ac:dyDescent="0.2">
      <c r="A10" s="61" t="s">
        <v>181</v>
      </c>
      <c r="B10" s="217">
        <v>9</v>
      </c>
      <c r="C10" s="217" t="s">
        <v>182</v>
      </c>
      <c r="D10" s="217">
        <v>9</v>
      </c>
      <c r="E10" s="214">
        <v>3</v>
      </c>
      <c r="F10" s="214" t="s">
        <v>182</v>
      </c>
      <c r="G10" s="214">
        <v>3</v>
      </c>
      <c r="H10" s="214">
        <v>8</v>
      </c>
      <c r="I10" s="214" t="s">
        <v>182</v>
      </c>
      <c r="J10" s="214">
        <v>8</v>
      </c>
    </row>
    <row r="11" spans="1:10" x14ac:dyDescent="0.2">
      <c r="A11" s="61" t="s">
        <v>183</v>
      </c>
      <c r="B11" s="217" t="s">
        <v>184</v>
      </c>
      <c r="C11" s="217" t="s">
        <v>184</v>
      </c>
      <c r="D11" s="217" t="s">
        <v>184</v>
      </c>
      <c r="E11" s="217" t="s">
        <v>184</v>
      </c>
      <c r="F11" s="217" t="s">
        <v>184</v>
      </c>
      <c r="G11" s="217" t="s">
        <v>184</v>
      </c>
      <c r="H11" s="217" t="s">
        <v>184</v>
      </c>
      <c r="I11" s="217" t="s">
        <v>184</v>
      </c>
      <c r="J11" s="217" t="s">
        <v>184</v>
      </c>
    </row>
    <row r="12" spans="1:10" x14ac:dyDescent="0.2">
      <c r="A12" s="58" t="s">
        <v>185</v>
      </c>
      <c r="B12" s="216">
        <v>7599</v>
      </c>
      <c r="C12" s="216">
        <v>8568</v>
      </c>
      <c r="D12" s="216">
        <v>-969</v>
      </c>
      <c r="E12" s="215">
        <v>4558</v>
      </c>
      <c r="F12" s="215">
        <v>4790</v>
      </c>
      <c r="G12" s="215">
        <v>-232</v>
      </c>
      <c r="H12" s="215">
        <v>4448</v>
      </c>
      <c r="I12" s="215">
        <v>6168</v>
      </c>
      <c r="J12" s="215">
        <v>-1720</v>
      </c>
    </row>
    <row r="13" spans="1:10" x14ac:dyDescent="0.2">
      <c r="A13" s="61" t="s">
        <v>186</v>
      </c>
      <c r="B13" s="217" t="s">
        <v>184</v>
      </c>
      <c r="C13" s="217" t="s">
        <v>184</v>
      </c>
      <c r="D13" s="217" t="s">
        <v>184</v>
      </c>
      <c r="E13" s="217" t="s">
        <v>184</v>
      </c>
      <c r="F13" s="217" t="s">
        <v>184</v>
      </c>
      <c r="G13" s="217" t="s">
        <v>184</v>
      </c>
      <c r="H13" s="217" t="s">
        <v>184</v>
      </c>
      <c r="I13" s="217" t="s">
        <v>184</v>
      </c>
      <c r="J13" s="217" t="s">
        <v>184</v>
      </c>
    </row>
    <row r="14" spans="1:10" x14ac:dyDescent="0.2">
      <c r="A14" s="61" t="s">
        <v>187</v>
      </c>
      <c r="B14" s="217" t="s">
        <v>184</v>
      </c>
      <c r="C14" s="217">
        <v>58</v>
      </c>
      <c r="D14" s="217">
        <v>-58</v>
      </c>
      <c r="E14" s="214">
        <v>0</v>
      </c>
      <c r="F14" s="214">
        <v>25</v>
      </c>
      <c r="G14" s="214">
        <v>-25</v>
      </c>
      <c r="H14" s="214">
        <v>4</v>
      </c>
      <c r="I14" s="214">
        <v>69</v>
      </c>
      <c r="J14" s="214">
        <v>-65</v>
      </c>
    </row>
    <row r="15" spans="1:10" x14ac:dyDescent="0.2">
      <c r="A15" s="61" t="s">
        <v>188</v>
      </c>
      <c r="B15" s="217">
        <v>927</v>
      </c>
      <c r="C15" s="217">
        <v>4115</v>
      </c>
      <c r="D15" s="217">
        <v>-3188</v>
      </c>
      <c r="E15" s="214">
        <v>548</v>
      </c>
      <c r="F15" s="214">
        <v>2509</v>
      </c>
      <c r="G15" s="214">
        <v>-1961</v>
      </c>
      <c r="H15" s="214">
        <v>556</v>
      </c>
      <c r="I15" s="214">
        <v>2986</v>
      </c>
      <c r="J15" s="214">
        <v>-2430</v>
      </c>
    </row>
    <row r="16" spans="1:10" x14ac:dyDescent="0.2">
      <c r="A16" s="61" t="s">
        <v>189</v>
      </c>
      <c r="B16" s="217">
        <v>972</v>
      </c>
      <c r="C16" s="217">
        <v>1877</v>
      </c>
      <c r="D16" s="217">
        <v>-905</v>
      </c>
      <c r="E16" s="214">
        <v>621</v>
      </c>
      <c r="F16" s="214">
        <v>840</v>
      </c>
      <c r="G16" s="214">
        <v>-219</v>
      </c>
      <c r="H16" s="214">
        <v>419</v>
      </c>
      <c r="I16" s="214">
        <v>1259</v>
      </c>
      <c r="J16" s="214">
        <v>-840</v>
      </c>
    </row>
    <row r="17" spans="1:10" x14ac:dyDescent="0.2">
      <c r="A17" s="61" t="s">
        <v>190</v>
      </c>
      <c r="B17" s="217">
        <v>36</v>
      </c>
      <c r="C17" s="217">
        <v>15</v>
      </c>
      <c r="D17" s="217">
        <v>21</v>
      </c>
      <c r="E17" s="214">
        <v>19</v>
      </c>
      <c r="F17" s="214">
        <v>0</v>
      </c>
      <c r="G17" s="214">
        <v>19</v>
      </c>
      <c r="H17" s="214">
        <v>43</v>
      </c>
      <c r="I17" s="214">
        <v>8</v>
      </c>
      <c r="J17" s="214">
        <v>35</v>
      </c>
    </row>
    <row r="18" spans="1:10" x14ac:dyDescent="0.2">
      <c r="A18" s="61" t="s">
        <v>191</v>
      </c>
      <c r="B18" s="217">
        <v>62</v>
      </c>
      <c r="C18" s="217">
        <v>261</v>
      </c>
      <c r="D18" s="217">
        <v>-199</v>
      </c>
      <c r="E18" s="214">
        <v>40</v>
      </c>
      <c r="F18" s="214">
        <v>142</v>
      </c>
      <c r="G18" s="214">
        <v>-102</v>
      </c>
      <c r="H18" s="214">
        <v>44</v>
      </c>
      <c r="I18" s="214">
        <v>319</v>
      </c>
      <c r="J18" s="214">
        <v>-275</v>
      </c>
    </row>
    <row r="19" spans="1:10" x14ac:dyDescent="0.2">
      <c r="A19" s="61" t="s">
        <v>192</v>
      </c>
      <c r="B19" s="217">
        <v>237</v>
      </c>
      <c r="C19" s="217">
        <v>469</v>
      </c>
      <c r="D19" s="217">
        <v>-232</v>
      </c>
      <c r="E19" s="214">
        <v>150</v>
      </c>
      <c r="F19" s="214">
        <v>289</v>
      </c>
      <c r="G19" s="214">
        <v>-139</v>
      </c>
      <c r="H19" s="214">
        <v>28</v>
      </c>
      <c r="I19" s="214">
        <v>147</v>
      </c>
      <c r="J19" s="214">
        <v>-119</v>
      </c>
    </row>
    <row r="20" spans="1:10" x14ac:dyDescent="0.2">
      <c r="A20" s="61" t="s">
        <v>193</v>
      </c>
      <c r="B20" s="217">
        <v>12</v>
      </c>
      <c r="C20" s="217">
        <v>56</v>
      </c>
      <c r="D20" s="217">
        <v>-44</v>
      </c>
      <c r="E20" s="214">
        <v>8</v>
      </c>
      <c r="F20" s="214">
        <v>30</v>
      </c>
      <c r="G20" s="214">
        <v>-22</v>
      </c>
      <c r="H20" s="214">
        <v>7</v>
      </c>
      <c r="I20" s="214">
        <v>80</v>
      </c>
      <c r="J20" s="214">
        <v>-73</v>
      </c>
    </row>
    <row r="21" spans="1:10" x14ac:dyDescent="0.2">
      <c r="A21" s="61" t="s">
        <v>194</v>
      </c>
      <c r="B21" s="217">
        <v>2597</v>
      </c>
      <c r="C21" s="217">
        <v>299</v>
      </c>
      <c r="D21" s="217">
        <v>2298</v>
      </c>
      <c r="E21" s="214">
        <v>1525</v>
      </c>
      <c r="F21" s="214">
        <v>179</v>
      </c>
      <c r="G21" s="214">
        <v>1346</v>
      </c>
      <c r="H21" s="214">
        <v>1720</v>
      </c>
      <c r="I21" s="214">
        <v>229</v>
      </c>
      <c r="J21" s="214">
        <v>1491</v>
      </c>
    </row>
    <row r="22" spans="1:10" x14ac:dyDescent="0.2">
      <c r="A22" s="61" t="s">
        <v>195</v>
      </c>
      <c r="B22" s="217">
        <v>1629</v>
      </c>
      <c r="C22" s="217">
        <v>1217</v>
      </c>
      <c r="D22" s="217">
        <v>412</v>
      </c>
      <c r="E22" s="214">
        <v>990</v>
      </c>
      <c r="F22" s="214">
        <v>667</v>
      </c>
      <c r="G22" s="214">
        <v>323</v>
      </c>
      <c r="H22" s="214">
        <v>935</v>
      </c>
      <c r="I22" s="214">
        <v>823</v>
      </c>
      <c r="J22" s="214">
        <v>112</v>
      </c>
    </row>
    <row r="23" spans="1:10" x14ac:dyDescent="0.2">
      <c r="A23" s="61" t="s">
        <v>196</v>
      </c>
      <c r="B23" s="217">
        <v>15</v>
      </c>
      <c r="C23" s="217">
        <v>1</v>
      </c>
      <c r="D23" s="217">
        <v>14</v>
      </c>
      <c r="E23" s="214">
        <v>9</v>
      </c>
      <c r="F23" s="214">
        <v>1</v>
      </c>
      <c r="G23" s="214">
        <v>8</v>
      </c>
      <c r="H23" s="214">
        <v>13</v>
      </c>
      <c r="I23" s="214">
        <v>1</v>
      </c>
      <c r="J23" s="214">
        <v>12</v>
      </c>
    </row>
    <row r="24" spans="1:10" x14ac:dyDescent="0.2">
      <c r="A24" s="61" t="s">
        <v>197</v>
      </c>
      <c r="B24" s="217">
        <v>1112</v>
      </c>
      <c r="C24" s="217">
        <v>200</v>
      </c>
      <c r="D24" s="217">
        <v>912</v>
      </c>
      <c r="E24" s="214">
        <v>648</v>
      </c>
      <c r="F24" s="214">
        <v>108</v>
      </c>
      <c r="G24" s="214">
        <v>540</v>
      </c>
      <c r="H24" s="214">
        <v>679</v>
      </c>
      <c r="I24" s="214">
        <v>247</v>
      </c>
      <c r="J24" s="214">
        <v>432</v>
      </c>
    </row>
    <row r="25" spans="1:10" x14ac:dyDescent="0.2">
      <c r="A25" s="55" t="s">
        <v>890</v>
      </c>
      <c r="B25" s="216">
        <v>652</v>
      </c>
      <c r="C25" s="216">
        <v>6323</v>
      </c>
      <c r="D25" s="216">
        <v>-5671</v>
      </c>
      <c r="E25" s="215">
        <v>407</v>
      </c>
      <c r="F25" s="215">
        <v>3560</v>
      </c>
      <c r="G25" s="215">
        <v>-3153</v>
      </c>
      <c r="H25" s="215">
        <v>462</v>
      </c>
      <c r="I25" s="215">
        <v>4864</v>
      </c>
      <c r="J25" s="215">
        <v>-4402</v>
      </c>
    </row>
    <row r="26" spans="1:10" x14ac:dyDescent="0.2">
      <c r="A26" s="61" t="s">
        <v>198</v>
      </c>
      <c r="B26" s="217">
        <v>245</v>
      </c>
      <c r="C26" s="217">
        <v>30</v>
      </c>
      <c r="D26" s="217">
        <v>215</v>
      </c>
      <c r="E26" s="214">
        <v>159</v>
      </c>
      <c r="F26" s="214">
        <v>18</v>
      </c>
      <c r="G26" s="214">
        <v>141</v>
      </c>
      <c r="H26" s="214">
        <v>125</v>
      </c>
      <c r="I26" s="214">
        <v>19</v>
      </c>
      <c r="J26" s="214">
        <v>106</v>
      </c>
    </row>
    <row r="27" spans="1:10" x14ac:dyDescent="0.2">
      <c r="A27" s="61" t="s">
        <v>199</v>
      </c>
      <c r="B27" s="217">
        <v>407</v>
      </c>
      <c r="C27" s="217">
        <v>6293</v>
      </c>
      <c r="D27" s="217">
        <v>-5886</v>
      </c>
      <c r="E27" s="214">
        <v>248</v>
      </c>
      <c r="F27" s="214">
        <v>3542</v>
      </c>
      <c r="G27" s="214">
        <v>-3294</v>
      </c>
      <c r="H27" s="214">
        <v>337</v>
      </c>
      <c r="I27" s="214">
        <v>4845</v>
      </c>
      <c r="J27" s="214">
        <v>-4508</v>
      </c>
    </row>
    <row r="28" spans="1:10" x14ac:dyDescent="0.2">
      <c r="A28" s="61" t="s">
        <v>200</v>
      </c>
      <c r="B28" s="217">
        <v>-15</v>
      </c>
      <c r="C28" s="217">
        <v>1646</v>
      </c>
      <c r="D28" s="217">
        <v>-1661</v>
      </c>
      <c r="E28" s="214">
        <v>-12</v>
      </c>
      <c r="F28" s="214">
        <v>948</v>
      </c>
      <c r="G28" s="214">
        <v>-960</v>
      </c>
      <c r="H28" s="214">
        <v>47</v>
      </c>
      <c r="I28" s="214">
        <v>1516</v>
      </c>
      <c r="J28" s="214">
        <v>-1469</v>
      </c>
    </row>
    <row r="29" spans="1:10" x14ac:dyDescent="0.2">
      <c r="A29" s="61" t="s">
        <v>201</v>
      </c>
      <c r="B29" s="217">
        <v>-15</v>
      </c>
      <c r="C29" s="217">
        <v>1586</v>
      </c>
      <c r="D29" s="217">
        <v>-1601</v>
      </c>
      <c r="E29" s="214">
        <v>-12</v>
      </c>
      <c r="F29" s="214">
        <v>932</v>
      </c>
      <c r="G29" s="214">
        <v>-944</v>
      </c>
      <c r="H29" s="214">
        <v>47</v>
      </c>
      <c r="I29" s="214">
        <v>1508</v>
      </c>
      <c r="J29" s="214">
        <v>-1461</v>
      </c>
    </row>
    <row r="30" spans="1:10" x14ac:dyDescent="0.2">
      <c r="A30" s="61" t="s">
        <v>202</v>
      </c>
      <c r="B30" s="217" t="s">
        <v>184</v>
      </c>
      <c r="C30" s="217">
        <v>60</v>
      </c>
      <c r="D30" s="217">
        <v>-60</v>
      </c>
      <c r="E30" s="214">
        <v>0</v>
      </c>
      <c r="F30" s="214">
        <v>16</v>
      </c>
      <c r="G30" s="214">
        <v>-16</v>
      </c>
      <c r="H30" s="214" t="s">
        <v>184</v>
      </c>
      <c r="I30" s="214">
        <v>8</v>
      </c>
      <c r="J30" s="214">
        <v>-8</v>
      </c>
    </row>
    <row r="31" spans="1:10" x14ac:dyDescent="0.2">
      <c r="A31" s="61" t="s">
        <v>203</v>
      </c>
      <c r="B31" s="217">
        <v>372</v>
      </c>
      <c r="C31" s="217">
        <v>1083</v>
      </c>
      <c r="D31" s="217">
        <v>-711</v>
      </c>
      <c r="E31" s="214">
        <v>251</v>
      </c>
      <c r="F31" s="214">
        <v>685</v>
      </c>
      <c r="G31" s="214">
        <v>-434</v>
      </c>
      <c r="H31" s="214">
        <v>23</v>
      </c>
      <c r="I31" s="214">
        <v>413</v>
      </c>
      <c r="J31" s="214">
        <v>-390</v>
      </c>
    </row>
    <row r="32" spans="1:10" x14ac:dyDescent="0.2">
      <c r="A32" s="61" t="s">
        <v>204</v>
      </c>
      <c r="B32" s="217">
        <v>4</v>
      </c>
      <c r="C32" s="217">
        <v>67</v>
      </c>
      <c r="D32" s="217">
        <v>-63</v>
      </c>
      <c r="E32" s="214">
        <v>2</v>
      </c>
      <c r="F32" s="214">
        <v>39</v>
      </c>
      <c r="G32" s="214">
        <v>-37</v>
      </c>
      <c r="H32" s="214">
        <v>16</v>
      </c>
      <c r="I32" s="214">
        <v>61</v>
      </c>
      <c r="J32" s="214">
        <v>-45</v>
      </c>
    </row>
    <row r="33" spans="1:10" x14ac:dyDescent="0.2">
      <c r="A33" s="61" t="s">
        <v>205</v>
      </c>
      <c r="B33" s="217">
        <v>368</v>
      </c>
      <c r="C33" s="217">
        <v>1016</v>
      </c>
      <c r="D33" s="217">
        <v>-648</v>
      </c>
      <c r="E33" s="214">
        <v>249</v>
      </c>
      <c r="F33" s="214">
        <v>646</v>
      </c>
      <c r="G33" s="214">
        <v>-397</v>
      </c>
      <c r="H33" s="214">
        <v>7</v>
      </c>
      <c r="I33" s="214">
        <v>352</v>
      </c>
      <c r="J33" s="214">
        <v>-345</v>
      </c>
    </row>
    <row r="34" spans="1:10" x14ac:dyDescent="0.2">
      <c r="A34" s="61" t="s">
        <v>206</v>
      </c>
      <c r="B34" s="217">
        <v>-78</v>
      </c>
      <c r="C34" s="217">
        <v>3564</v>
      </c>
      <c r="D34" s="217">
        <v>-3642</v>
      </c>
      <c r="E34" s="214">
        <v>-58</v>
      </c>
      <c r="F34" s="214">
        <v>1909</v>
      </c>
      <c r="G34" s="214">
        <v>-1967</v>
      </c>
      <c r="H34" s="214">
        <v>76</v>
      </c>
      <c r="I34" s="214">
        <v>2916</v>
      </c>
      <c r="J34" s="214">
        <v>-2840</v>
      </c>
    </row>
    <row r="35" spans="1:10" x14ac:dyDescent="0.2">
      <c r="A35" s="61" t="s">
        <v>207</v>
      </c>
      <c r="B35" s="217" t="s">
        <v>184</v>
      </c>
      <c r="C35" s="217" t="s">
        <v>184</v>
      </c>
      <c r="D35" s="217" t="s">
        <v>184</v>
      </c>
      <c r="E35" s="214">
        <v>0</v>
      </c>
      <c r="F35" s="214">
        <v>0</v>
      </c>
      <c r="G35" s="214">
        <v>0</v>
      </c>
      <c r="H35" s="214">
        <v>0</v>
      </c>
      <c r="I35" s="214">
        <v>0</v>
      </c>
      <c r="J35" s="214">
        <v>0</v>
      </c>
    </row>
    <row r="36" spans="1:10" x14ac:dyDescent="0.2">
      <c r="A36" s="61" t="s">
        <v>208</v>
      </c>
      <c r="B36" s="217">
        <v>-78</v>
      </c>
      <c r="C36" s="217">
        <v>3564</v>
      </c>
      <c r="D36" s="217">
        <v>-3642</v>
      </c>
      <c r="E36" s="214">
        <v>-58</v>
      </c>
      <c r="F36" s="214">
        <v>1909</v>
      </c>
      <c r="G36" s="214">
        <v>-1967</v>
      </c>
      <c r="H36" s="214">
        <v>76</v>
      </c>
      <c r="I36" s="214">
        <v>2916</v>
      </c>
      <c r="J36" s="214">
        <v>-2840</v>
      </c>
    </row>
    <row r="37" spans="1:10" x14ac:dyDescent="0.2">
      <c r="A37" s="61" t="s">
        <v>891</v>
      </c>
      <c r="B37" s="217" t="s">
        <v>184</v>
      </c>
      <c r="C37" s="217" t="s">
        <v>184</v>
      </c>
      <c r="D37" s="217" t="s">
        <v>184</v>
      </c>
      <c r="E37" s="214">
        <v>0</v>
      </c>
      <c r="F37" s="214">
        <v>0</v>
      </c>
      <c r="G37" s="214">
        <v>0</v>
      </c>
      <c r="H37" s="214">
        <v>0</v>
      </c>
      <c r="I37" s="214">
        <v>0</v>
      </c>
      <c r="J37" s="214">
        <v>0</v>
      </c>
    </row>
    <row r="38" spans="1:10" x14ac:dyDescent="0.2">
      <c r="A38" s="9" t="s">
        <v>209</v>
      </c>
      <c r="B38" s="217">
        <v>128</v>
      </c>
      <c r="C38" s="217" t="s">
        <v>182</v>
      </c>
      <c r="D38" s="217">
        <v>128</v>
      </c>
      <c r="E38" s="214">
        <v>67</v>
      </c>
      <c r="F38" s="214" t="s">
        <v>182</v>
      </c>
      <c r="G38" s="214">
        <v>67</v>
      </c>
      <c r="H38" s="214">
        <v>191</v>
      </c>
      <c r="I38" s="214" t="s">
        <v>182</v>
      </c>
      <c r="J38" s="214">
        <v>191</v>
      </c>
    </row>
    <row r="39" spans="1:10" x14ac:dyDescent="0.2">
      <c r="A39" s="9" t="s">
        <v>210</v>
      </c>
      <c r="B39" s="217" t="s">
        <v>184</v>
      </c>
      <c r="C39" s="217" t="s">
        <v>184</v>
      </c>
      <c r="D39" s="217" t="s">
        <v>184</v>
      </c>
      <c r="E39" s="214">
        <v>0</v>
      </c>
      <c r="F39" s="214">
        <v>0</v>
      </c>
      <c r="G39" s="214">
        <v>0</v>
      </c>
      <c r="H39" s="214">
        <v>0</v>
      </c>
      <c r="I39" s="214">
        <v>0</v>
      </c>
      <c r="J39" s="214">
        <v>0</v>
      </c>
    </row>
    <row r="40" spans="1:10" x14ac:dyDescent="0.2">
      <c r="A40" s="55" t="s">
        <v>211</v>
      </c>
      <c r="B40" s="216">
        <v>28674</v>
      </c>
      <c r="C40" s="216">
        <v>314</v>
      </c>
      <c r="D40" s="216">
        <v>28360</v>
      </c>
      <c r="E40" s="215">
        <v>16795</v>
      </c>
      <c r="F40" s="215">
        <v>174</v>
      </c>
      <c r="G40" s="215">
        <v>16621</v>
      </c>
      <c r="H40" s="215">
        <v>17069</v>
      </c>
      <c r="I40" s="215">
        <v>257</v>
      </c>
      <c r="J40" s="215">
        <v>16812</v>
      </c>
    </row>
    <row r="41" spans="1:10" x14ac:dyDescent="0.2">
      <c r="A41" s="61" t="s">
        <v>212</v>
      </c>
      <c r="B41" s="217">
        <v>380</v>
      </c>
      <c r="C41" s="217">
        <v>13</v>
      </c>
      <c r="D41" s="217">
        <v>367</v>
      </c>
      <c r="E41" s="214">
        <v>219</v>
      </c>
      <c r="F41" s="214">
        <v>7</v>
      </c>
      <c r="G41" s="214">
        <v>212</v>
      </c>
      <c r="H41" s="214">
        <v>242</v>
      </c>
      <c r="I41" s="214">
        <v>9</v>
      </c>
      <c r="J41" s="214">
        <v>233</v>
      </c>
    </row>
    <row r="42" spans="1:10" x14ac:dyDescent="0.2">
      <c r="A42" s="61" t="s">
        <v>892</v>
      </c>
      <c r="B42" s="217">
        <v>28294</v>
      </c>
      <c r="C42" s="217">
        <v>301</v>
      </c>
      <c r="D42" s="217">
        <v>27993</v>
      </c>
      <c r="E42" s="214">
        <v>16576</v>
      </c>
      <c r="F42" s="214">
        <v>167</v>
      </c>
      <c r="G42" s="214">
        <v>16409</v>
      </c>
      <c r="H42" s="214">
        <v>16827</v>
      </c>
      <c r="I42" s="214">
        <v>248</v>
      </c>
      <c r="J42" s="214">
        <v>16579</v>
      </c>
    </row>
    <row r="43" spans="1:10" x14ac:dyDescent="0.2">
      <c r="A43" s="4"/>
      <c r="B43" s="217"/>
      <c r="C43" s="217"/>
      <c r="D43" s="217"/>
      <c r="E43" s="214"/>
      <c r="F43" s="214"/>
      <c r="G43" s="214"/>
      <c r="H43" s="214"/>
      <c r="I43" s="214"/>
      <c r="J43" s="214"/>
    </row>
    <row r="44" spans="1:10" x14ac:dyDescent="0.2">
      <c r="A44" s="55" t="s">
        <v>213</v>
      </c>
      <c r="B44" s="216">
        <v>375</v>
      </c>
      <c r="C44" s="216" t="s">
        <v>184</v>
      </c>
      <c r="D44" s="216">
        <v>375</v>
      </c>
      <c r="E44" s="215">
        <v>328</v>
      </c>
      <c r="F44" s="216" t="s">
        <v>184</v>
      </c>
      <c r="G44" s="215">
        <v>328</v>
      </c>
      <c r="H44" s="215">
        <v>95</v>
      </c>
      <c r="I44" s="546">
        <v>1</v>
      </c>
      <c r="J44" s="215">
        <v>94</v>
      </c>
    </row>
    <row r="45" spans="1:10" x14ac:dyDescent="0.2">
      <c r="A45" s="61" t="s">
        <v>893</v>
      </c>
      <c r="B45" s="217" t="s">
        <v>184</v>
      </c>
      <c r="C45" s="217" t="s">
        <v>184</v>
      </c>
      <c r="D45" s="217" t="s">
        <v>184</v>
      </c>
      <c r="E45" s="214">
        <v>0</v>
      </c>
      <c r="F45" s="217" t="s">
        <v>184</v>
      </c>
      <c r="G45" s="214">
        <v>0</v>
      </c>
      <c r="H45" s="214">
        <v>0</v>
      </c>
      <c r="I45" s="547">
        <v>1</v>
      </c>
      <c r="J45" s="214">
        <v>-1</v>
      </c>
    </row>
    <row r="46" spans="1:10" x14ac:dyDescent="0.2">
      <c r="A46" s="61" t="s">
        <v>214</v>
      </c>
      <c r="B46" s="217">
        <v>375</v>
      </c>
      <c r="C46" s="217" t="s">
        <v>184</v>
      </c>
      <c r="D46" s="217">
        <v>375</v>
      </c>
      <c r="E46" s="214">
        <v>328</v>
      </c>
      <c r="F46" s="217" t="s">
        <v>184</v>
      </c>
      <c r="G46" s="214">
        <v>328</v>
      </c>
      <c r="H46" s="214">
        <v>95</v>
      </c>
      <c r="I46" s="217" t="s">
        <v>184</v>
      </c>
      <c r="J46" s="214">
        <v>95</v>
      </c>
    </row>
    <row r="47" spans="1:10" x14ac:dyDescent="0.2">
      <c r="A47" s="61" t="s">
        <v>215</v>
      </c>
      <c r="B47" s="217">
        <v>144</v>
      </c>
      <c r="C47" s="217" t="s">
        <v>184</v>
      </c>
      <c r="D47" s="217">
        <v>144</v>
      </c>
      <c r="E47" s="214">
        <v>100</v>
      </c>
      <c r="F47" s="217" t="s">
        <v>184</v>
      </c>
      <c r="G47" s="214">
        <v>100</v>
      </c>
      <c r="H47" s="214">
        <v>89</v>
      </c>
      <c r="I47" s="217" t="s">
        <v>184</v>
      </c>
      <c r="J47" s="214">
        <v>89</v>
      </c>
    </row>
    <row r="48" spans="1:10" x14ac:dyDescent="0.2">
      <c r="A48" s="9" t="s">
        <v>216</v>
      </c>
      <c r="B48" s="217" t="s">
        <v>184</v>
      </c>
      <c r="C48" s="217" t="s">
        <v>184</v>
      </c>
      <c r="D48" s="217" t="s">
        <v>184</v>
      </c>
      <c r="E48" s="214">
        <v>0</v>
      </c>
      <c r="F48" s="217" t="s">
        <v>184</v>
      </c>
      <c r="G48" s="214">
        <v>0</v>
      </c>
      <c r="H48" s="214">
        <v>0</v>
      </c>
      <c r="I48" s="217" t="s">
        <v>184</v>
      </c>
      <c r="J48" s="214">
        <v>0</v>
      </c>
    </row>
    <row r="49" spans="1:10" x14ac:dyDescent="0.2">
      <c r="A49" s="9" t="s">
        <v>217</v>
      </c>
      <c r="B49" s="217">
        <v>144</v>
      </c>
      <c r="C49" s="217" t="s">
        <v>184</v>
      </c>
      <c r="D49" s="217">
        <v>144</v>
      </c>
      <c r="E49" s="214">
        <v>100</v>
      </c>
      <c r="F49" s="217" t="s">
        <v>184</v>
      </c>
      <c r="G49" s="214">
        <v>100</v>
      </c>
      <c r="H49" s="214">
        <v>89</v>
      </c>
      <c r="I49" s="217" t="s">
        <v>184</v>
      </c>
      <c r="J49" s="214">
        <v>89</v>
      </c>
    </row>
    <row r="50" spans="1:10" x14ac:dyDescent="0.2">
      <c r="A50" s="61" t="s">
        <v>894</v>
      </c>
      <c r="B50" s="217">
        <v>231</v>
      </c>
      <c r="C50" s="217" t="s">
        <v>184</v>
      </c>
      <c r="D50" s="217">
        <v>231</v>
      </c>
      <c r="E50" s="214">
        <v>228</v>
      </c>
      <c r="F50" s="217" t="s">
        <v>184</v>
      </c>
      <c r="G50" s="214">
        <v>228</v>
      </c>
      <c r="H50" s="214">
        <v>6</v>
      </c>
      <c r="I50" s="217" t="s">
        <v>184</v>
      </c>
      <c r="J50" s="214">
        <v>6</v>
      </c>
    </row>
    <row r="51" spans="1:10" x14ac:dyDescent="0.2">
      <c r="A51" s="9" t="s">
        <v>218</v>
      </c>
      <c r="B51" s="217">
        <v>221</v>
      </c>
      <c r="C51" s="217" t="s">
        <v>184</v>
      </c>
      <c r="D51" s="217">
        <v>221</v>
      </c>
      <c r="E51" s="214">
        <v>221</v>
      </c>
      <c r="F51" s="217" t="s">
        <v>184</v>
      </c>
      <c r="G51" s="214">
        <v>221</v>
      </c>
      <c r="H51" s="214">
        <v>0</v>
      </c>
      <c r="I51" s="217" t="s">
        <v>184</v>
      </c>
      <c r="J51" s="214">
        <v>0</v>
      </c>
    </row>
    <row r="52" spans="1:10" x14ac:dyDescent="0.2">
      <c r="A52" s="9" t="s">
        <v>219</v>
      </c>
      <c r="B52" s="217">
        <v>10</v>
      </c>
      <c r="C52" s="217" t="s">
        <v>184</v>
      </c>
      <c r="D52" s="217">
        <v>10</v>
      </c>
      <c r="E52" s="214">
        <v>7</v>
      </c>
      <c r="F52" s="217" t="s">
        <v>184</v>
      </c>
      <c r="G52" s="214">
        <v>7</v>
      </c>
      <c r="H52" s="214">
        <v>6</v>
      </c>
      <c r="I52" s="217" t="s">
        <v>184</v>
      </c>
      <c r="J52" s="214">
        <v>6</v>
      </c>
    </row>
    <row r="53" spans="1:10" x14ac:dyDescent="0.2">
      <c r="A53" s="4"/>
      <c r="B53" s="217"/>
      <c r="C53" s="217"/>
      <c r="D53" s="217"/>
      <c r="E53" s="214"/>
      <c r="F53" s="214"/>
      <c r="G53" s="214"/>
      <c r="H53" s="214"/>
      <c r="I53" s="214"/>
      <c r="J53" s="214"/>
    </row>
    <row r="54" spans="1:10" x14ac:dyDescent="0.2">
      <c r="A54" s="55" t="s">
        <v>220</v>
      </c>
      <c r="B54" s="216">
        <v>65179</v>
      </c>
      <c r="C54" s="216">
        <v>67039</v>
      </c>
      <c r="D54" s="216">
        <v>-1860</v>
      </c>
      <c r="E54" s="215">
        <v>38533</v>
      </c>
      <c r="F54" s="215">
        <v>42001</v>
      </c>
      <c r="G54" s="215">
        <v>-3468</v>
      </c>
      <c r="H54" s="215">
        <v>40052</v>
      </c>
      <c r="I54" s="215">
        <v>41051</v>
      </c>
      <c r="J54" s="215">
        <v>-999</v>
      </c>
    </row>
    <row r="55" spans="1:10" ht="15" thickBot="1" x14ac:dyDescent="0.25">
      <c r="A55" s="6"/>
      <c r="B55" s="65"/>
      <c r="C55" s="65"/>
      <c r="D55" s="65"/>
      <c r="E55" s="65"/>
      <c r="F55" s="65"/>
      <c r="G55" s="65"/>
      <c r="H55" s="65"/>
      <c r="I55" s="65"/>
      <c r="J55" s="65"/>
    </row>
  </sheetData>
  <mergeCells count="7">
    <mergeCell ref="A1:J1"/>
    <mergeCell ref="A2:J2"/>
    <mergeCell ref="A3:A5"/>
    <mergeCell ref="B3:D4"/>
    <mergeCell ref="E3:J3"/>
    <mergeCell ref="E4:G4"/>
    <mergeCell ref="H4:J4"/>
  </mergeCells>
  <pageMargins left="0.7" right="0.7" top="0.75" bottom="0.75" header="0.3" footer="0.3"/>
  <pageSetup paperSize="9" scale="6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view="pageBreakPreview" topLeftCell="A28" zoomScaleNormal="100" zoomScaleSheetLayoutView="100" workbookViewId="0">
      <selection activeCell="E10" sqref="E10"/>
    </sheetView>
  </sheetViews>
  <sheetFormatPr defaultColWidth="9.125" defaultRowHeight="14.25" x14ac:dyDescent="0.2"/>
  <cols>
    <col min="1" max="1" width="49.875" style="5" bestFit="1" customWidth="1"/>
    <col min="2" max="2" width="12.75" style="5" bestFit="1" customWidth="1"/>
    <col min="3" max="3" width="10.25" style="5" bestFit="1" customWidth="1"/>
    <col min="4" max="4" width="5.875" style="5" bestFit="1" customWidth="1"/>
    <col min="5" max="5" width="12.75" style="5" bestFit="1" customWidth="1"/>
    <col min="6" max="6" width="10.25" style="5" bestFit="1" customWidth="1"/>
    <col min="7" max="7" width="5.875" style="5" bestFit="1" customWidth="1"/>
    <col min="8" max="8" width="12.75" style="5" bestFit="1" customWidth="1"/>
    <col min="9" max="9" width="10.25" style="5" bestFit="1" customWidth="1"/>
    <col min="10" max="10" width="5.625" style="5" bestFit="1" customWidth="1"/>
    <col min="11" max="16384" width="9.125" style="5"/>
  </cols>
  <sheetData>
    <row r="1" spans="1:10" ht="17.25" x14ac:dyDescent="0.2">
      <c r="A1" s="327" t="s">
        <v>170</v>
      </c>
      <c r="B1" s="327"/>
      <c r="C1" s="327"/>
      <c r="D1" s="327"/>
      <c r="E1" s="327"/>
      <c r="F1" s="327"/>
      <c r="G1" s="327"/>
      <c r="H1" s="327"/>
      <c r="I1" s="327"/>
      <c r="J1" s="327"/>
    </row>
    <row r="2" spans="1:10" ht="15" thickBot="1" x14ac:dyDescent="0.25">
      <c r="A2" s="361" t="s">
        <v>130</v>
      </c>
      <c r="B2" s="361"/>
      <c r="C2" s="361"/>
      <c r="D2" s="361"/>
      <c r="E2" s="361"/>
      <c r="F2" s="361"/>
      <c r="G2" s="361"/>
      <c r="H2" s="361"/>
      <c r="I2" s="361"/>
      <c r="J2" s="361"/>
    </row>
    <row r="3" spans="1:10" ht="15.75" thickTop="1" thickBot="1" x14ac:dyDescent="0.25">
      <c r="A3" s="347" t="s">
        <v>171</v>
      </c>
      <c r="B3" s="404" t="s">
        <v>172</v>
      </c>
      <c r="C3" s="346"/>
      <c r="D3" s="347"/>
      <c r="E3" s="349" t="s">
        <v>885</v>
      </c>
      <c r="F3" s="351"/>
      <c r="G3" s="351"/>
      <c r="H3" s="351"/>
      <c r="I3" s="351"/>
      <c r="J3" s="351"/>
    </row>
    <row r="4" spans="1:10" ht="15" thickBot="1" x14ac:dyDescent="0.25">
      <c r="A4" s="403"/>
      <c r="B4" s="411"/>
      <c r="C4" s="412"/>
      <c r="D4" s="403"/>
      <c r="E4" s="408" t="s">
        <v>135</v>
      </c>
      <c r="F4" s="409"/>
      <c r="G4" s="410"/>
      <c r="H4" s="408" t="s">
        <v>173</v>
      </c>
      <c r="I4" s="409"/>
      <c r="J4" s="409"/>
    </row>
    <row r="5" spans="1:10" x14ac:dyDescent="0.2">
      <c r="A5" s="403"/>
      <c r="B5" s="66" t="s">
        <v>221</v>
      </c>
      <c r="C5" s="192" t="s">
        <v>223</v>
      </c>
      <c r="D5" s="192" t="s">
        <v>176</v>
      </c>
      <c r="E5" s="67" t="s">
        <v>221</v>
      </c>
      <c r="F5" s="66" t="s">
        <v>223</v>
      </c>
      <c r="G5" s="66" t="s">
        <v>176</v>
      </c>
      <c r="H5" s="68" t="s">
        <v>221</v>
      </c>
      <c r="I5" s="69" t="s">
        <v>223</v>
      </c>
      <c r="J5" s="68" t="s">
        <v>176</v>
      </c>
    </row>
    <row r="6" spans="1:10" ht="15" thickBot="1" x14ac:dyDescent="0.25">
      <c r="A6" s="348"/>
      <c r="B6" s="229" t="s">
        <v>222</v>
      </c>
      <c r="C6" s="70" t="s">
        <v>224</v>
      </c>
      <c r="D6" s="20" t="s">
        <v>225</v>
      </c>
      <c r="E6" s="70" t="s">
        <v>222</v>
      </c>
      <c r="F6" s="70" t="s">
        <v>224</v>
      </c>
      <c r="G6" s="20" t="s">
        <v>225</v>
      </c>
      <c r="H6" s="16" t="s">
        <v>222</v>
      </c>
      <c r="I6" s="229" t="s">
        <v>224</v>
      </c>
      <c r="J6" s="226" t="s">
        <v>225</v>
      </c>
    </row>
    <row r="7" spans="1:10" ht="15" thickTop="1" x14ac:dyDescent="0.2">
      <c r="A7" s="55" t="s">
        <v>226</v>
      </c>
      <c r="B7" s="216">
        <v>-5281</v>
      </c>
      <c r="C7" s="216">
        <v>-2375</v>
      </c>
      <c r="D7" s="216">
        <v>-2906</v>
      </c>
      <c r="E7" s="216">
        <v>-7481</v>
      </c>
      <c r="F7" s="216">
        <v>-3644</v>
      </c>
      <c r="G7" s="216">
        <v>-3837</v>
      </c>
      <c r="H7" s="216">
        <v>3790</v>
      </c>
      <c r="I7" s="216">
        <v>5601</v>
      </c>
      <c r="J7" s="216">
        <v>-1811</v>
      </c>
    </row>
    <row r="8" spans="1:10" x14ac:dyDescent="0.2">
      <c r="A8" s="58" t="s">
        <v>227</v>
      </c>
      <c r="B8" s="217">
        <v>957</v>
      </c>
      <c r="C8" s="217">
        <v>1547</v>
      </c>
      <c r="D8" s="217">
        <v>-590</v>
      </c>
      <c r="E8" s="217">
        <v>960</v>
      </c>
      <c r="F8" s="217">
        <v>875</v>
      </c>
      <c r="G8" s="217">
        <v>85</v>
      </c>
      <c r="H8" s="217">
        <v>83</v>
      </c>
      <c r="I8" s="217">
        <v>688</v>
      </c>
      <c r="J8" s="217">
        <v>-605</v>
      </c>
    </row>
    <row r="9" spans="1:10" x14ac:dyDescent="0.2">
      <c r="A9" s="9" t="s">
        <v>228</v>
      </c>
      <c r="B9" s="217">
        <v>938</v>
      </c>
      <c r="C9" s="217">
        <v>1486</v>
      </c>
      <c r="D9" s="217">
        <v>-548</v>
      </c>
      <c r="E9" s="217">
        <v>912</v>
      </c>
      <c r="F9" s="217">
        <v>872</v>
      </c>
      <c r="G9" s="217">
        <v>40</v>
      </c>
      <c r="H9" s="217">
        <v>79</v>
      </c>
      <c r="I9" s="217">
        <v>651</v>
      </c>
      <c r="J9" s="217">
        <v>-572</v>
      </c>
    </row>
    <row r="10" spans="1:10" x14ac:dyDescent="0.2">
      <c r="A10" s="61" t="s">
        <v>229</v>
      </c>
      <c r="B10" s="217">
        <v>19</v>
      </c>
      <c r="C10" s="217">
        <v>61</v>
      </c>
      <c r="D10" s="217">
        <v>-42</v>
      </c>
      <c r="E10" s="217">
        <v>48</v>
      </c>
      <c r="F10" s="217">
        <v>3</v>
      </c>
      <c r="G10" s="217">
        <v>45</v>
      </c>
      <c r="H10" s="217">
        <v>4</v>
      </c>
      <c r="I10" s="217">
        <v>37</v>
      </c>
      <c r="J10" s="217">
        <v>-33</v>
      </c>
    </row>
    <row r="11" spans="1:10" x14ac:dyDescent="0.2">
      <c r="A11" s="58" t="s">
        <v>230</v>
      </c>
      <c r="B11" s="217">
        <v>-14</v>
      </c>
      <c r="C11" s="217">
        <v>-1026</v>
      </c>
      <c r="D11" s="217">
        <v>1012</v>
      </c>
      <c r="E11" s="217">
        <v>0</v>
      </c>
      <c r="F11" s="217">
        <v>-1025</v>
      </c>
      <c r="G11" s="217">
        <v>1025</v>
      </c>
      <c r="H11" s="217">
        <v>-1</v>
      </c>
      <c r="I11" s="217">
        <v>97</v>
      </c>
      <c r="J11" s="217">
        <v>-98</v>
      </c>
    </row>
    <row r="12" spans="1:10" x14ac:dyDescent="0.2">
      <c r="A12" s="61" t="s">
        <v>231</v>
      </c>
      <c r="B12" s="217">
        <v>-14</v>
      </c>
      <c r="C12" s="217">
        <v>-14</v>
      </c>
      <c r="D12" s="217" t="s">
        <v>184</v>
      </c>
      <c r="E12" s="217">
        <v>0</v>
      </c>
      <c r="F12" s="217">
        <v>-13</v>
      </c>
      <c r="G12" s="217">
        <v>13</v>
      </c>
      <c r="H12" s="217">
        <v>0</v>
      </c>
      <c r="I12" s="217">
        <v>38</v>
      </c>
      <c r="J12" s="217">
        <v>-38</v>
      </c>
    </row>
    <row r="13" spans="1:10" x14ac:dyDescent="0.2">
      <c r="A13" s="61" t="s">
        <v>232</v>
      </c>
      <c r="B13" s="217" t="s">
        <v>184</v>
      </c>
      <c r="C13" s="217">
        <v>-1012</v>
      </c>
      <c r="D13" s="217">
        <v>1012</v>
      </c>
      <c r="E13" s="217">
        <v>0</v>
      </c>
      <c r="F13" s="217">
        <v>-1012</v>
      </c>
      <c r="G13" s="217">
        <v>1012</v>
      </c>
      <c r="H13" s="217">
        <v>-1</v>
      </c>
      <c r="I13" s="217">
        <v>59</v>
      </c>
      <c r="J13" s="217">
        <v>-60</v>
      </c>
    </row>
    <row r="14" spans="1:10" x14ac:dyDescent="0.2">
      <c r="A14" s="58" t="s">
        <v>233</v>
      </c>
      <c r="B14" s="216">
        <v>-10</v>
      </c>
      <c r="C14" s="216">
        <v>-1</v>
      </c>
      <c r="D14" s="216">
        <v>-9</v>
      </c>
      <c r="E14" s="216">
        <v>-7</v>
      </c>
      <c r="F14" s="216">
        <v>-1</v>
      </c>
      <c r="G14" s="216">
        <v>-6</v>
      </c>
      <c r="H14" s="216">
        <v>0</v>
      </c>
      <c r="I14" s="216">
        <v>0</v>
      </c>
      <c r="J14" s="216">
        <v>0</v>
      </c>
    </row>
    <row r="15" spans="1:10" x14ac:dyDescent="0.2">
      <c r="A15" s="55" t="s">
        <v>234</v>
      </c>
      <c r="B15" s="216">
        <v>-1029</v>
      </c>
      <c r="C15" s="216">
        <v>-2895</v>
      </c>
      <c r="D15" s="216">
        <v>1866</v>
      </c>
      <c r="E15" s="216">
        <v>-1414</v>
      </c>
      <c r="F15" s="216">
        <v>-3493</v>
      </c>
      <c r="G15" s="216">
        <v>2079</v>
      </c>
      <c r="H15" s="216">
        <v>-1</v>
      </c>
      <c r="I15" s="216">
        <v>4816</v>
      </c>
      <c r="J15" s="216">
        <v>-4817</v>
      </c>
    </row>
    <row r="16" spans="1:10" x14ac:dyDescent="0.2">
      <c r="A16" s="61" t="s">
        <v>235</v>
      </c>
      <c r="B16" s="217" t="s">
        <v>184</v>
      </c>
      <c r="C16" s="217" t="s">
        <v>184</v>
      </c>
      <c r="D16" s="217" t="s">
        <v>184</v>
      </c>
      <c r="E16" s="217">
        <v>0</v>
      </c>
      <c r="F16" s="217">
        <v>0</v>
      </c>
      <c r="G16" s="217">
        <v>0</v>
      </c>
      <c r="H16" s="217">
        <v>0</v>
      </c>
      <c r="I16" s="217">
        <v>0</v>
      </c>
      <c r="J16" s="217">
        <v>0</v>
      </c>
    </row>
    <row r="17" spans="1:10" x14ac:dyDescent="0.2">
      <c r="A17" s="61" t="s">
        <v>236</v>
      </c>
      <c r="B17" s="217">
        <v>-791</v>
      </c>
      <c r="C17" s="217">
        <v>-131</v>
      </c>
      <c r="D17" s="217">
        <v>-660</v>
      </c>
      <c r="E17" s="217">
        <v>-1150</v>
      </c>
      <c r="F17" s="217">
        <v>-212</v>
      </c>
      <c r="G17" s="217">
        <v>-938</v>
      </c>
      <c r="H17" s="217">
        <v>47</v>
      </c>
      <c r="I17" s="217">
        <v>3334</v>
      </c>
      <c r="J17" s="217">
        <v>-3287</v>
      </c>
    </row>
    <row r="18" spans="1:10" x14ac:dyDescent="0.2">
      <c r="A18" s="61" t="s">
        <v>237</v>
      </c>
      <c r="B18" s="217" t="s">
        <v>184</v>
      </c>
      <c r="C18" s="217" t="s">
        <v>184</v>
      </c>
      <c r="D18" s="217" t="s">
        <v>184</v>
      </c>
      <c r="E18" s="217">
        <v>0</v>
      </c>
      <c r="F18" s="217">
        <v>0</v>
      </c>
      <c r="G18" s="217">
        <v>0</v>
      </c>
      <c r="H18" s="217">
        <v>0</v>
      </c>
      <c r="I18" s="217">
        <v>999</v>
      </c>
      <c r="J18" s="217">
        <v>-999</v>
      </c>
    </row>
    <row r="19" spans="1:10" x14ac:dyDescent="0.2">
      <c r="A19" s="61" t="s">
        <v>238</v>
      </c>
      <c r="B19" s="217">
        <v>89</v>
      </c>
      <c r="C19" s="217">
        <v>185</v>
      </c>
      <c r="D19" s="217">
        <v>-96</v>
      </c>
      <c r="E19" s="217">
        <v>-245</v>
      </c>
      <c r="F19" s="217">
        <v>47</v>
      </c>
      <c r="G19" s="217">
        <v>-292</v>
      </c>
      <c r="H19" s="217">
        <v>-49</v>
      </c>
      <c r="I19" s="217">
        <v>221</v>
      </c>
      <c r="J19" s="217">
        <v>-270</v>
      </c>
    </row>
    <row r="20" spans="1:10" x14ac:dyDescent="0.2">
      <c r="A20" s="61" t="s">
        <v>239</v>
      </c>
      <c r="B20" s="217">
        <v>-933</v>
      </c>
      <c r="C20" s="217">
        <v>-316</v>
      </c>
      <c r="D20" s="217">
        <v>-617</v>
      </c>
      <c r="E20" s="217">
        <v>-932</v>
      </c>
      <c r="F20" s="217">
        <v>-259</v>
      </c>
      <c r="G20" s="217">
        <v>-673</v>
      </c>
      <c r="H20" s="217">
        <v>-1</v>
      </c>
      <c r="I20" s="217">
        <v>2114</v>
      </c>
      <c r="J20" s="217">
        <v>-2115</v>
      </c>
    </row>
    <row r="21" spans="1:10" x14ac:dyDescent="0.2">
      <c r="A21" s="61" t="s">
        <v>240</v>
      </c>
      <c r="B21" s="217">
        <v>53</v>
      </c>
      <c r="C21" s="217" t="s">
        <v>184</v>
      </c>
      <c r="D21" s="217">
        <v>53</v>
      </c>
      <c r="E21" s="217">
        <v>27</v>
      </c>
      <c r="F21" s="217">
        <v>0</v>
      </c>
      <c r="G21" s="217">
        <v>27</v>
      </c>
      <c r="H21" s="217">
        <v>97</v>
      </c>
      <c r="I21" s="217">
        <v>0</v>
      </c>
      <c r="J21" s="217">
        <v>97</v>
      </c>
    </row>
    <row r="22" spans="1:10" x14ac:dyDescent="0.2">
      <c r="A22" s="61" t="s">
        <v>241</v>
      </c>
      <c r="B22" s="217" t="s">
        <v>184</v>
      </c>
      <c r="C22" s="217">
        <v>-2939</v>
      </c>
      <c r="D22" s="217">
        <v>2939</v>
      </c>
      <c r="E22" s="217">
        <v>0</v>
      </c>
      <c r="F22" s="217">
        <v>-3560</v>
      </c>
      <c r="G22" s="217">
        <v>3560</v>
      </c>
      <c r="H22" s="217">
        <v>0</v>
      </c>
      <c r="I22" s="217">
        <v>2057</v>
      </c>
      <c r="J22" s="217">
        <v>-2057</v>
      </c>
    </row>
    <row r="23" spans="1:10" x14ac:dyDescent="0.2">
      <c r="A23" s="61" t="s">
        <v>237</v>
      </c>
      <c r="B23" s="217" t="s">
        <v>184</v>
      </c>
      <c r="C23" s="217">
        <v>-967</v>
      </c>
      <c r="D23" s="217">
        <v>967</v>
      </c>
      <c r="E23" s="217">
        <v>0</v>
      </c>
      <c r="F23" s="217">
        <v>-481</v>
      </c>
      <c r="G23" s="217">
        <v>481</v>
      </c>
      <c r="H23" s="217">
        <v>0</v>
      </c>
      <c r="I23" s="217">
        <v>1344</v>
      </c>
      <c r="J23" s="217">
        <v>-1344</v>
      </c>
    </row>
    <row r="24" spans="1:10" x14ac:dyDescent="0.2">
      <c r="A24" s="61" t="s">
        <v>238</v>
      </c>
      <c r="B24" s="217" t="s">
        <v>184</v>
      </c>
      <c r="C24" s="217">
        <v>1056</v>
      </c>
      <c r="D24" s="217">
        <v>-1056</v>
      </c>
      <c r="E24" s="217">
        <v>0</v>
      </c>
      <c r="F24" s="217">
        <v>23</v>
      </c>
      <c r="G24" s="217">
        <v>-23</v>
      </c>
      <c r="H24" s="217">
        <v>0</v>
      </c>
      <c r="I24" s="217">
        <v>37</v>
      </c>
      <c r="J24" s="217">
        <v>-37</v>
      </c>
    </row>
    <row r="25" spans="1:10" x14ac:dyDescent="0.2">
      <c r="A25" s="61" t="s">
        <v>239</v>
      </c>
      <c r="B25" s="217" t="s">
        <v>184</v>
      </c>
      <c r="C25" s="217">
        <v>-1763</v>
      </c>
      <c r="D25" s="217">
        <v>1763</v>
      </c>
      <c r="E25" s="217">
        <v>0</v>
      </c>
      <c r="F25" s="217">
        <v>-2196</v>
      </c>
      <c r="G25" s="217">
        <v>2196</v>
      </c>
      <c r="H25" s="217">
        <v>0</v>
      </c>
      <c r="I25" s="217">
        <v>-248</v>
      </c>
      <c r="J25" s="217">
        <v>248</v>
      </c>
    </row>
    <row r="26" spans="1:10" x14ac:dyDescent="0.2">
      <c r="A26" s="61" t="s">
        <v>240</v>
      </c>
      <c r="B26" s="217" t="s">
        <v>184</v>
      </c>
      <c r="C26" s="217">
        <v>-1265</v>
      </c>
      <c r="D26" s="217">
        <v>1265</v>
      </c>
      <c r="E26" s="217">
        <v>0</v>
      </c>
      <c r="F26" s="217">
        <v>-906</v>
      </c>
      <c r="G26" s="217">
        <v>906</v>
      </c>
      <c r="H26" s="217">
        <v>0</v>
      </c>
      <c r="I26" s="217">
        <v>924</v>
      </c>
      <c r="J26" s="217">
        <v>-924</v>
      </c>
    </row>
    <row r="27" spans="1:10" x14ac:dyDescent="0.2">
      <c r="A27" s="61" t="s">
        <v>242</v>
      </c>
      <c r="B27" s="217" t="s">
        <v>184</v>
      </c>
      <c r="C27" s="217" t="s">
        <v>184</v>
      </c>
      <c r="D27" s="217" t="s">
        <v>184</v>
      </c>
      <c r="E27" s="217">
        <v>0</v>
      </c>
      <c r="F27" s="217">
        <v>0</v>
      </c>
      <c r="G27" s="217">
        <v>0</v>
      </c>
      <c r="H27" s="217">
        <v>0</v>
      </c>
      <c r="I27" s="217">
        <v>0</v>
      </c>
      <c r="J27" s="217">
        <v>0</v>
      </c>
    </row>
    <row r="28" spans="1:10" x14ac:dyDescent="0.2">
      <c r="A28" s="61" t="s">
        <v>237</v>
      </c>
      <c r="B28" s="217" t="s">
        <v>184</v>
      </c>
      <c r="C28" s="217" t="s">
        <v>184</v>
      </c>
      <c r="D28" s="217" t="s">
        <v>184</v>
      </c>
      <c r="E28" s="217">
        <v>0</v>
      </c>
      <c r="F28" s="217">
        <v>0</v>
      </c>
      <c r="G28" s="217">
        <v>0</v>
      </c>
      <c r="H28" s="217">
        <v>0</v>
      </c>
      <c r="I28" s="217">
        <v>0</v>
      </c>
      <c r="J28" s="217">
        <v>0</v>
      </c>
    </row>
    <row r="29" spans="1:10" x14ac:dyDescent="0.2">
      <c r="A29" s="61" t="s">
        <v>238</v>
      </c>
      <c r="B29" s="217" t="s">
        <v>184</v>
      </c>
      <c r="C29" s="217" t="s">
        <v>184</v>
      </c>
      <c r="D29" s="217" t="s">
        <v>184</v>
      </c>
      <c r="E29" s="217">
        <v>0</v>
      </c>
      <c r="F29" s="217">
        <v>0</v>
      </c>
      <c r="G29" s="217">
        <v>0</v>
      </c>
      <c r="H29" s="217">
        <v>0</v>
      </c>
      <c r="I29" s="217">
        <v>0</v>
      </c>
      <c r="J29" s="217">
        <v>0</v>
      </c>
    </row>
    <row r="30" spans="1:10" x14ac:dyDescent="0.2">
      <c r="A30" s="61" t="s">
        <v>239</v>
      </c>
      <c r="B30" s="217" t="s">
        <v>184</v>
      </c>
      <c r="C30" s="217" t="s">
        <v>184</v>
      </c>
      <c r="D30" s="217" t="s">
        <v>184</v>
      </c>
      <c r="E30" s="217">
        <v>0</v>
      </c>
      <c r="F30" s="217">
        <v>0</v>
      </c>
      <c r="G30" s="217">
        <v>0</v>
      </c>
      <c r="H30" s="217">
        <v>0</v>
      </c>
      <c r="I30" s="217">
        <v>0</v>
      </c>
      <c r="J30" s="217">
        <v>0</v>
      </c>
    </row>
    <row r="31" spans="1:10" x14ac:dyDescent="0.2">
      <c r="A31" s="61" t="s">
        <v>240</v>
      </c>
      <c r="B31" s="217" t="s">
        <v>184</v>
      </c>
      <c r="C31" s="217" t="s">
        <v>184</v>
      </c>
      <c r="D31" s="217" t="s">
        <v>184</v>
      </c>
      <c r="E31" s="217">
        <v>0</v>
      </c>
      <c r="F31" s="217">
        <v>0</v>
      </c>
      <c r="G31" s="217">
        <v>0</v>
      </c>
      <c r="H31" s="217">
        <v>0</v>
      </c>
      <c r="I31" s="217">
        <v>0</v>
      </c>
      <c r="J31" s="217">
        <v>0</v>
      </c>
    </row>
    <row r="32" spans="1:10" x14ac:dyDescent="0.2">
      <c r="A32" s="61" t="s">
        <v>243</v>
      </c>
      <c r="B32" s="217">
        <v>-417</v>
      </c>
      <c r="C32" s="217" t="s">
        <v>184</v>
      </c>
      <c r="D32" s="217">
        <v>-417</v>
      </c>
      <c r="E32" s="217">
        <v>-352</v>
      </c>
      <c r="F32" s="217">
        <v>0</v>
      </c>
      <c r="G32" s="217">
        <v>-352</v>
      </c>
      <c r="H32" s="217">
        <v>-89</v>
      </c>
      <c r="I32" s="217">
        <v>-722</v>
      </c>
      <c r="J32" s="217">
        <v>633</v>
      </c>
    </row>
    <row r="33" spans="1:10" x14ac:dyDescent="0.2">
      <c r="A33" s="61" t="s">
        <v>237</v>
      </c>
      <c r="B33" s="217" t="s">
        <v>184</v>
      </c>
      <c r="C33" s="217" t="s">
        <v>184</v>
      </c>
      <c r="D33" s="217" t="s">
        <v>184</v>
      </c>
      <c r="E33" s="217">
        <v>0</v>
      </c>
      <c r="F33" s="217">
        <v>0</v>
      </c>
      <c r="G33" s="217">
        <v>0</v>
      </c>
      <c r="H33" s="217">
        <v>0</v>
      </c>
      <c r="I33" s="217">
        <v>0</v>
      </c>
      <c r="J33" s="217">
        <v>0</v>
      </c>
    </row>
    <row r="34" spans="1:10" x14ac:dyDescent="0.2">
      <c r="A34" s="61" t="s">
        <v>238</v>
      </c>
      <c r="B34" s="217" t="s">
        <v>184</v>
      </c>
      <c r="C34" s="217" t="s">
        <v>184</v>
      </c>
      <c r="D34" s="217" t="s">
        <v>184</v>
      </c>
      <c r="E34" s="217">
        <v>0</v>
      </c>
      <c r="F34" s="217">
        <v>0</v>
      </c>
      <c r="G34" s="217">
        <v>0</v>
      </c>
      <c r="H34" s="217">
        <v>0</v>
      </c>
      <c r="I34" s="217">
        <v>0</v>
      </c>
      <c r="J34" s="217">
        <v>0</v>
      </c>
    </row>
    <row r="35" spans="1:10" x14ac:dyDescent="0.2">
      <c r="A35" s="61" t="s">
        <v>239</v>
      </c>
      <c r="B35" s="217" t="s">
        <v>184</v>
      </c>
      <c r="C35" s="217" t="s">
        <v>184</v>
      </c>
      <c r="D35" s="217" t="s">
        <v>184</v>
      </c>
      <c r="E35" s="217">
        <v>0</v>
      </c>
      <c r="F35" s="217">
        <v>0</v>
      </c>
      <c r="G35" s="217">
        <v>0</v>
      </c>
      <c r="H35" s="217">
        <v>0</v>
      </c>
      <c r="I35" s="217">
        <v>0</v>
      </c>
      <c r="J35" s="217">
        <v>0</v>
      </c>
    </row>
    <row r="36" spans="1:10" x14ac:dyDescent="0.2">
      <c r="A36" s="61" t="s">
        <v>240</v>
      </c>
      <c r="B36" s="217">
        <v>-417</v>
      </c>
      <c r="C36" s="217" t="s">
        <v>184</v>
      </c>
      <c r="D36" s="217">
        <v>-417</v>
      </c>
      <c r="E36" s="217">
        <v>-352</v>
      </c>
      <c r="F36" s="217">
        <v>0</v>
      </c>
      <c r="G36" s="217">
        <v>-352</v>
      </c>
      <c r="H36" s="217">
        <v>-89</v>
      </c>
      <c r="I36" s="217">
        <v>-722</v>
      </c>
      <c r="J36" s="217">
        <v>633</v>
      </c>
    </row>
    <row r="37" spans="1:10" x14ac:dyDescent="0.2">
      <c r="A37" s="61" t="s">
        <v>244</v>
      </c>
      <c r="B37" s="217">
        <v>179</v>
      </c>
      <c r="C37" s="217">
        <v>175</v>
      </c>
      <c r="D37" s="217">
        <v>4</v>
      </c>
      <c r="E37" s="217">
        <v>88</v>
      </c>
      <c r="F37" s="217">
        <v>279</v>
      </c>
      <c r="G37" s="217">
        <v>-191</v>
      </c>
      <c r="H37" s="217">
        <v>41</v>
      </c>
      <c r="I37" s="217">
        <v>147</v>
      </c>
      <c r="J37" s="217">
        <v>-106</v>
      </c>
    </row>
    <row r="38" spans="1:10" x14ac:dyDescent="0.2">
      <c r="A38" s="61" t="s">
        <v>237</v>
      </c>
      <c r="B38" s="217" t="s">
        <v>184</v>
      </c>
      <c r="C38" s="217" t="s">
        <v>184</v>
      </c>
      <c r="D38" s="217" t="s">
        <v>184</v>
      </c>
      <c r="E38" s="217">
        <v>0</v>
      </c>
      <c r="F38" s="217">
        <v>0</v>
      </c>
      <c r="G38" s="217">
        <v>0</v>
      </c>
      <c r="H38" s="217">
        <v>0</v>
      </c>
      <c r="I38" s="217">
        <v>0</v>
      </c>
      <c r="J38" s="217">
        <v>0</v>
      </c>
    </row>
    <row r="39" spans="1:10" x14ac:dyDescent="0.2">
      <c r="A39" s="61" t="s">
        <v>238</v>
      </c>
      <c r="B39" s="217">
        <v>129</v>
      </c>
      <c r="C39" s="217" t="s">
        <v>184</v>
      </c>
      <c r="D39" s="217">
        <v>129</v>
      </c>
      <c r="E39" s="217">
        <v>54</v>
      </c>
      <c r="F39" s="217">
        <v>0</v>
      </c>
      <c r="G39" s="217">
        <v>54</v>
      </c>
      <c r="H39" s="217">
        <v>41</v>
      </c>
      <c r="I39" s="217">
        <v>0</v>
      </c>
      <c r="J39" s="217">
        <v>41</v>
      </c>
    </row>
    <row r="40" spans="1:10" x14ac:dyDescent="0.2">
      <c r="A40" s="61" t="s">
        <v>239</v>
      </c>
      <c r="B40" s="217">
        <v>50</v>
      </c>
      <c r="C40" s="217" t="s">
        <v>184</v>
      </c>
      <c r="D40" s="217">
        <v>50</v>
      </c>
      <c r="E40" s="217">
        <v>34</v>
      </c>
      <c r="F40" s="217">
        <v>0</v>
      </c>
      <c r="G40" s="217">
        <v>34</v>
      </c>
      <c r="H40" s="217">
        <v>0</v>
      </c>
      <c r="I40" s="217">
        <v>0</v>
      </c>
      <c r="J40" s="217">
        <v>0</v>
      </c>
    </row>
    <row r="41" spans="1:10" x14ac:dyDescent="0.2">
      <c r="A41" s="61" t="s">
        <v>240</v>
      </c>
      <c r="B41" s="217" t="s">
        <v>184</v>
      </c>
      <c r="C41" s="217">
        <v>175</v>
      </c>
      <c r="D41" s="217">
        <v>-175</v>
      </c>
      <c r="E41" s="217">
        <v>0</v>
      </c>
      <c r="F41" s="217">
        <v>279</v>
      </c>
      <c r="G41" s="217">
        <v>-279</v>
      </c>
      <c r="H41" s="217">
        <v>0</v>
      </c>
      <c r="I41" s="217">
        <v>147</v>
      </c>
      <c r="J41" s="217">
        <v>-147</v>
      </c>
    </row>
    <row r="42" spans="1:10" x14ac:dyDescent="0.2">
      <c r="A42" s="61" t="s">
        <v>245</v>
      </c>
      <c r="B42" s="217" t="s">
        <v>182</v>
      </c>
      <c r="C42" s="217" t="s">
        <v>184</v>
      </c>
      <c r="D42" s="217" t="s">
        <v>184</v>
      </c>
      <c r="E42" s="217" t="s">
        <v>182</v>
      </c>
      <c r="F42" s="217">
        <v>0</v>
      </c>
      <c r="G42" s="217">
        <v>0</v>
      </c>
      <c r="H42" s="217" t="s">
        <v>182</v>
      </c>
      <c r="I42" s="217">
        <v>0</v>
      </c>
      <c r="J42" s="217">
        <v>0</v>
      </c>
    </row>
    <row r="43" spans="1:10" x14ac:dyDescent="0.2">
      <c r="A43" s="55" t="s">
        <v>246</v>
      </c>
      <c r="B43" s="216">
        <v>-5185</v>
      </c>
      <c r="C43" s="216" t="s">
        <v>182</v>
      </c>
      <c r="D43" s="216">
        <v>-5185</v>
      </c>
      <c r="E43" s="216">
        <v>-7020</v>
      </c>
      <c r="F43" s="216" t="s">
        <v>182</v>
      </c>
      <c r="G43" s="216">
        <v>-7020</v>
      </c>
      <c r="H43" s="216">
        <v>3709</v>
      </c>
      <c r="I43" s="216" t="s">
        <v>182</v>
      </c>
      <c r="J43" s="216">
        <v>3709</v>
      </c>
    </row>
    <row r="44" spans="1:10" x14ac:dyDescent="0.2">
      <c r="A44" s="61" t="s">
        <v>247</v>
      </c>
      <c r="B44" s="217" t="s">
        <v>184</v>
      </c>
      <c r="C44" s="217" t="s">
        <v>182</v>
      </c>
      <c r="D44" s="217" t="s">
        <v>184</v>
      </c>
      <c r="E44" s="217">
        <v>0</v>
      </c>
      <c r="F44" s="217" t="s">
        <v>182</v>
      </c>
      <c r="G44" s="217">
        <v>0</v>
      </c>
      <c r="H44" s="217">
        <v>0</v>
      </c>
      <c r="I44" s="217" t="s">
        <v>182</v>
      </c>
      <c r="J44" s="217">
        <v>0</v>
      </c>
    </row>
    <row r="45" spans="1:10" x14ac:dyDescent="0.2">
      <c r="A45" s="61" t="s">
        <v>248</v>
      </c>
      <c r="B45" s="217">
        <v>-191</v>
      </c>
      <c r="C45" s="217" t="s">
        <v>182</v>
      </c>
      <c r="D45" s="217">
        <v>-191</v>
      </c>
      <c r="E45" s="217">
        <v>-68</v>
      </c>
      <c r="F45" s="217" t="s">
        <v>182</v>
      </c>
      <c r="G45" s="217">
        <v>-68</v>
      </c>
      <c r="H45" s="217">
        <v>536</v>
      </c>
      <c r="I45" s="217" t="s">
        <v>182</v>
      </c>
      <c r="J45" s="217">
        <v>536</v>
      </c>
    </row>
    <row r="46" spans="1:10" x14ac:dyDescent="0.2">
      <c r="A46" s="61" t="s">
        <v>249</v>
      </c>
      <c r="B46" s="217" t="s">
        <v>184</v>
      </c>
      <c r="C46" s="217" t="s">
        <v>182</v>
      </c>
      <c r="D46" s="217" t="s">
        <v>184</v>
      </c>
      <c r="E46" s="217">
        <v>0</v>
      </c>
      <c r="F46" s="217" t="s">
        <v>182</v>
      </c>
      <c r="G46" s="217">
        <v>0</v>
      </c>
      <c r="H46" s="217">
        <v>0</v>
      </c>
      <c r="I46" s="217" t="s">
        <v>182</v>
      </c>
      <c r="J46" s="217">
        <v>0</v>
      </c>
    </row>
    <row r="47" spans="1:10" x14ac:dyDescent="0.2">
      <c r="A47" s="61" t="s">
        <v>250</v>
      </c>
      <c r="B47" s="217">
        <v>-4994</v>
      </c>
      <c r="C47" s="217" t="s">
        <v>182</v>
      </c>
      <c r="D47" s="217">
        <v>-4994</v>
      </c>
      <c r="E47" s="217">
        <v>-6952</v>
      </c>
      <c r="F47" s="217" t="s">
        <v>182</v>
      </c>
      <c r="G47" s="217">
        <v>-6952</v>
      </c>
      <c r="H47" s="217">
        <v>3173</v>
      </c>
      <c r="I47" s="217" t="s">
        <v>182</v>
      </c>
      <c r="J47" s="217">
        <v>3173</v>
      </c>
    </row>
    <row r="48" spans="1:10" ht="15" thickBot="1" x14ac:dyDescent="0.25">
      <c r="A48" s="71"/>
      <c r="B48" s="288"/>
      <c r="C48" s="288"/>
      <c r="D48" s="288"/>
      <c r="E48" s="288"/>
      <c r="F48" s="288"/>
      <c r="G48" s="288"/>
      <c r="H48" s="288"/>
      <c r="I48" s="288"/>
      <c r="J48" s="288"/>
    </row>
    <row r="49" spans="1:10" ht="15" thickBot="1" x14ac:dyDescent="0.25">
      <c r="A49" s="6"/>
      <c r="B49" s="289" t="s">
        <v>174</v>
      </c>
      <c r="C49" s="289" t="s">
        <v>175</v>
      </c>
      <c r="D49" s="289" t="s">
        <v>251</v>
      </c>
      <c r="E49" s="289" t="s">
        <v>895</v>
      </c>
      <c r="F49" s="289" t="s">
        <v>175</v>
      </c>
      <c r="G49" s="289" t="s">
        <v>251</v>
      </c>
      <c r="H49" s="289" t="s">
        <v>895</v>
      </c>
      <c r="I49" s="289" t="s">
        <v>175</v>
      </c>
      <c r="J49" s="289" t="s">
        <v>251</v>
      </c>
    </row>
    <row r="50" spans="1:10" x14ac:dyDescent="0.2">
      <c r="A50" s="55" t="s">
        <v>252</v>
      </c>
      <c r="B50" s="216" t="s">
        <v>184</v>
      </c>
      <c r="C50" s="216">
        <v>1046</v>
      </c>
      <c r="D50" s="216">
        <v>-1046</v>
      </c>
      <c r="E50" s="216">
        <v>0</v>
      </c>
      <c r="F50" s="216">
        <v>369</v>
      </c>
      <c r="G50" s="216">
        <v>-369</v>
      </c>
      <c r="H50" s="216">
        <v>0</v>
      </c>
      <c r="I50" s="216">
        <v>812</v>
      </c>
      <c r="J50" s="216">
        <v>-812</v>
      </c>
    </row>
    <row r="51" spans="1:10" x14ac:dyDescent="0.2">
      <c r="A51" s="55" t="s">
        <v>253</v>
      </c>
      <c r="B51" s="216" t="s">
        <v>184</v>
      </c>
      <c r="C51" s="216" t="s">
        <v>184</v>
      </c>
      <c r="D51" s="216" t="s">
        <v>184</v>
      </c>
      <c r="E51" s="216">
        <v>0</v>
      </c>
      <c r="F51" s="216">
        <v>0</v>
      </c>
      <c r="G51" s="216">
        <v>0</v>
      </c>
      <c r="H51" s="216">
        <v>0</v>
      </c>
      <c r="I51" s="216">
        <v>0</v>
      </c>
      <c r="J51" s="216">
        <v>0</v>
      </c>
    </row>
    <row r="52" spans="1:10" ht="15" thickBot="1" x14ac:dyDescent="0.25">
      <c r="A52" s="6"/>
      <c r="B52" s="72"/>
      <c r="C52" s="72"/>
      <c r="D52" s="72"/>
      <c r="E52" s="72"/>
      <c r="F52" s="72"/>
      <c r="G52" s="72"/>
      <c r="H52" s="72"/>
      <c r="I52" s="72"/>
      <c r="J52" s="72"/>
    </row>
    <row r="53" spans="1:10" x14ac:dyDescent="0.2">
      <c r="A53" s="359" t="s">
        <v>56</v>
      </c>
      <c r="B53" s="359"/>
      <c r="C53" s="359"/>
      <c r="D53" s="359"/>
      <c r="E53" s="359"/>
      <c r="F53" s="359"/>
      <c r="G53" s="359"/>
      <c r="H53" s="359"/>
      <c r="I53" s="359"/>
      <c r="J53" s="359"/>
    </row>
    <row r="54" spans="1:10" x14ac:dyDescent="0.2">
      <c r="A54" s="342" t="s">
        <v>923</v>
      </c>
      <c r="B54" s="342"/>
      <c r="C54" s="342"/>
      <c r="D54" s="342"/>
      <c r="E54" s="342"/>
      <c r="F54" s="342"/>
      <c r="G54" s="342"/>
      <c r="H54" s="342"/>
      <c r="I54" s="342"/>
      <c r="J54" s="342"/>
    </row>
    <row r="55" spans="1:10" x14ac:dyDescent="0.2">
      <c r="A55" s="352" t="s">
        <v>254</v>
      </c>
      <c r="B55" s="352"/>
      <c r="C55" s="352"/>
      <c r="D55" s="352"/>
      <c r="E55" s="352"/>
      <c r="F55" s="352"/>
      <c r="G55" s="352"/>
      <c r="H55" s="352"/>
      <c r="I55" s="352"/>
      <c r="J55" s="352"/>
    </row>
    <row r="56" spans="1:10" ht="0.75" customHeight="1" x14ac:dyDescent="0.2">
      <c r="A56" s="352"/>
      <c r="B56" s="352"/>
      <c r="C56" s="352"/>
      <c r="D56" s="352"/>
      <c r="E56" s="352"/>
      <c r="F56" s="352"/>
      <c r="G56" s="352"/>
      <c r="H56" s="352"/>
      <c r="I56" s="352"/>
      <c r="J56" s="352"/>
    </row>
    <row r="57" spans="1:10" hidden="1" x14ac:dyDescent="0.2">
      <c r="A57" s="352"/>
      <c r="B57" s="352"/>
      <c r="C57" s="352"/>
      <c r="D57" s="352"/>
      <c r="E57" s="352"/>
      <c r="F57" s="352"/>
      <c r="G57" s="352"/>
      <c r="H57" s="352"/>
      <c r="I57" s="352"/>
      <c r="J57" s="352"/>
    </row>
  </sheetData>
  <mergeCells count="10">
    <mergeCell ref="A53:J53"/>
    <mergeCell ref="A54:J54"/>
    <mergeCell ref="A55:J57"/>
    <mergeCell ref="A1:J1"/>
    <mergeCell ref="A2:J2"/>
    <mergeCell ref="A3:A6"/>
    <mergeCell ref="B3:D4"/>
    <mergeCell ref="E3:J3"/>
    <mergeCell ref="E4:G4"/>
    <mergeCell ref="H4:J4"/>
  </mergeCells>
  <hyperlinks>
    <hyperlink ref="A55" r:id="rId1" display="http://www.sbp.org.pk/ecodata/BOP_arch/index.asp"/>
  </hyperlinks>
  <pageMargins left="0.7" right="0.7" top="0.75" bottom="0.75" header="0.3" footer="0.3"/>
  <pageSetup paperSize="9" scale="52" orientation="portrait" verticalDpi="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view="pageBreakPreview" topLeftCell="A34" zoomScaleNormal="100" zoomScaleSheetLayoutView="100" workbookViewId="0">
      <selection activeCell="C16" sqref="C16"/>
    </sheetView>
  </sheetViews>
  <sheetFormatPr defaultColWidth="9.125" defaultRowHeight="14.25" x14ac:dyDescent="0.2"/>
  <cols>
    <col min="1" max="1" width="49" style="5" customWidth="1"/>
    <col min="2" max="2" width="7.75" style="5" bestFit="1" customWidth="1"/>
    <col min="3" max="4" width="8.25" style="5" bestFit="1" customWidth="1"/>
    <col min="5" max="5" width="8" style="5" bestFit="1" customWidth="1"/>
    <col min="6" max="6" width="7.75" style="5" bestFit="1" customWidth="1"/>
    <col min="7" max="7" width="8" style="5" bestFit="1" customWidth="1"/>
    <col min="8" max="16384" width="9.125" style="5"/>
  </cols>
  <sheetData>
    <row r="1" spans="1:7" ht="17.25" x14ac:dyDescent="0.2">
      <c r="A1" s="327" t="s">
        <v>255</v>
      </c>
      <c r="B1" s="327"/>
      <c r="C1" s="327"/>
      <c r="D1" s="327"/>
      <c r="E1" s="327"/>
      <c r="F1" s="327"/>
      <c r="G1" s="327"/>
    </row>
    <row r="2" spans="1:7" x14ac:dyDescent="0.2">
      <c r="A2" s="413"/>
      <c r="B2" s="413"/>
      <c r="C2" s="413"/>
      <c r="D2" s="413"/>
      <c r="E2" s="413"/>
      <c r="F2" s="413"/>
      <c r="G2" s="413"/>
    </row>
    <row r="3" spans="1:7" ht="15" thickBot="1" x14ac:dyDescent="0.25">
      <c r="A3" s="334" t="s">
        <v>256</v>
      </c>
      <c r="B3" s="334"/>
      <c r="C3" s="334"/>
      <c r="D3" s="334"/>
      <c r="E3" s="334"/>
      <c r="F3" s="334"/>
      <c r="G3" s="334"/>
    </row>
    <row r="4" spans="1:7" ht="15.75" thickTop="1" thickBot="1" x14ac:dyDescent="0.25">
      <c r="A4" s="347" t="s">
        <v>257</v>
      </c>
      <c r="B4" s="349">
        <v>2022</v>
      </c>
      <c r="C4" s="351"/>
      <c r="D4" s="350"/>
      <c r="E4" s="349">
        <v>2023</v>
      </c>
      <c r="F4" s="351"/>
      <c r="G4" s="351"/>
    </row>
    <row r="5" spans="1:7" ht="15" thickBot="1" x14ac:dyDescent="0.25">
      <c r="A5" s="348"/>
      <c r="B5" s="12" t="s">
        <v>50</v>
      </c>
      <c r="C5" s="12" t="s">
        <v>41</v>
      </c>
      <c r="D5" s="29" t="s">
        <v>258</v>
      </c>
      <c r="E5" s="12" t="s">
        <v>47</v>
      </c>
      <c r="F5" s="12" t="s">
        <v>259</v>
      </c>
      <c r="G5" s="12" t="s">
        <v>260</v>
      </c>
    </row>
    <row r="6" spans="1:7" ht="15" thickTop="1" x14ac:dyDescent="0.2">
      <c r="A6" s="4"/>
      <c r="B6" s="54"/>
      <c r="C6" s="54"/>
      <c r="D6" s="54"/>
      <c r="E6" s="54"/>
      <c r="F6" s="54"/>
      <c r="G6" s="54"/>
    </row>
    <row r="7" spans="1:7" x14ac:dyDescent="0.2">
      <c r="A7" s="55" t="s">
        <v>261</v>
      </c>
      <c r="B7" s="290">
        <v>-131125.4</v>
      </c>
      <c r="C7" s="290">
        <v>-130507.9</v>
      </c>
      <c r="D7" s="290">
        <v>-133083.5</v>
      </c>
      <c r="E7" s="290">
        <v>-131658.29999999999</v>
      </c>
      <c r="F7" s="290">
        <v>-131165.6</v>
      </c>
      <c r="G7" s="290">
        <v>-132578.1</v>
      </c>
    </row>
    <row r="8" spans="1:7" x14ac:dyDescent="0.2">
      <c r="A8" s="55" t="s">
        <v>262</v>
      </c>
      <c r="B8" s="234">
        <v>27838.7</v>
      </c>
      <c r="C8" s="234">
        <v>25165.3</v>
      </c>
      <c r="D8" s="234">
        <v>22449.7</v>
      </c>
      <c r="E8" s="234">
        <v>22379.599999999999</v>
      </c>
      <c r="F8" s="234">
        <v>22320.5</v>
      </c>
      <c r="G8" s="234">
        <v>25285.5</v>
      </c>
    </row>
    <row r="9" spans="1:7" x14ac:dyDescent="0.2">
      <c r="A9" s="55" t="s">
        <v>263</v>
      </c>
      <c r="B9" s="234">
        <v>1898.9</v>
      </c>
      <c r="C9" s="234">
        <v>1925.6</v>
      </c>
      <c r="D9" s="234">
        <v>2859.1</v>
      </c>
      <c r="E9" s="234">
        <v>2773.4</v>
      </c>
      <c r="F9" s="234">
        <v>2773.3</v>
      </c>
      <c r="G9" s="234">
        <v>2779.7</v>
      </c>
    </row>
    <row r="10" spans="1:7" x14ac:dyDescent="0.2">
      <c r="A10" s="9" t="s">
        <v>264</v>
      </c>
      <c r="B10" s="234">
        <v>1815.9</v>
      </c>
      <c r="C10" s="234">
        <v>1842.5</v>
      </c>
      <c r="D10" s="234">
        <v>2776</v>
      </c>
      <c r="E10" s="234">
        <v>2690.3</v>
      </c>
      <c r="F10" s="234">
        <v>2689.7</v>
      </c>
      <c r="G10" s="234">
        <v>2693.6</v>
      </c>
    </row>
    <row r="11" spans="1:7" x14ac:dyDescent="0.2">
      <c r="A11" s="9" t="s">
        <v>265</v>
      </c>
      <c r="B11" s="232">
        <v>1815.9</v>
      </c>
      <c r="C11" s="232">
        <v>1842.5</v>
      </c>
      <c r="D11" s="232">
        <v>2776</v>
      </c>
      <c r="E11" s="232">
        <v>2690.3</v>
      </c>
      <c r="F11" s="232">
        <v>2689.7</v>
      </c>
      <c r="G11" s="232">
        <v>2693.6</v>
      </c>
    </row>
    <row r="12" spans="1:7" x14ac:dyDescent="0.2">
      <c r="A12" s="9" t="s">
        <v>266</v>
      </c>
      <c r="B12" s="234" t="s">
        <v>184</v>
      </c>
      <c r="C12" s="234" t="s">
        <v>184</v>
      </c>
      <c r="D12" s="234" t="s">
        <v>184</v>
      </c>
      <c r="E12" s="234" t="s">
        <v>184</v>
      </c>
      <c r="F12" s="234" t="s">
        <v>184</v>
      </c>
      <c r="G12" s="234" t="s">
        <v>184</v>
      </c>
    </row>
    <row r="13" spans="1:7" x14ac:dyDescent="0.2">
      <c r="A13" s="9" t="s">
        <v>267</v>
      </c>
      <c r="B13" s="234" t="s">
        <v>184</v>
      </c>
      <c r="C13" s="234" t="s">
        <v>184</v>
      </c>
      <c r="D13" s="234" t="s">
        <v>184</v>
      </c>
      <c r="E13" s="234" t="s">
        <v>184</v>
      </c>
      <c r="F13" s="234" t="s">
        <v>184</v>
      </c>
      <c r="G13" s="234" t="s">
        <v>184</v>
      </c>
    </row>
    <row r="14" spans="1:7" x14ac:dyDescent="0.2">
      <c r="A14" s="9" t="s">
        <v>268</v>
      </c>
      <c r="B14" s="234">
        <v>83.1</v>
      </c>
      <c r="C14" s="234">
        <v>83.1</v>
      </c>
      <c r="D14" s="234">
        <v>83.1</v>
      </c>
      <c r="E14" s="234">
        <v>83.1</v>
      </c>
      <c r="F14" s="234">
        <v>83.6</v>
      </c>
      <c r="G14" s="234">
        <v>86.2</v>
      </c>
    </row>
    <row r="15" spans="1:7" x14ac:dyDescent="0.2">
      <c r="A15" s="9" t="s">
        <v>269</v>
      </c>
      <c r="B15" s="234">
        <v>1.5</v>
      </c>
      <c r="C15" s="234">
        <v>1.5</v>
      </c>
      <c r="D15" s="234">
        <v>1.5</v>
      </c>
      <c r="E15" s="234">
        <v>1.5</v>
      </c>
      <c r="F15" s="234">
        <v>2</v>
      </c>
      <c r="G15" s="234">
        <v>4.5999999999999996</v>
      </c>
    </row>
    <row r="16" spans="1:7" x14ac:dyDescent="0.2">
      <c r="A16" s="9" t="s">
        <v>270</v>
      </c>
      <c r="B16" s="234">
        <v>81.599999999999994</v>
      </c>
      <c r="C16" s="234">
        <v>81.599999999999994</v>
      </c>
      <c r="D16" s="234">
        <v>81.599999999999994</v>
      </c>
      <c r="E16" s="234">
        <v>81.599999999999994</v>
      </c>
      <c r="F16" s="234">
        <v>81.599999999999994</v>
      </c>
      <c r="G16" s="234">
        <v>81.599999999999994</v>
      </c>
    </row>
    <row r="17" spans="1:7" x14ac:dyDescent="0.2">
      <c r="A17" s="9" t="s">
        <v>271</v>
      </c>
      <c r="B17" s="234" t="s">
        <v>184</v>
      </c>
      <c r="C17" s="234" t="s">
        <v>184</v>
      </c>
      <c r="D17" s="234" t="s">
        <v>184</v>
      </c>
      <c r="E17" s="234" t="s">
        <v>184</v>
      </c>
      <c r="F17" s="234" t="s">
        <v>184</v>
      </c>
      <c r="G17" s="234" t="s">
        <v>184</v>
      </c>
    </row>
    <row r="18" spans="1:7" x14ac:dyDescent="0.2">
      <c r="A18" s="55" t="s">
        <v>272</v>
      </c>
      <c r="B18" s="290">
        <v>400.4</v>
      </c>
      <c r="C18" s="290">
        <v>400.4</v>
      </c>
      <c r="D18" s="290">
        <v>349.1</v>
      </c>
      <c r="E18" s="290">
        <v>362.1</v>
      </c>
      <c r="F18" s="290">
        <v>310.39999999999998</v>
      </c>
      <c r="G18" s="290">
        <v>310.39999999999998</v>
      </c>
    </row>
    <row r="19" spans="1:7" x14ac:dyDescent="0.2">
      <c r="A19" s="9" t="s">
        <v>273</v>
      </c>
      <c r="B19" s="234">
        <v>198.4</v>
      </c>
      <c r="C19" s="234">
        <v>198.4</v>
      </c>
      <c r="D19" s="234">
        <v>169.5</v>
      </c>
      <c r="E19" s="234">
        <v>179.4</v>
      </c>
      <c r="F19" s="234">
        <v>157.80000000000001</v>
      </c>
      <c r="G19" s="234">
        <v>157.80000000000001</v>
      </c>
    </row>
    <row r="20" spans="1:7" x14ac:dyDescent="0.2">
      <c r="A20" s="9" t="s">
        <v>274</v>
      </c>
      <c r="B20" s="234" t="s">
        <v>184</v>
      </c>
      <c r="C20" s="234" t="s">
        <v>184</v>
      </c>
      <c r="D20" s="234" t="s">
        <v>184</v>
      </c>
      <c r="E20" s="234" t="s">
        <v>184</v>
      </c>
      <c r="F20" s="234" t="s">
        <v>184</v>
      </c>
      <c r="G20" s="234" t="s">
        <v>184</v>
      </c>
    </row>
    <row r="21" spans="1:7" x14ac:dyDescent="0.2">
      <c r="A21" s="9" t="s">
        <v>275</v>
      </c>
      <c r="B21" s="234">
        <v>187.6</v>
      </c>
      <c r="C21" s="234">
        <v>187.6</v>
      </c>
      <c r="D21" s="234">
        <v>160.5</v>
      </c>
      <c r="E21" s="234">
        <v>169.6</v>
      </c>
      <c r="F21" s="234">
        <v>148.80000000000001</v>
      </c>
      <c r="G21" s="234">
        <v>148.80000000000001</v>
      </c>
    </row>
    <row r="22" spans="1:7" x14ac:dyDescent="0.2">
      <c r="A22" s="9" t="s">
        <v>276</v>
      </c>
      <c r="B22" s="234" t="s">
        <v>184</v>
      </c>
      <c r="C22" s="234" t="s">
        <v>184</v>
      </c>
      <c r="D22" s="234" t="s">
        <v>184</v>
      </c>
      <c r="E22" s="234" t="s">
        <v>184</v>
      </c>
      <c r="F22" s="234" t="s">
        <v>184</v>
      </c>
      <c r="G22" s="234" t="s">
        <v>184</v>
      </c>
    </row>
    <row r="23" spans="1:7" x14ac:dyDescent="0.2">
      <c r="A23" s="9" t="s">
        <v>277</v>
      </c>
      <c r="B23" s="234">
        <v>10.8</v>
      </c>
      <c r="C23" s="234">
        <v>10.8</v>
      </c>
      <c r="D23" s="234">
        <v>9</v>
      </c>
      <c r="E23" s="234">
        <v>9.8000000000000007</v>
      </c>
      <c r="F23" s="234">
        <v>9</v>
      </c>
      <c r="G23" s="234">
        <v>9</v>
      </c>
    </row>
    <row r="24" spans="1:7" x14ac:dyDescent="0.2">
      <c r="A24" s="9" t="s">
        <v>278</v>
      </c>
      <c r="B24" s="234">
        <v>202</v>
      </c>
      <c r="C24" s="234">
        <v>202</v>
      </c>
      <c r="D24" s="234">
        <v>179.6</v>
      </c>
      <c r="E24" s="234">
        <v>182.7</v>
      </c>
      <c r="F24" s="234">
        <v>152.6</v>
      </c>
      <c r="G24" s="234">
        <v>152.6</v>
      </c>
    </row>
    <row r="25" spans="1:7" x14ac:dyDescent="0.2">
      <c r="A25" s="9" t="s">
        <v>279</v>
      </c>
      <c r="B25" s="234" t="s">
        <v>184</v>
      </c>
      <c r="C25" s="234" t="s">
        <v>184</v>
      </c>
      <c r="D25" s="234" t="s">
        <v>184</v>
      </c>
      <c r="E25" s="234" t="s">
        <v>184</v>
      </c>
      <c r="F25" s="234" t="s">
        <v>184</v>
      </c>
      <c r="G25" s="234" t="s">
        <v>184</v>
      </c>
    </row>
    <row r="26" spans="1:7" x14ac:dyDescent="0.2">
      <c r="A26" s="9" t="s">
        <v>280</v>
      </c>
      <c r="B26" s="234">
        <v>160</v>
      </c>
      <c r="C26" s="234">
        <v>160</v>
      </c>
      <c r="D26" s="234">
        <v>133.80000000000001</v>
      </c>
      <c r="E26" s="234">
        <v>144.69999999999999</v>
      </c>
      <c r="F26" s="234">
        <v>106.4</v>
      </c>
      <c r="G26" s="234">
        <v>106.4</v>
      </c>
    </row>
    <row r="27" spans="1:7" x14ac:dyDescent="0.2">
      <c r="A27" s="9" t="s">
        <v>281</v>
      </c>
      <c r="B27" s="234" t="s">
        <v>184</v>
      </c>
      <c r="C27" s="234" t="s">
        <v>184</v>
      </c>
      <c r="D27" s="234" t="s">
        <v>184</v>
      </c>
      <c r="E27" s="234" t="s">
        <v>184</v>
      </c>
      <c r="F27" s="234" t="s">
        <v>184</v>
      </c>
      <c r="G27" s="234" t="s">
        <v>184</v>
      </c>
    </row>
    <row r="28" spans="1:7" x14ac:dyDescent="0.2">
      <c r="A28" s="9" t="s">
        <v>282</v>
      </c>
      <c r="B28" s="234">
        <v>42</v>
      </c>
      <c r="C28" s="234">
        <v>42</v>
      </c>
      <c r="D28" s="234">
        <v>45.8</v>
      </c>
      <c r="E28" s="234">
        <v>38</v>
      </c>
      <c r="F28" s="234">
        <v>46.2</v>
      </c>
      <c r="G28" s="234">
        <v>46.2</v>
      </c>
    </row>
    <row r="29" spans="1:7" x14ac:dyDescent="0.2">
      <c r="A29" s="55" t="s">
        <v>283</v>
      </c>
      <c r="B29" s="290">
        <v>6.1</v>
      </c>
      <c r="C29" s="290">
        <v>53.8</v>
      </c>
      <c r="D29" s="290">
        <v>11.1</v>
      </c>
      <c r="E29" s="290">
        <v>11.2</v>
      </c>
      <c r="F29" s="290">
        <v>4.2</v>
      </c>
      <c r="G29" s="290">
        <v>22.2</v>
      </c>
    </row>
    <row r="30" spans="1:7" x14ac:dyDescent="0.2">
      <c r="A30" s="55" t="s">
        <v>284</v>
      </c>
      <c r="B30" s="290">
        <v>10665</v>
      </c>
      <c r="C30" s="290">
        <v>10689.5</v>
      </c>
      <c r="D30" s="290">
        <v>9303.9</v>
      </c>
      <c r="E30" s="290">
        <v>9805.4</v>
      </c>
      <c r="F30" s="290">
        <v>9588.1</v>
      </c>
      <c r="G30" s="290">
        <v>9449.6</v>
      </c>
    </row>
    <row r="31" spans="1:7" x14ac:dyDescent="0.2">
      <c r="A31" s="9" t="s">
        <v>285</v>
      </c>
      <c r="B31" s="234" t="s">
        <v>184</v>
      </c>
      <c r="C31" s="234" t="s">
        <v>184</v>
      </c>
      <c r="D31" s="234" t="s">
        <v>184</v>
      </c>
      <c r="E31" s="234" t="s">
        <v>184</v>
      </c>
      <c r="F31" s="234" t="s">
        <v>184</v>
      </c>
      <c r="G31" s="234" t="s">
        <v>184</v>
      </c>
    </row>
    <row r="32" spans="1:7" x14ac:dyDescent="0.2">
      <c r="A32" s="9" t="s">
        <v>286</v>
      </c>
      <c r="B32" s="234">
        <v>2533.6999999999998</v>
      </c>
      <c r="C32" s="234">
        <v>2631.7</v>
      </c>
      <c r="D32" s="234">
        <v>2383.6</v>
      </c>
      <c r="E32" s="234">
        <v>2988.2</v>
      </c>
      <c r="F32" s="234">
        <v>2696.3</v>
      </c>
      <c r="G32" s="234">
        <v>2455</v>
      </c>
    </row>
    <row r="33" spans="1:7" x14ac:dyDescent="0.2">
      <c r="A33" s="9" t="s">
        <v>287</v>
      </c>
      <c r="B33" s="234" t="s">
        <v>184</v>
      </c>
      <c r="C33" s="234" t="s">
        <v>184</v>
      </c>
      <c r="D33" s="234" t="s">
        <v>184</v>
      </c>
      <c r="E33" s="234" t="s">
        <v>184</v>
      </c>
      <c r="F33" s="234" t="s">
        <v>184</v>
      </c>
      <c r="G33" s="234" t="s">
        <v>184</v>
      </c>
    </row>
    <row r="34" spans="1:7" x14ac:dyDescent="0.2">
      <c r="A34" s="9" t="s">
        <v>288</v>
      </c>
      <c r="B34" s="234" t="s">
        <v>184</v>
      </c>
      <c r="C34" s="234" t="s">
        <v>184</v>
      </c>
      <c r="D34" s="234" t="s">
        <v>184</v>
      </c>
      <c r="E34" s="234" t="s">
        <v>184</v>
      </c>
      <c r="F34" s="234" t="s">
        <v>184</v>
      </c>
      <c r="G34" s="234" t="s">
        <v>184</v>
      </c>
    </row>
    <row r="35" spans="1:7" x14ac:dyDescent="0.2">
      <c r="A35" s="9" t="s">
        <v>289</v>
      </c>
      <c r="B35" s="234">
        <v>5730.6</v>
      </c>
      <c r="C35" s="234">
        <v>5824.3</v>
      </c>
      <c r="D35" s="234">
        <v>5792.2</v>
      </c>
      <c r="E35" s="234">
        <v>5716.4</v>
      </c>
      <c r="F35" s="234">
        <v>5712.3</v>
      </c>
      <c r="G35" s="234">
        <v>5672.5</v>
      </c>
    </row>
    <row r="36" spans="1:7" x14ac:dyDescent="0.2">
      <c r="A36" s="9" t="s">
        <v>290</v>
      </c>
      <c r="B36" s="234">
        <v>2400.6999999999998</v>
      </c>
      <c r="C36" s="234">
        <v>2233.5</v>
      </c>
      <c r="D36" s="234">
        <v>1128</v>
      </c>
      <c r="E36" s="234">
        <v>1100.7</v>
      </c>
      <c r="F36" s="234">
        <v>1179.5</v>
      </c>
      <c r="G36" s="234">
        <v>1322.1</v>
      </c>
    </row>
    <row r="37" spans="1:7" x14ac:dyDescent="0.2">
      <c r="A37" s="55" t="s">
        <v>291</v>
      </c>
      <c r="B37" s="290">
        <v>14868.2</v>
      </c>
      <c r="C37" s="290">
        <v>12095.9</v>
      </c>
      <c r="D37" s="290">
        <v>9926.6</v>
      </c>
      <c r="E37" s="290">
        <v>9427.6</v>
      </c>
      <c r="F37" s="290">
        <v>9644.6</v>
      </c>
      <c r="G37" s="290">
        <v>12723.5</v>
      </c>
    </row>
    <row r="38" spans="1:7" x14ac:dyDescent="0.2">
      <c r="A38" s="9" t="s">
        <v>292</v>
      </c>
      <c r="B38" s="234">
        <v>3776.7</v>
      </c>
      <c r="C38" s="234">
        <v>3475</v>
      </c>
      <c r="D38" s="234">
        <v>3767.3</v>
      </c>
      <c r="E38" s="234">
        <v>4115.2</v>
      </c>
      <c r="F38" s="234">
        <v>3975.6</v>
      </c>
      <c r="G38" s="234">
        <v>3888.8</v>
      </c>
    </row>
    <row r="39" spans="1:7" x14ac:dyDescent="0.2">
      <c r="A39" s="9" t="s">
        <v>293</v>
      </c>
      <c r="B39" s="234">
        <v>213.9</v>
      </c>
      <c r="C39" s="234">
        <v>127.4</v>
      </c>
      <c r="D39" s="234">
        <v>44.2</v>
      </c>
      <c r="E39" s="234">
        <v>17.3</v>
      </c>
      <c r="F39" s="234">
        <v>18.8</v>
      </c>
      <c r="G39" s="234">
        <v>669.7</v>
      </c>
    </row>
    <row r="40" spans="1:7" x14ac:dyDescent="0.2">
      <c r="A40" s="9" t="s">
        <v>294</v>
      </c>
      <c r="B40" s="234">
        <v>0.2</v>
      </c>
      <c r="C40" s="234">
        <v>0.2</v>
      </c>
      <c r="D40" s="234">
        <v>0.2</v>
      </c>
      <c r="E40" s="234">
        <v>0.2</v>
      </c>
      <c r="F40" s="234">
        <v>0.2</v>
      </c>
      <c r="G40" s="234">
        <v>0.2</v>
      </c>
    </row>
    <row r="41" spans="1:7" x14ac:dyDescent="0.2">
      <c r="A41" s="9" t="s">
        <v>295</v>
      </c>
      <c r="B41" s="234">
        <v>10877.5</v>
      </c>
      <c r="C41" s="234">
        <v>8493.4</v>
      </c>
      <c r="D41" s="234">
        <v>6115</v>
      </c>
      <c r="E41" s="234">
        <v>5294.9</v>
      </c>
      <c r="F41" s="234">
        <v>5650</v>
      </c>
      <c r="G41" s="234">
        <v>8164.9</v>
      </c>
    </row>
    <row r="42" spans="1:7" x14ac:dyDescent="0.2">
      <c r="A42" s="9" t="s">
        <v>296</v>
      </c>
      <c r="B42" s="234">
        <v>5141.5</v>
      </c>
      <c r="C42" s="234">
        <v>4114.3</v>
      </c>
      <c r="D42" s="234">
        <v>4248.3</v>
      </c>
      <c r="E42" s="234">
        <v>2671</v>
      </c>
      <c r="F42" s="234">
        <v>2664.4</v>
      </c>
      <c r="G42" s="234">
        <v>4602.1000000000004</v>
      </c>
    </row>
    <row r="43" spans="1:7" x14ac:dyDescent="0.2">
      <c r="A43" s="9" t="s">
        <v>297</v>
      </c>
      <c r="B43" s="234">
        <v>2871.4</v>
      </c>
      <c r="C43" s="234">
        <v>2023.1</v>
      </c>
      <c r="D43" s="234">
        <v>405.9</v>
      </c>
      <c r="E43" s="234">
        <v>149.30000000000001</v>
      </c>
      <c r="F43" s="234">
        <v>143.4</v>
      </c>
      <c r="G43" s="234">
        <v>142.6</v>
      </c>
    </row>
    <row r="44" spans="1:7" x14ac:dyDescent="0.2">
      <c r="A44" s="9" t="s">
        <v>298</v>
      </c>
      <c r="B44" s="234" t="s">
        <v>182</v>
      </c>
      <c r="C44" s="234" t="s">
        <v>182</v>
      </c>
      <c r="D44" s="234" t="s">
        <v>182</v>
      </c>
      <c r="E44" s="234" t="s">
        <v>182</v>
      </c>
      <c r="F44" s="234" t="s">
        <v>299</v>
      </c>
      <c r="G44" s="234" t="s">
        <v>299</v>
      </c>
    </row>
    <row r="45" spans="1:7" x14ac:dyDescent="0.2">
      <c r="A45" s="9" t="s">
        <v>300</v>
      </c>
      <c r="B45" s="234">
        <v>2864.6</v>
      </c>
      <c r="C45" s="234">
        <v>2356</v>
      </c>
      <c r="D45" s="234">
        <v>1460.7</v>
      </c>
      <c r="E45" s="234">
        <v>2474.6</v>
      </c>
      <c r="F45" s="234">
        <v>2842.2</v>
      </c>
      <c r="G45" s="234">
        <v>3420.2</v>
      </c>
    </row>
    <row r="46" spans="1:7" ht="15" thickBot="1" x14ac:dyDescent="0.25">
      <c r="A46" s="73"/>
      <c r="B46" s="11"/>
      <c r="C46" s="11"/>
      <c r="D46" s="14"/>
      <c r="E46" s="11"/>
      <c r="F46" s="11"/>
      <c r="G46" s="11"/>
    </row>
    <row r="47" spans="1:7" ht="15" thickTop="1" x14ac:dyDescent="0.2"/>
  </sheetData>
  <mergeCells count="6">
    <mergeCell ref="A1:G1"/>
    <mergeCell ref="A2:G2"/>
    <mergeCell ref="A3:G3"/>
    <mergeCell ref="A4:A5"/>
    <mergeCell ref="B4:D4"/>
    <mergeCell ref="E4:G4"/>
  </mergeCells>
  <pageMargins left="0.7" right="0.7" top="0.75" bottom="0.75" header="0.3" footer="0.3"/>
  <pageSetup paperSize="9" scale="72"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view="pageBreakPreview" topLeftCell="A22" zoomScaleNormal="100" zoomScaleSheetLayoutView="100" workbookViewId="0">
      <selection activeCell="A42" sqref="A42:G42"/>
    </sheetView>
  </sheetViews>
  <sheetFormatPr defaultColWidth="9.125" defaultRowHeight="14.25" x14ac:dyDescent="0.2"/>
  <cols>
    <col min="1" max="1" width="35.375" style="5" bestFit="1" customWidth="1"/>
    <col min="2" max="5" width="8.75" style="5" bestFit="1" customWidth="1"/>
    <col min="6" max="6" width="8.375" style="5" bestFit="1" customWidth="1"/>
    <col min="7" max="7" width="8.75" style="5" bestFit="1" customWidth="1"/>
    <col min="8" max="16384" width="9.125" style="5"/>
  </cols>
  <sheetData>
    <row r="1" spans="1:7" ht="17.25" x14ac:dyDescent="0.2">
      <c r="A1" s="327" t="s">
        <v>255</v>
      </c>
      <c r="B1" s="327"/>
      <c r="C1" s="327"/>
      <c r="D1" s="327"/>
      <c r="E1" s="327"/>
      <c r="F1" s="327"/>
      <c r="G1" s="327"/>
    </row>
    <row r="2" spans="1:7" x14ac:dyDescent="0.2">
      <c r="A2" s="413"/>
      <c r="B2" s="413"/>
      <c r="C2" s="413"/>
      <c r="D2" s="413"/>
      <c r="E2" s="413"/>
      <c r="F2" s="413"/>
      <c r="G2" s="413"/>
    </row>
    <row r="3" spans="1:7" ht="15" thickBot="1" x14ac:dyDescent="0.25">
      <c r="A3" s="334" t="s">
        <v>301</v>
      </c>
      <c r="B3" s="334"/>
      <c r="C3" s="334"/>
      <c r="D3" s="334"/>
      <c r="E3" s="334"/>
      <c r="F3" s="334"/>
      <c r="G3" s="334"/>
    </row>
    <row r="4" spans="1:7" ht="15.75" thickTop="1" thickBot="1" x14ac:dyDescent="0.25">
      <c r="A4" s="347" t="s">
        <v>257</v>
      </c>
      <c r="B4" s="349">
        <v>2022</v>
      </c>
      <c r="C4" s="351"/>
      <c r="D4" s="350"/>
      <c r="E4" s="349">
        <v>2023</v>
      </c>
      <c r="F4" s="351"/>
      <c r="G4" s="351"/>
    </row>
    <row r="5" spans="1:7" ht="15" thickBot="1" x14ac:dyDescent="0.25">
      <c r="A5" s="348"/>
      <c r="B5" s="12" t="s">
        <v>50</v>
      </c>
      <c r="C5" s="12" t="s">
        <v>41</v>
      </c>
      <c r="D5" s="29" t="s">
        <v>258</v>
      </c>
      <c r="E5" s="12" t="s">
        <v>47</v>
      </c>
      <c r="F5" s="12" t="s">
        <v>259</v>
      </c>
      <c r="G5" s="12" t="s">
        <v>260</v>
      </c>
    </row>
    <row r="6" spans="1:7" ht="15" thickTop="1" x14ac:dyDescent="0.2">
      <c r="A6" s="4"/>
      <c r="B6" s="54"/>
      <c r="C6" s="54"/>
      <c r="D6" s="54"/>
      <c r="E6" s="54"/>
      <c r="F6" s="54"/>
      <c r="G6" s="54"/>
    </row>
    <row r="7" spans="1:7" x14ac:dyDescent="0.2">
      <c r="A7" s="55" t="s">
        <v>302</v>
      </c>
      <c r="B7" s="56">
        <v>158964.20000000001</v>
      </c>
      <c r="C7" s="56">
        <v>155673.20000000001</v>
      </c>
      <c r="D7" s="56">
        <v>155533.29999999999</v>
      </c>
      <c r="E7" s="56">
        <v>154037.79999999999</v>
      </c>
      <c r="F7" s="56">
        <v>153486.1</v>
      </c>
      <c r="G7" s="56">
        <v>157863.5</v>
      </c>
    </row>
    <row r="8" spans="1:7" x14ac:dyDescent="0.2">
      <c r="A8" s="55" t="s">
        <v>303</v>
      </c>
      <c r="B8" s="56">
        <v>31186.9</v>
      </c>
      <c r="C8" s="56">
        <v>31084.5</v>
      </c>
      <c r="D8" s="56">
        <v>31040.2</v>
      </c>
      <c r="E8" s="56">
        <v>30804.3</v>
      </c>
      <c r="F8" s="56">
        <v>31576.799999999999</v>
      </c>
      <c r="G8" s="56">
        <v>32254.1</v>
      </c>
    </row>
    <row r="9" spans="1:7" x14ac:dyDescent="0.2">
      <c r="A9" s="9" t="s">
        <v>264</v>
      </c>
      <c r="B9" s="59">
        <v>27088.799999999999</v>
      </c>
      <c r="C9" s="59">
        <v>27037.8</v>
      </c>
      <c r="D9" s="59">
        <v>27256.1</v>
      </c>
      <c r="E9" s="59">
        <v>26963.599999999999</v>
      </c>
      <c r="F9" s="59">
        <v>27598.3</v>
      </c>
      <c r="G9" s="59">
        <v>28289.3</v>
      </c>
    </row>
    <row r="10" spans="1:7" x14ac:dyDescent="0.2">
      <c r="A10" s="9" t="s">
        <v>304</v>
      </c>
      <c r="B10" s="59">
        <v>27088.799999999999</v>
      </c>
      <c r="C10" s="59">
        <v>27037.8</v>
      </c>
      <c r="D10" s="59">
        <v>27256.1</v>
      </c>
      <c r="E10" s="59">
        <v>26963.599999999999</v>
      </c>
      <c r="F10" s="59">
        <v>27598.3</v>
      </c>
      <c r="G10" s="59">
        <v>28289.3</v>
      </c>
    </row>
    <row r="11" spans="1:7" x14ac:dyDescent="0.2">
      <c r="A11" s="9" t="s">
        <v>305</v>
      </c>
      <c r="B11" s="359" t="s">
        <v>184</v>
      </c>
      <c r="C11" s="359" t="s">
        <v>184</v>
      </c>
      <c r="D11" s="359" t="s">
        <v>184</v>
      </c>
      <c r="E11" s="359" t="s">
        <v>184</v>
      </c>
      <c r="F11" s="359" t="s">
        <v>184</v>
      </c>
      <c r="G11" s="359" t="s">
        <v>184</v>
      </c>
    </row>
    <row r="12" spans="1:7" x14ac:dyDescent="0.2">
      <c r="A12" s="9" t="s">
        <v>306</v>
      </c>
      <c r="B12" s="359"/>
      <c r="C12" s="359"/>
      <c r="D12" s="359"/>
      <c r="E12" s="359"/>
      <c r="F12" s="359"/>
      <c r="G12" s="359"/>
    </row>
    <row r="13" spans="1:7" x14ac:dyDescent="0.2">
      <c r="A13" s="9" t="s">
        <v>267</v>
      </c>
      <c r="B13" s="10" t="s">
        <v>184</v>
      </c>
      <c r="C13" s="10" t="s">
        <v>184</v>
      </c>
      <c r="D13" s="10" t="s">
        <v>184</v>
      </c>
      <c r="E13" s="10" t="s">
        <v>184</v>
      </c>
      <c r="F13" s="10" t="s">
        <v>184</v>
      </c>
      <c r="G13" s="10" t="s">
        <v>184</v>
      </c>
    </row>
    <row r="14" spans="1:7" x14ac:dyDescent="0.2">
      <c r="A14" s="9" t="s">
        <v>268</v>
      </c>
      <c r="B14" s="59">
        <v>4098.1000000000004</v>
      </c>
      <c r="C14" s="59">
        <v>4046.7</v>
      </c>
      <c r="D14" s="59">
        <v>3784.1</v>
      </c>
      <c r="E14" s="59">
        <v>3840.8</v>
      </c>
      <c r="F14" s="59">
        <v>3978.5</v>
      </c>
      <c r="G14" s="59">
        <v>3964.8</v>
      </c>
    </row>
    <row r="15" spans="1:7" x14ac:dyDescent="0.2">
      <c r="A15" s="9" t="s">
        <v>307</v>
      </c>
      <c r="B15" s="59">
        <v>4098.1000000000004</v>
      </c>
      <c r="C15" s="59">
        <v>4046.7</v>
      </c>
      <c r="D15" s="59">
        <v>3784.1</v>
      </c>
      <c r="E15" s="59">
        <v>3840.8</v>
      </c>
      <c r="F15" s="59">
        <v>3978.5</v>
      </c>
      <c r="G15" s="59">
        <v>3964.8</v>
      </c>
    </row>
    <row r="16" spans="1:7" x14ac:dyDescent="0.2">
      <c r="A16" s="9" t="s">
        <v>308</v>
      </c>
      <c r="B16" s="359" t="s">
        <v>184</v>
      </c>
      <c r="C16" s="359" t="s">
        <v>184</v>
      </c>
      <c r="D16" s="359" t="s">
        <v>184</v>
      </c>
      <c r="E16" s="359" t="s">
        <v>184</v>
      </c>
      <c r="F16" s="359" t="s">
        <v>184</v>
      </c>
      <c r="G16" s="359" t="s">
        <v>184</v>
      </c>
    </row>
    <row r="17" spans="1:7" x14ac:dyDescent="0.2">
      <c r="A17" s="9" t="s">
        <v>309</v>
      </c>
      <c r="B17" s="359"/>
      <c r="C17" s="359"/>
      <c r="D17" s="359"/>
      <c r="E17" s="359"/>
      <c r="F17" s="359"/>
      <c r="G17" s="359"/>
    </row>
    <row r="18" spans="1:7" x14ac:dyDescent="0.2">
      <c r="A18" s="9" t="s">
        <v>310</v>
      </c>
      <c r="B18" s="10" t="s">
        <v>184</v>
      </c>
      <c r="C18" s="10" t="s">
        <v>184</v>
      </c>
      <c r="D18" s="10" t="s">
        <v>184</v>
      </c>
      <c r="E18" s="10" t="s">
        <v>184</v>
      </c>
      <c r="F18" s="10" t="s">
        <v>184</v>
      </c>
      <c r="G18" s="10" t="s">
        <v>184</v>
      </c>
    </row>
    <row r="19" spans="1:7" x14ac:dyDescent="0.2">
      <c r="A19" s="55" t="s">
        <v>311</v>
      </c>
      <c r="B19" s="56">
        <v>10967.3</v>
      </c>
      <c r="C19" s="56">
        <v>10843.1</v>
      </c>
      <c r="D19" s="56">
        <v>9782.5</v>
      </c>
      <c r="E19" s="56">
        <v>9674.9</v>
      </c>
      <c r="F19" s="56">
        <v>9706.6</v>
      </c>
      <c r="G19" s="56">
        <v>9874.9</v>
      </c>
    </row>
    <row r="20" spans="1:7" x14ac:dyDescent="0.2">
      <c r="A20" s="9" t="s">
        <v>312</v>
      </c>
      <c r="B20" s="59">
        <v>1640.3</v>
      </c>
      <c r="C20" s="59">
        <v>1520.1</v>
      </c>
      <c r="D20" s="59">
        <v>1477.9</v>
      </c>
      <c r="E20" s="59">
        <v>1371.2</v>
      </c>
      <c r="F20" s="59">
        <v>1403.2</v>
      </c>
      <c r="G20" s="59">
        <v>1571.5</v>
      </c>
    </row>
    <row r="21" spans="1:7" x14ac:dyDescent="0.2">
      <c r="A21" s="9" t="s">
        <v>313</v>
      </c>
      <c r="B21" s="10" t="s">
        <v>182</v>
      </c>
      <c r="C21" s="10" t="s">
        <v>182</v>
      </c>
      <c r="D21" s="10" t="s">
        <v>182</v>
      </c>
      <c r="E21" s="10" t="s">
        <v>182</v>
      </c>
      <c r="F21" s="10" t="s">
        <v>299</v>
      </c>
      <c r="G21" s="10" t="s">
        <v>299</v>
      </c>
    </row>
    <row r="22" spans="1:7" x14ac:dyDescent="0.2">
      <c r="A22" s="9" t="s">
        <v>314</v>
      </c>
      <c r="B22" s="10">
        <v>883.2</v>
      </c>
      <c r="C22" s="10">
        <v>836.5</v>
      </c>
      <c r="D22" s="10">
        <v>801.2</v>
      </c>
      <c r="E22" s="10">
        <v>798.8</v>
      </c>
      <c r="F22" s="10">
        <v>812.9</v>
      </c>
      <c r="G22" s="10">
        <v>908.1</v>
      </c>
    </row>
    <row r="23" spans="1:7" x14ac:dyDescent="0.2">
      <c r="A23" s="9" t="s">
        <v>315</v>
      </c>
      <c r="B23" s="10" t="s">
        <v>182</v>
      </c>
      <c r="C23" s="10" t="s">
        <v>182</v>
      </c>
      <c r="D23" s="10" t="s">
        <v>182</v>
      </c>
      <c r="E23" s="10" t="s">
        <v>182</v>
      </c>
      <c r="F23" s="10" t="s">
        <v>299</v>
      </c>
      <c r="G23" s="10" t="s">
        <v>299</v>
      </c>
    </row>
    <row r="24" spans="1:7" x14ac:dyDescent="0.2">
      <c r="A24" s="9" t="s">
        <v>316</v>
      </c>
      <c r="B24" s="10">
        <v>757.1</v>
      </c>
      <c r="C24" s="10">
        <v>683.6</v>
      </c>
      <c r="D24" s="10">
        <v>676.7</v>
      </c>
      <c r="E24" s="10">
        <v>572.4</v>
      </c>
      <c r="F24" s="10">
        <v>590.29999999999995</v>
      </c>
      <c r="G24" s="10">
        <v>663.3</v>
      </c>
    </row>
    <row r="25" spans="1:7" x14ac:dyDescent="0.2">
      <c r="A25" s="9" t="s">
        <v>278</v>
      </c>
      <c r="B25" s="59">
        <v>9327.1</v>
      </c>
      <c r="C25" s="59">
        <v>9323</v>
      </c>
      <c r="D25" s="59">
        <v>8304.6</v>
      </c>
      <c r="E25" s="59">
        <v>8303.7000000000007</v>
      </c>
      <c r="F25" s="59">
        <v>8303.5</v>
      </c>
      <c r="G25" s="59">
        <v>8303.5</v>
      </c>
    </row>
    <row r="26" spans="1:7" x14ac:dyDescent="0.2">
      <c r="A26" s="9" t="s">
        <v>317</v>
      </c>
      <c r="B26" s="10" t="s">
        <v>184</v>
      </c>
      <c r="C26" s="10" t="s">
        <v>184</v>
      </c>
      <c r="D26" s="10" t="s">
        <v>184</v>
      </c>
      <c r="E26" s="10" t="s">
        <v>184</v>
      </c>
      <c r="F26" s="10" t="s">
        <v>184</v>
      </c>
      <c r="G26" s="10" t="s">
        <v>184</v>
      </c>
    </row>
    <row r="27" spans="1:7" x14ac:dyDescent="0.2">
      <c r="A27" s="9" t="s">
        <v>318</v>
      </c>
      <c r="B27" s="10" t="s">
        <v>184</v>
      </c>
      <c r="C27" s="10" t="s">
        <v>184</v>
      </c>
      <c r="D27" s="10" t="s">
        <v>184</v>
      </c>
      <c r="E27" s="10" t="s">
        <v>184</v>
      </c>
      <c r="F27" s="10" t="s">
        <v>184</v>
      </c>
      <c r="G27" s="10" t="s">
        <v>184</v>
      </c>
    </row>
    <row r="28" spans="1:7" x14ac:dyDescent="0.2">
      <c r="A28" s="9" t="s">
        <v>319</v>
      </c>
      <c r="B28" s="59">
        <v>8827</v>
      </c>
      <c r="C28" s="59">
        <v>8823</v>
      </c>
      <c r="D28" s="59">
        <v>7804.6</v>
      </c>
      <c r="E28" s="59">
        <v>7803.7</v>
      </c>
      <c r="F28" s="59">
        <v>7803.5</v>
      </c>
      <c r="G28" s="59">
        <v>7803.5</v>
      </c>
    </row>
    <row r="29" spans="1:7" x14ac:dyDescent="0.2">
      <c r="A29" s="9" t="s">
        <v>320</v>
      </c>
      <c r="B29" s="10">
        <v>500</v>
      </c>
      <c r="C29" s="10">
        <v>500</v>
      </c>
      <c r="D29" s="10">
        <v>500</v>
      </c>
      <c r="E29" s="10">
        <v>500</v>
      </c>
      <c r="F29" s="10">
        <v>500</v>
      </c>
      <c r="G29" s="10">
        <v>500</v>
      </c>
    </row>
    <row r="30" spans="1:7" x14ac:dyDescent="0.2">
      <c r="A30" s="55" t="s">
        <v>321</v>
      </c>
      <c r="B30" s="414">
        <v>10.1</v>
      </c>
      <c r="C30" s="414">
        <v>31.4</v>
      </c>
      <c r="D30" s="414">
        <v>11.8</v>
      </c>
      <c r="E30" s="414">
        <v>8.4</v>
      </c>
      <c r="F30" s="414">
        <v>2.6</v>
      </c>
      <c r="G30" s="414">
        <v>28.8</v>
      </c>
    </row>
    <row r="31" spans="1:7" x14ac:dyDescent="0.2">
      <c r="A31" s="55" t="s">
        <v>322</v>
      </c>
      <c r="B31" s="414"/>
      <c r="C31" s="414"/>
      <c r="D31" s="414"/>
      <c r="E31" s="414"/>
      <c r="F31" s="414"/>
      <c r="G31" s="414"/>
    </row>
    <row r="32" spans="1:7" x14ac:dyDescent="0.2">
      <c r="A32" s="55" t="s">
        <v>284</v>
      </c>
      <c r="B32" s="56">
        <v>116799.8</v>
      </c>
      <c r="C32" s="56">
        <v>113714.3</v>
      </c>
      <c r="D32" s="56">
        <v>114698.7</v>
      </c>
      <c r="E32" s="56">
        <v>113550.3</v>
      </c>
      <c r="F32" s="56">
        <v>112200.1</v>
      </c>
      <c r="G32" s="56">
        <v>115705.60000000001</v>
      </c>
    </row>
    <row r="33" spans="1:7" x14ac:dyDescent="0.2">
      <c r="A33" s="9" t="s">
        <v>285</v>
      </c>
      <c r="B33" s="10" t="s">
        <v>182</v>
      </c>
      <c r="C33" s="10" t="s">
        <v>182</v>
      </c>
      <c r="D33" s="10" t="s">
        <v>182</v>
      </c>
      <c r="E33" s="10" t="s">
        <v>182</v>
      </c>
      <c r="F33" s="10" t="s">
        <v>299</v>
      </c>
      <c r="G33" s="10" t="s">
        <v>299</v>
      </c>
    </row>
    <row r="34" spans="1:7" x14ac:dyDescent="0.2">
      <c r="A34" s="9" t="s">
        <v>286</v>
      </c>
      <c r="B34" s="59">
        <v>9746.9</v>
      </c>
      <c r="C34" s="59">
        <v>9400.2999999999993</v>
      </c>
      <c r="D34" s="59">
        <v>9278</v>
      </c>
      <c r="E34" s="59">
        <v>8815</v>
      </c>
      <c r="F34" s="59">
        <v>8830.4</v>
      </c>
      <c r="G34" s="59">
        <v>11868</v>
      </c>
    </row>
    <row r="35" spans="1:7" x14ac:dyDescent="0.2">
      <c r="A35" s="9" t="s">
        <v>287</v>
      </c>
      <c r="B35" s="59">
        <v>96838.399999999994</v>
      </c>
      <c r="C35" s="59">
        <v>94427.1</v>
      </c>
      <c r="D35" s="59">
        <v>95180.6</v>
      </c>
      <c r="E35" s="59">
        <v>94527.7</v>
      </c>
      <c r="F35" s="59">
        <v>93325.6</v>
      </c>
      <c r="G35" s="59">
        <v>93817.1</v>
      </c>
    </row>
    <row r="36" spans="1:7" x14ac:dyDescent="0.2">
      <c r="A36" s="9" t="s">
        <v>323</v>
      </c>
      <c r="B36" s="10" t="s">
        <v>184</v>
      </c>
      <c r="C36" s="10" t="s">
        <v>184</v>
      </c>
      <c r="D36" s="10" t="s">
        <v>184</v>
      </c>
      <c r="E36" s="10" t="s">
        <v>184</v>
      </c>
      <c r="F36" s="10" t="s">
        <v>184</v>
      </c>
      <c r="G36" s="10" t="s">
        <v>184</v>
      </c>
    </row>
    <row r="37" spans="1:7" x14ac:dyDescent="0.2">
      <c r="A37" s="9" t="s">
        <v>289</v>
      </c>
      <c r="B37" s="59">
        <v>1320.1</v>
      </c>
      <c r="C37" s="59">
        <v>1320.1</v>
      </c>
      <c r="D37" s="59">
        <v>1320.1</v>
      </c>
      <c r="E37" s="59">
        <v>1320.1</v>
      </c>
      <c r="F37" s="59">
        <v>1320.1</v>
      </c>
      <c r="G37" s="59">
        <v>1320.1</v>
      </c>
    </row>
    <row r="38" spans="1:7" x14ac:dyDescent="0.2">
      <c r="A38" s="9" t="s">
        <v>324</v>
      </c>
      <c r="B38" s="59">
        <v>4997.2</v>
      </c>
      <c r="C38" s="59">
        <v>4810.2</v>
      </c>
      <c r="D38" s="59">
        <v>5013.7</v>
      </c>
      <c r="E38" s="59">
        <v>4938.8999999999996</v>
      </c>
      <c r="F38" s="59">
        <v>4820</v>
      </c>
      <c r="G38" s="59">
        <v>4840.8</v>
      </c>
    </row>
    <row r="39" spans="1:7" x14ac:dyDescent="0.2">
      <c r="A39" s="9" t="s">
        <v>325</v>
      </c>
      <c r="B39" s="59">
        <v>3897.3</v>
      </c>
      <c r="C39" s="59">
        <v>3756.7</v>
      </c>
      <c r="D39" s="59">
        <v>3906.3</v>
      </c>
      <c r="E39" s="59">
        <v>3948.5</v>
      </c>
      <c r="F39" s="59">
        <v>3904</v>
      </c>
      <c r="G39" s="59">
        <v>3859.7</v>
      </c>
    </row>
    <row r="40" spans="1:7" ht="15" thickBot="1" x14ac:dyDescent="0.25">
      <c r="A40" s="11"/>
      <c r="B40" s="11"/>
      <c r="C40" s="11"/>
      <c r="D40" s="12"/>
      <c r="E40" s="11"/>
      <c r="F40" s="11"/>
      <c r="G40" s="11"/>
    </row>
    <row r="41" spans="1:7" ht="15" thickTop="1" x14ac:dyDescent="0.2">
      <c r="A41" s="335" t="s">
        <v>56</v>
      </c>
      <c r="B41" s="335"/>
      <c r="C41" s="335"/>
      <c r="D41" s="335"/>
      <c r="E41" s="335"/>
      <c r="F41" s="335"/>
      <c r="G41" s="335"/>
    </row>
    <row r="42" spans="1:7" x14ac:dyDescent="0.2">
      <c r="A42" s="352" t="s">
        <v>326</v>
      </c>
      <c r="B42" s="352"/>
      <c r="C42" s="352"/>
      <c r="D42" s="352"/>
      <c r="E42" s="352"/>
      <c r="F42" s="352"/>
      <c r="G42" s="352"/>
    </row>
  </sheetData>
  <mergeCells count="26">
    <mergeCell ref="A1:G1"/>
    <mergeCell ref="A2:G2"/>
    <mergeCell ref="A3:G3"/>
    <mergeCell ref="A4:A5"/>
    <mergeCell ref="B4:D4"/>
    <mergeCell ref="E4:G4"/>
    <mergeCell ref="G16:G17"/>
    <mergeCell ref="B11:B12"/>
    <mergeCell ref="C11:C12"/>
    <mergeCell ref="D11:D12"/>
    <mergeCell ref="E11:E12"/>
    <mergeCell ref="F11:F12"/>
    <mergeCell ref="G11:G12"/>
    <mergeCell ref="B16:B17"/>
    <mergeCell ref="C16:C17"/>
    <mergeCell ref="D16:D17"/>
    <mergeCell ref="E16:E17"/>
    <mergeCell ref="F16:F17"/>
    <mergeCell ref="A41:G41"/>
    <mergeCell ref="A42:G42"/>
    <mergeCell ref="B30:B31"/>
    <mergeCell ref="C30:C31"/>
    <mergeCell ref="D30:D31"/>
    <mergeCell ref="E30:E31"/>
    <mergeCell ref="F30:F31"/>
    <mergeCell ref="G30:G31"/>
  </mergeCells>
  <hyperlinks>
    <hyperlink ref="A42" r:id="rId1" display="http://www.sbp.org.pk/ecodata/Invest-BPM6.xls"/>
  </hyperlinks>
  <pageMargins left="0.7" right="0.7" top="0.75" bottom="0.75" header="0.3" footer="0.3"/>
  <pageSetup paperSize="9" scale="92" orientation="portrait" verticalDpi="0"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view="pageBreakPreview" zoomScaleNormal="100" zoomScaleSheetLayoutView="100" workbookViewId="0">
      <selection activeCell="Y27" sqref="Y27"/>
    </sheetView>
  </sheetViews>
  <sheetFormatPr defaultColWidth="9.125" defaultRowHeight="14.25" x14ac:dyDescent="0.2"/>
  <cols>
    <col min="1" max="1" width="5.25" style="5" bestFit="1" customWidth="1"/>
    <col min="2" max="3" width="4.375" style="5" bestFit="1" customWidth="1"/>
    <col min="4" max="4" width="3.875" style="5" bestFit="1" customWidth="1"/>
    <col min="5" max="5" width="3.125" style="5" bestFit="1" customWidth="1"/>
    <col min="6" max="6" width="4.25" style="5" bestFit="1" customWidth="1"/>
    <col min="7" max="8" width="3.125" style="5" bestFit="1" customWidth="1"/>
    <col min="9" max="10" width="4.625" style="5" bestFit="1" customWidth="1"/>
    <col min="11" max="11" width="4.125" style="5" bestFit="1" customWidth="1"/>
    <col min="12" max="12" width="3.625" style="5" bestFit="1" customWidth="1"/>
    <col min="13" max="13" width="4.625" style="5" bestFit="1" customWidth="1"/>
    <col min="14" max="14" width="3.875" style="5" bestFit="1" customWidth="1"/>
    <col min="15" max="15" width="3.125" style="5" bestFit="1" customWidth="1"/>
    <col min="16" max="18" width="4.125" style="5" bestFit="1" customWidth="1"/>
    <col min="19" max="19" width="4.625" style="5" bestFit="1" customWidth="1"/>
    <col min="20" max="20" width="4.875" style="5" bestFit="1" customWidth="1"/>
    <col min="21" max="16384" width="9.125" style="5"/>
  </cols>
  <sheetData>
    <row r="1" spans="1:20" ht="18.75" x14ac:dyDescent="0.2">
      <c r="A1" s="426" t="s">
        <v>327</v>
      </c>
      <c r="B1" s="426"/>
      <c r="C1" s="426"/>
      <c r="D1" s="426"/>
      <c r="E1" s="426"/>
      <c r="F1" s="426"/>
      <c r="G1" s="426"/>
      <c r="H1" s="426"/>
      <c r="I1" s="426"/>
      <c r="J1" s="426"/>
      <c r="K1" s="426"/>
      <c r="L1" s="426"/>
      <c r="M1" s="426"/>
      <c r="N1" s="426"/>
      <c r="O1" s="426"/>
      <c r="P1" s="426"/>
      <c r="Q1" s="426"/>
      <c r="R1" s="426"/>
      <c r="S1" s="426"/>
      <c r="T1" s="426"/>
    </row>
    <row r="2" spans="1:20" ht="15" thickBot="1" x14ac:dyDescent="0.25">
      <c r="A2" s="334" t="s">
        <v>130</v>
      </c>
      <c r="B2" s="334"/>
      <c r="C2" s="334"/>
      <c r="D2" s="334"/>
      <c r="E2" s="334"/>
      <c r="F2" s="334"/>
      <c r="G2" s="334"/>
      <c r="H2" s="334"/>
      <c r="I2" s="334"/>
      <c r="J2" s="334"/>
      <c r="K2" s="334"/>
      <c r="L2" s="334"/>
      <c r="M2" s="334"/>
      <c r="N2" s="334"/>
      <c r="O2" s="334"/>
      <c r="P2" s="334"/>
      <c r="Q2" s="334"/>
      <c r="R2" s="334"/>
      <c r="S2" s="334"/>
      <c r="T2" s="334"/>
    </row>
    <row r="3" spans="1:20" ht="15.75" thickTop="1" thickBot="1" x14ac:dyDescent="0.25">
      <c r="A3" s="427" t="s">
        <v>328</v>
      </c>
      <c r="B3" s="428"/>
      <c r="C3" s="432" t="s">
        <v>329</v>
      </c>
      <c r="D3" s="435" t="s">
        <v>330</v>
      </c>
      <c r="E3" s="436"/>
      <c r="F3" s="436"/>
      <c r="G3" s="436"/>
      <c r="H3" s="436"/>
      <c r="I3" s="436"/>
      <c r="J3" s="436"/>
      <c r="K3" s="436"/>
      <c r="L3" s="436"/>
      <c r="M3" s="436"/>
      <c r="N3" s="436"/>
      <c r="O3" s="436"/>
      <c r="P3" s="436"/>
      <c r="Q3" s="436"/>
      <c r="R3" s="437"/>
      <c r="S3" s="438" t="s">
        <v>331</v>
      </c>
      <c r="T3" s="439"/>
    </row>
    <row r="4" spans="1:20" ht="15" thickBot="1" x14ac:dyDescent="0.25">
      <c r="A4" s="429"/>
      <c r="B4" s="364"/>
      <c r="C4" s="433"/>
      <c r="D4" s="444" t="s">
        <v>332</v>
      </c>
      <c r="E4" s="445"/>
      <c r="F4" s="445"/>
      <c r="G4" s="445"/>
      <c r="H4" s="445"/>
      <c r="I4" s="445"/>
      <c r="J4" s="446"/>
      <c r="K4" s="451" t="s">
        <v>333</v>
      </c>
      <c r="L4" s="452"/>
      <c r="M4" s="452"/>
      <c r="N4" s="452"/>
      <c r="O4" s="452"/>
      <c r="P4" s="452"/>
      <c r="Q4" s="452"/>
      <c r="R4" s="453"/>
      <c r="S4" s="440"/>
      <c r="T4" s="441"/>
    </row>
    <row r="5" spans="1:20" x14ac:dyDescent="0.2">
      <c r="A5" s="429"/>
      <c r="B5" s="364"/>
      <c r="C5" s="433"/>
      <c r="D5" s="447"/>
      <c r="E5" s="365"/>
      <c r="F5" s="365"/>
      <c r="G5" s="365"/>
      <c r="H5" s="365"/>
      <c r="I5" s="365"/>
      <c r="J5" s="366"/>
      <c r="K5" s="444" t="s">
        <v>334</v>
      </c>
      <c r="L5" s="445"/>
      <c r="M5" s="454"/>
      <c r="N5" s="444" t="s">
        <v>335</v>
      </c>
      <c r="O5" s="445"/>
      <c r="P5" s="446"/>
      <c r="Q5" s="415" t="s">
        <v>899</v>
      </c>
      <c r="R5" s="415" t="s">
        <v>900</v>
      </c>
      <c r="S5" s="440"/>
      <c r="T5" s="441"/>
    </row>
    <row r="6" spans="1:20" ht="15" thickBot="1" x14ac:dyDescent="0.25">
      <c r="A6" s="429"/>
      <c r="B6" s="364"/>
      <c r="C6" s="433"/>
      <c r="D6" s="448"/>
      <c r="E6" s="449"/>
      <c r="F6" s="449"/>
      <c r="G6" s="449"/>
      <c r="H6" s="449"/>
      <c r="I6" s="449"/>
      <c r="J6" s="450"/>
      <c r="K6" s="448"/>
      <c r="L6" s="449"/>
      <c r="M6" s="450"/>
      <c r="N6" s="448"/>
      <c r="O6" s="449"/>
      <c r="P6" s="450"/>
      <c r="Q6" s="416"/>
      <c r="R6" s="416"/>
      <c r="S6" s="442"/>
      <c r="T6" s="443"/>
    </row>
    <row r="7" spans="1:20" ht="78" customHeight="1" x14ac:dyDescent="0.2">
      <c r="A7" s="429"/>
      <c r="B7" s="364"/>
      <c r="C7" s="433"/>
      <c r="D7" s="418" t="s">
        <v>336</v>
      </c>
      <c r="E7" s="418" t="s">
        <v>337</v>
      </c>
      <c r="F7" s="418" t="s">
        <v>338</v>
      </c>
      <c r="G7" s="418" t="s">
        <v>339</v>
      </c>
      <c r="H7" s="418" t="s">
        <v>340</v>
      </c>
      <c r="I7" s="415" t="s">
        <v>896</v>
      </c>
      <c r="J7" s="415" t="s">
        <v>897</v>
      </c>
      <c r="K7" s="418" t="s">
        <v>341</v>
      </c>
      <c r="L7" s="418" t="s">
        <v>342</v>
      </c>
      <c r="M7" s="415" t="s">
        <v>898</v>
      </c>
      <c r="N7" s="418" t="s">
        <v>343</v>
      </c>
      <c r="O7" s="415" t="s">
        <v>344</v>
      </c>
      <c r="P7" s="418" t="s">
        <v>141</v>
      </c>
      <c r="Q7" s="416"/>
      <c r="R7" s="416"/>
      <c r="S7" s="415" t="s">
        <v>883</v>
      </c>
      <c r="T7" s="422" t="s">
        <v>345</v>
      </c>
    </row>
    <row r="8" spans="1:20" ht="6.75" hidden="1" customHeight="1" x14ac:dyDescent="0.2">
      <c r="A8" s="429"/>
      <c r="B8" s="364"/>
      <c r="C8" s="433"/>
      <c r="D8" s="419"/>
      <c r="E8" s="419"/>
      <c r="F8" s="419"/>
      <c r="G8" s="419"/>
      <c r="H8" s="419"/>
      <c r="I8" s="416"/>
      <c r="J8" s="416"/>
      <c r="K8" s="419"/>
      <c r="L8" s="419"/>
      <c r="M8" s="416"/>
      <c r="N8" s="419"/>
      <c r="O8" s="416"/>
      <c r="P8" s="419"/>
      <c r="Q8" s="416"/>
      <c r="R8" s="416"/>
      <c r="S8" s="416"/>
      <c r="T8" s="423"/>
    </row>
    <row r="9" spans="1:20" ht="15" hidden="1" customHeight="1" thickBot="1" x14ac:dyDescent="0.25">
      <c r="A9" s="429"/>
      <c r="B9" s="364"/>
      <c r="C9" s="434"/>
      <c r="D9" s="420"/>
      <c r="E9" s="420"/>
      <c r="F9" s="420"/>
      <c r="G9" s="420"/>
      <c r="H9" s="420"/>
      <c r="I9" s="417"/>
      <c r="J9" s="417"/>
      <c r="K9" s="420"/>
      <c r="L9" s="420"/>
      <c r="M9" s="417"/>
      <c r="N9" s="420"/>
      <c r="O9" s="417"/>
      <c r="P9" s="420"/>
      <c r="Q9" s="417"/>
      <c r="R9" s="417"/>
      <c r="S9" s="417"/>
      <c r="T9" s="424"/>
    </row>
    <row r="10" spans="1:20" ht="15" thickBot="1" x14ac:dyDescent="0.25">
      <c r="A10" s="430"/>
      <c r="B10" s="431"/>
      <c r="C10" s="75">
        <v>1</v>
      </c>
      <c r="D10" s="75">
        <v>2</v>
      </c>
      <c r="E10" s="75">
        <v>3</v>
      </c>
      <c r="F10" s="75">
        <v>4</v>
      </c>
      <c r="G10" s="75" t="s">
        <v>346</v>
      </c>
      <c r="H10" s="75" t="s">
        <v>347</v>
      </c>
      <c r="I10" s="75">
        <v>5</v>
      </c>
      <c r="J10" s="75">
        <v>6</v>
      </c>
      <c r="K10" s="75">
        <v>7</v>
      </c>
      <c r="L10" s="75">
        <v>8</v>
      </c>
      <c r="M10" s="75">
        <v>9</v>
      </c>
      <c r="N10" s="75">
        <v>10</v>
      </c>
      <c r="O10" s="75">
        <v>11</v>
      </c>
      <c r="P10" s="75">
        <v>12</v>
      </c>
      <c r="Q10" s="75">
        <v>13</v>
      </c>
      <c r="R10" s="75">
        <v>14</v>
      </c>
      <c r="S10" s="75">
        <v>15</v>
      </c>
      <c r="T10" s="76">
        <v>16</v>
      </c>
    </row>
    <row r="11" spans="1:20" ht="15" thickTop="1" x14ac:dyDescent="0.2">
      <c r="A11" s="425"/>
      <c r="B11" s="425"/>
      <c r="C11" s="77"/>
      <c r="D11" s="78"/>
      <c r="E11" s="77"/>
      <c r="F11" s="25"/>
      <c r="G11" s="24"/>
      <c r="H11" s="24"/>
      <c r="I11" s="25"/>
      <c r="J11" s="25"/>
      <c r="K11" s="25"/>
      <c r="L11" s="25"/>
      <c r="M11" s="78"/>
      <c r="N11" s="78"/>
      <c r="O11" s="78"/>
      <c r="P11" s="78"/>
      <c r="Q11" s="78"/>
      <c r="R11" s="78"/>
      <c r="S11" s="78"/>
      <c r="T11" s="78"/>
    </row>
    <row r="12" spans="1:20" x14ac:dyDescent="0.2">
      <c r="A12" s="421" t="s">
        <v>348</v>
      </c>
      <c r="B12" s="421"/>
      <c r="C12" s="79">
        <v>2928</v>
      </c>
      <c r="D12" s="18">
        <v>347</v>
      </c>
      <c r="E12" s="18">
        <v>489</v>
      </c>
      <c r="F12" s="79">
        <v>6939</v>
      </c>
      <c r="G12" s="18" t="s">
        <v>184</v>
      </c>
      <c r="H12" s="18" t="s">
        <v>184</v>
      </c>
      <c r="I12" s="79">
        <v>7774</v>
      </c>
      <c r="J12" s="79">
        <v>7285</v>
      </c>
      <c r="K12" s="79">
        <v>7823</v>
      </c>
      <c r="L12" s="18">
        <v>-714</v>
      </c>
      <c r="M12" s="18">
        <v>1.9</v>
      </c>
      <c r="N12" s="18">
        <v>626</v>
      </c>
      <c r="O12" s="18">
        <v>62</v>
      </c>
      <c r="P12" s="79">
        <v>3545</v>
      </c>
      <c r="Q12" s="79">
        <v>2878</v>
      </c>
      <c r="R12" s="79">
        <v>7196</v>
      </c>
      <c r="S12" s="79">
        <v>13580</v>
      </c>
      <c r="T12" s="79">
        <v>14482</v>
      </c>
    </row>
    <row r="13" spans="1:20" x14ac:dyDescent="0.2">
      <c r="A13" s="421" t="s">
        <v>132</v>
      </c>
      <c r="B13" s="421"/>
      <c r="C13" s="79">
        <v>3674</v>
      </c>
      <c r="D13" s="18">
        <v>176</v>
      </c>
      <c r="E13" s="18">
        <v>369</v>
      </c>
      <c r="F13" s="79">
        <v>11956</v>
      </c>
      <c r="G13" s="18">
        <v>49</v>
      </c>
      <c r="H13" s="18">
        <v>0.2</v>
      </c>
      <c r="I13" s="79">
        <v>12550</v>
      </c>
      <c r="J13" s="79">
        <v>12132</v>
      </c>
      <c r="K13" s="79">
        <v>7526</v>
      </c>
      <c r="L13" s="18">
        <v>28</v>
      </c>
      <c r="M13" s="18">
        <v>1.7</v>
      </c>
      <c r="N13" s="18">
        <v>771</v>
      </c>
      <c r="O13" s="18">
        <v>53</v>
      </c>
      <c r="P13" s="79">
        <v>4059</v>
      </c>
      <c r="Q13" s="79">
        <v>2672</v>
      </c>
      <c r="R13" s="79">
        <v>6754</v>
      </c>
      <c r="S13" s="79">
        <v>18896</v>
      </c>
      <c r="T13" s="79">
        <v>18886</v>
      </c>
    </row>
    <row r="14" spans="1:20" x14ac:dyDescent="0.2">
      <c r="A14" s="421" t="s">
        <v>133</v>
      </c>
      <c r="B14" s="421"/>
      <c r="C14" s="79">
        <v>3665</v>
      </c>
      <c r="D14" s="18">
        <v>386</v>
      </c>
      <c r="E14" s="18">
        <v>131</v>
      </c>
      <c r="F14" s="79">
        <v>16913</v>
      </c>
      <c r="G14" s="18">
        <v>55</v>
      </c>
      <c r="H14" s="18">
        <v>0.2</v>
      </c>
      <c r="I14" s="79">
        <v>17486</v>
      </c>
      <c r="J14" s="79">
        <v>17299</v>
      </c>
      <c r="K14" s="79">
        <v>7879</v>
      </c>
      <c r="L14" s="18">
        <v>52</v>
      </c>
      <c r="M14" s="18">
        <v>2.7</v>
      </c>
      <c r="N14" s="18">
        <v>780</v>
      </c>
      <c r="O14" s="18">
        <v>80</v>
      </c>
      <c r="P14" s="79">
        <v>4507</v>
      </c>
      <c r="Q14" s="79">
        <v>2568</v>
      </c>
      <c r="R14" s="79">
        <v>7099</v>
      </c>
      <c r="S14" s="79">
        <v>23718</v>
      </c>
      <c r="T14" s="79">
        <v>24398</v>
      </c>
    </row>
    <row r="15" spans="1:20" x14ac:dyDescent="0.2">
      <c r="A15" s="421" t="s">
        <v>134</v>
      </c>
      <c r="B15" s="421"/>
      <c r="C15" s="79">
        <v>3777</v>
      </c>
      <c r="D15" s="18">
        <v>212</v>
      </c>
      <c r="E15" s="18">
        <v>117</v>
      </c>
      <c r="F15" s="79">
        <v>9602</v>
      </c>
      <c r="G15" s="18">
        <v>132</v>
      </c>
      <c r="H15" s="18">
        <v>0.2</v>
      </c>
      <c r="I15" s="79">
        <v>10064</v>
      </c>
      <c r="J15" s="79">
        <v>9815</v>
      </c>
      <c r="K15" s="79">
        <v>7111</v>
      </c>
      <c r="L15" s="18">
        <v>202</v>
      </c>
      <c r="M15" s="18">
        <v>0.9</v>
      </c>
      <c r="N15" s="79">
        <v>1475</v>
      </c>
      <c r="O15" s="18">
        <v>120</v>
      </c>
      <c r="P15" s="79">
        <v>3138</v>
      </c>
      <c r="Q15" s="79">
        <v>2580</v>
      </c>
      <c r="R15" s="79">
        <v>5635</v>
      </c>
      <c r="S15" s="79">
        <v>16421</v>
      </c>
      <c r="T15" s="79">
        <v>15450</v>
      </c>
    </row>
    <row r="16" spans="1:20" x14ac:dyDescent="0.2">
      <c r="A16" s="421" t="s">
        <v>135</v>
      </c>
      <c r="B16" s="421"/>
      <c r="C16" s="79">
        <v>3976</v>
      </c>
      <c r="D16" s="18">
        <v>19</v>
      </c>
      <c r="E16" s="18">
        <v>69</v>
      </c>
      <c r="F16" s="79">
        <v>4426</v>
      </c>
      <c r="G16" s="18">
        <v>21</v>
      </c>
      <c r="H16" s="18">
        <v>0.2</v>
      </c>
      <c r="I16" s="79">
        <v>4536</v>
      </c>
      <c r="J16" s="79">
        <v>4445</v>
      </c>
      <c r="K16" s="79">
        <v>6393</v>
      </c>
      <c r="L16" s="18">
        <v>129</v>
      </c>
      <c r="M16" s="18">
        <v>0.4</v>
      </c>
      <c r="N16" s="79">
        <v>1678</v>
      </c>
      <c r="O16" s="18">
        <v>127</v>
      </c>
      <c r="P16" s="79">
        <v>1964</v>
      </c>
      <c r="Q16" s="79">
        <v>2754</v>
      </c>
      <c r="R16" s="79">
        <v>4715</v>
      </c>
      <c r="S16" s="79">
        <v>11266</v>
      </c>
      <c r="T16" s="79">
        <v>9160</v>
      </c>
    </row>
    <row r="17" spans="1:20" x14ac:dyDescent="0.2">
      <c r="A17" s="4"/>
      <c r="B17" s="4"/>
      <c r="C17" s="4"/>
      <c r="D17" s="4"/>
      <c r="E17" s="4"/>
      <c r="F17" s="4"/>
      <c r="G17" s="10"/>
      <c r="H17" s="10"/>
      <c r="I17" s="10"/>
      <c r="J17" s="4"/>
      <c r="K17" s="4"/>
      <c r="L17" s="4"/>
      <c r="M17" s="4"/>
      <c r="N17" s="4"/>
      <c r="O17" s="4"/>
      <c r="P17" s="4"/>
      <c r="Q17" s="4"/>
      <c r="R17" s="4"/>
      <c r="S17" s="4"/>
      <c r="T17" s="4"/>
    </row>
    <row r="18" spans="1:20" x14ac:dyDescent="0.2">
      <c r="A18" s="80">
        <v>2023</v>
      </c>
      <c r="B18" s="39" t="s">
        <v>349</v>
      </c>
      <c r="C18" s="79">
        <v>3999</v>
      </c>
      <c r="D18" s="18">
        <v>144</v>
      </c>
      <c r="E18" s="18">
        <v>63</v>
      </c>
      <c r="F18" s="79">
        <v>2966</v>
      </c>
      <c r="G18" s="18">
        <v>30</v>
      </c>
      <c r="H18" s="18">
        <v>0.2</v>
      </c>
      <c r="I18" s="79">
        <v>3204</v>
      </c>
      <c r="J18" s="79">
        <v>3110</v>
      </c>
      <c r="K18" s="79">
        <v>6382</v>
      </c>
      <c r="L18" s="18">
        <v>151</v>
      </c>
      <c r="M18" s="18">
        <v>0.8</v>
      </c>
      <c r="N18" s="79">
        <v>1323</v>
      </c>
      <c r="O18" s="18">
        <v>121</v>
      </c>
      <c r="P18" s="79">
        <v>2971</v>
      </c>
      <c r="Q18" s="79">
        <v>2119</v>
      </c>
      <c r="R18" s="79">
        <v>5059</v>
      </c>
      <c r="S18" s="79">
        <v>9322</v>
      </c>
      <c r="T18" s="79">
        <v>8170</v>
      </c>
    </row>
    <row r="19" spans="1:20" x14ac:dyDescent="0.2">
      <c r="A19" s="39"/>
      <c r="B19" s="39" t="s">
        <v>46</v>
      </c>
      <c r="C19" s="79">
        <v>3793</v>
      </c>
      <c r="D19" s="18">
        <v>17</v>
      </c>
      <c r="E19" s="18">
        <v>74</v>
      </c>
      <c r="F19" s="79">
        <v>3847</v>
      </c>
      <c r="G19" s="18">
        <v>35</v>
      </c>
      <c r="H19" s="18">
        <v>0.2</v>
      </c>
      <c r="I19" s="79">
        <v>3974</v>
      </c>
      <c r="J19" s="79">
        <v>3864</v>
      </c>
      <c r="K19" s="79">
        <v>6217</v>
      </c>
      <c r="L19" s="18">
        <v>-20</v>
      </c>
      <c r="M19" s="18">
        <v>0.9</v>
      </c>
      <c r="N19" s="79">
        <v>1330</v>
      </c>
      <c r="O19" s="18">
        <v>122</v>
      </c>
      <c r="P19" s="79">
        <v>2637</v>
      </c>
      <c r="Q19" s="79">
        <v>2108</v>
      </c>
      <c r="R19" s="79">
        <v>4887</v>
      </c>
      <c r="S19" s="79">
        <v>9875</v>
      </c>
      <c r="T19" s="79">
        <v>8751</v>
      </c>
    </row>
    <row r="20" spans="1:20" x14ac:dyDescent="0.2">
      <c r="A20" s="39"/>
      <c r="B20" s="39" t="s">
        <v>47</v>
      </c>
      <c r="C20" s="79">
        <v>4115</v>
      </c>
      <c r="D20" s="18">
        <v>17</v>
      </c>
      <c r="E20" s="18">
        <v>75</v>
      </c>
      <c r="F20" s="79">
        <v>4191</v>
      </c>
      <c r="G20" s="18">
        <v>15</v>
      </c>
      <c r="H20" s="18">
        <v>0.2</v>
      </c>
      <c r="I20" s="79">
        <v>4299</v>
      </c>
      <c r="J20" s="79">
        <v>4208</v>
      </c>
      <c r="K20" s="79">
        <v>6310</v>
      </c>
      <c r="L20" s="18">
        <v>211</v>
      </c>
      <c r="M20" s="18">
        <v>1.1000000000000001</v>
      </c>
      <c r="N20" s="79">
        <v>1354</v>
      </c>
      <c r="O20" s="18">
        <v>122</v>
      </c>
      <c r="P20" s="79">
        <v>2191</v>
      </c>
      <c r="Q20" s="79">
        <v>2855</v>
      </c>
      <c r="R20" s="79">
        <v>4956</v>
      </c>
      <c r="S20" s="79">
        <v>11268</v>
      </c>
      <c r="T20" s="79">
        <v>9164</v>
      </c>
    </row>
    <row r="21" spans="1:20" x14ac:dyDescent="0.2">
      <c r="A21" s="39"/>
      <c r="B21" s="39" t="s">
        <v>48</v>
      </c>
      <c r="C21" s="79">
        <v>4121</v>
      </c>
      <c r="D21" s="18">
        <v>154</v>
      </c>
      <c r="E21" s="18">
        <v>75</v>
      </c>
      <c r="F21" s="79">
        <v>4304</v>
      </c>
      <c r="G21" s="18">
        <v>26</v>
      </c>
      <c r="H21" s="18">
        <v>0.2</v>
      </c>
      <c r="I21" s="79">
        <v>4559</v>
      </c>
      <c r="J21" s="79">
        <v>4458</v>
      </c>
      <c r="K21" s="79">
        <v>6316</v>
      </c>
      <c r="L21" s="18">
        <v>192</v>
      </c>
      <c r="M21" s="18">
        <v>1.2</v>
      </c>
      <c r="N21" s="79">
        <v>1317</v>
      </c>
      <c r="O21" s="18">
        <v>125</v>
      </c>
      <c r="P21" s="79">
        <v>2185</v>
      </c>
      <c r="Q21" s="79">
        <v>2882</v>
      </c>
      <c r="R21" s="79">
        <v>4999</v>
      </c>
      <c r="S21" s="79">
        <v>11563</v>
      </c>
      <c r="T21" s="79">
        <v>9457</v>
      </c>
    </row>
    <row r="22" spans="1:20" x14ac:dyDescent="0.2">
      <c r="A22" s="39"/>
      <c r="B22" s="39" t="s">
        <v>49</v>
      </c>
      <c r="C22" s="79">
        <v>4083</v>
      </c>
      <c r="D22" s="18">
        <v>19</v>
      </c>
      <c r="E22" s="18">
        <v>75</v>
      </c>
      <c r="F22" s="79">
        <v>3660</v>
      </c>
      <c r="G22" s="18">
        <v>11</v>
      </c>
      <c r="H22" s="18">
        <v>0.2</v>
      </c>
      <c r="I22" s="79">
        <v>3765</v>
      </c>
      <c r="J22" s="79">
        <v>3679</v>
      </c>
      <c r="K22" s="79">
        <v>6315</v>
      </c>
      <c r="L22" s="18">
        <v>165</v>
      </c>
      <c r="M22" s="18">
        <v>0.7</v>
      </c>
      <c r="N22" s="79">
        <v>1466</v>
      </c>
      <c r="O22" s="18">
        <v>134</v>
      </c>
      <c r="P22" s="79">
        <v>2062</v>
      </c>
      <c r="Q22" s="79">
        <v>2818</v>
      </c>
      <c r="R22" s="79">
        <v>4849</v>
      </c>
      <c r="S22" s="79">
        <v>10667</v>
      </c>
      <c r="T22" s="79">
        <v>8528</v>
      </c>
    </row>
    <row r="23" spans="1:20" x14ac:dyDescent="0.2">
      <c r="A23" s="39"/>
      <c r="B23" s="39" t="s">
        <v>50</v>
      </c>
      <c r="C23" s="79">
        <v>3976</v>
      </c>
      <c r="D23" s="18">
        <v>19</v>
      </c>
      <c r="E23" s="18">
        <v>69</v>
      </c>
      <c r="F23" s="79">
        <v>4426</v>
      </c>
      <c r="G23" s="18">
        <v>21</v>
      </c>
      <c r="H23" s="18">
        <v>0.2</v>
      </c>
      <c r="I23" s="79">
        <v>4536</v>
      </c>
      <c r="J23" s="79">
        <v>4445</v>
      </c>
      <c r="K23" s="79">
        <v>6393</v>
      </c>
      <c r="L23" s="18">
        <v>129</v>
      </c>
      <c r="M23" s="18">
        <v>0.4</v>
      </c>
      <c r="N23" s="79">
        <v>1678</v>
      </c>
      <c r="O23" s="18">
        <v>127</v>
      </c>
      <c r="P23" s="79">
        <v>1964</v>
      </c>
      <c r="Q23" s="79">
        <v>2754</v>
      </c>
      <c r="R23" s="79">
        <v>4715</v>
      </c>
      <c r="S23" s="79">
        <v>11266</v>
      </c>
      <c r="T23" s="79">
        <v>9160</v>
      </c>
    </row>
    <row r="24" spans="1:20" x14ac:dyDescent="0.2">
      <c r="A24" s="39"/>
      <c r="B24" s="39" t="s">
        <v>39</v>
      </c>
      <c r="C24" s="79">
        <v>4097</v>
      </c>
      <c r="D24" s="79">
        <v>1357</v>
      </c>
      <c r="E24" s="18">
        <v>71</v>
      </c>
      <c r="F24" s="79">
        <v>6782</v>
      </c>
      <c r="G24" s="18">
        <v>16</v>
      </c>
      <c r="H24" s="18">
        <v>0.2</v>
      </c>
      <c r="I24" s="79">
        <v>8225</v>
      </c>
      <c r="J24" s="79">
        <v>8138</v>
      </c>
      <c r="K24" s="79">
        <v>6392</v>
      </c>
      <c r="L24" s="18">
        <v>146</v>
      </c>
      <c r="M24" s="18">
        <v>199.3</v>
      </c>
      <c r="N24" s="79">
        <v>1639</v>
      </c>
      <c r="O24" s="18">
        <v>124</v>
      </c>
      <c r="P24" s="79">
        <v>2068</v>
      </c>
      <c r="Q24" s="79">
        <v>2907</v>
      </c>
      <c r="R24" s="79">
        <v>4754</v>
      </c>
      <c r="S24" s="79">
        <v>15230</v>
      </c>
      <c r="T24" s="79">
        <v>12892</v>
      </c>
    </row>
    <row r="25" spans="1:20" x14ac:dyDescent="0.2">
      <c r="A25" s="39"/>
      <c r="B25" s="39" t="s">
        <v>40</v>
      </c>
      <c r="C25" s="79">
        <v>4038</v>
      </c>
      <c r="D25" s="18">
        <v>881</v>
      </c>
      <c r="E25" s="18">
        <v>72</v>
      </c>
      <c r="F25" s="79">
        <v>6907</v>
      </c>
      <c r="G25" s="18">
        <v>28</v>
      </c>
      <c r="H25" s="18">
        <v>0.2</v>
      </c>
      <c r="I25" s="79">
        <v>7889</v>
      </c>
      <c r="J25" s="79">
        <v>7788</v>
      </c>
      <c r="K25" s="79">
        <v>6455</v>
      </c>
      <c r="L25" s="18">
        <v>221</v>
      </c>
      <c r="M25" s="18">
        <v>195.1</v>
      </c>
      <c r="N25" s="79">
        <v>1679</v>
      </c>
      <c r="O25" s="18">
        <v>128</v>
      </c>
      <c r="P25" s="79">
        <v>2137</v>
      </c>
      <c r="Q25" s="79">
        <v>2927</v>
      </c>
      <c r="R25" s="79">
        <v>4776</v>
      </c>
      <c r="S25" s="79">
        <v>14854</v>
      </c>
      <c r="T25" s="79">
        <v>12564</v>
      </c>
    </row>
    <row r="26" spans="1:20" x14ac:dyDescent="0.2">
      <c r="A26" s="39"/>
      <c r="B26" s="39" t="s">
        <v>41</v>
      </c>
      <c r="C26" s="79">
        <v>3889</v>
      </c>
      <c r="D26" s="18">
        <v>670</v>
      </c>
      <c r="E26" s="18">
        <v>73</v>
      </c>
      <c r="F26" s="79">
        <v>6946</v>
      </c>
      <c r="G26" s="18">
        <v>4</v>
      </c>
      <c r="H26" s="18">
        <v>0.2</v>
      </c>
      <c r="I26" s="79">
        <v>7693</v>
      </c>
      <c r="J26" s="79">
        <v>7615</v>
      </c>
      <c r="K26" s="79">
        <v>6384</v>
      </c>
      <c r="L26" s="18">
        <v>-20</v>
      </c>
      <c r="M26" s="18">
        <v>142.1</v>
      </c>
      <c r="N26" s="79">
        <v>1607</v>
      </c>
      <c r="O26" s="18">
        <v>114</v>
      </c>
      <c r="P26" s="79">
        <v>2359</v>
      </c>
      <c r="Q26" s="79">
        <v>2425</v>
      </c>
      <c r="R26" s="79">
        <v>4777</v>
      </c>
      <c r="S26" s="79">
        <v>14007</v>
      </c>
      <c r="T26" s="79">
        <v>12393</v>
      </c>
    </row>
    <row r="27" spans="1:20" x14ac:dyDescent="0.2">
      <c r="A27" s="39"/>
      <c r="B27" s="39" t="s">
        <v>42</v>
      </c>
      <c r="C27" s="79">
        <v>4152</v>
      </c>
      <c r="D27" s="18">
        <v>500</v>
      </c>
      <c r="E27" s="18">
        <v>73</v>
      </c>
      <c r="F27" s="79">
        <v>6973</v>
      </c>
      <c r="G27" s="18">
        <v>15</v>
      </c>
      <c r="H27" s="18">
        <v>0.2</v>
      </c>
      <c r="I27" s="79">
        <v>7562</v>
      </c>
      <c r="J27" s="79">
        <v>7473</v>
      </c>
      <c r="K27" s="79">
        <v>6308</v>
      </c>
      <c r="L27" s="18">
        <v>18</v>
      </c>
      <c r="M27" s="18">
        <v>59.6</v>
      </c>
      <c r="N27" s="79">
        <v>1747</v>
      </c>
      <c r="O27" s="18">
        <v>101</v>
      </c>
      <c r="P27" s="79">
        <v>2201</v>
      </c>
      <c r="Q27" s="79">
        <v>2336</v>
      </c>
      <c r="R27" s="79">
        <v>4560</v>
      </c>
      <c r="S27" s="79">
        <v>14049</v>
      </c>
      <c r="T27" s="79">
        <v>12033</v>
      </c>
    </row>
    <row r="28" spans="1:20" x14ac:dyDescent="0.2">
      <c r="A28" s="39"/>
      <c r="B28" s="39" t="s">
        <v>43</v>
      </c>
      <c r="C28" s="79">
        <v>4232</v>
      </c>
      <c r="D28" s="18">
        <v>353</v>
      </c>
      <c r="E28" s="18">
        <v>73</v>
      </c>
      <c r="F28" s="79">
        <v>6655</v>
      </c>
      <c r="G28" s="18">
        <v>9</v>
      </c>
      <c r="H28" s="18">
        <v>0.2</v>
      </c>
      <c r="I28" s="79">
        <v>7090</v>
      </c>
      <c r="J28" s="79">
        <v>7007</v>
      </c>
      <c r="K28" s="79">
        <v>6336</v>
      </c>
      <c r="L28" s="18">
        <v>140</v>
      </c>
      <c r="M28" s="18">
        <v>135.30000000000001</v>
      </c>
      <c r="N28" s="79">
        <v>1865</v>
      </c>
      <c r="O28" s="18">
        <v>96</v>
      </c>
      <c r="P28" s="79">
        <v>2072</v>
      </c>
      <c r="Q28" s="79">
        <v>2579</v>
      </c>
      <c r="R28" s="79">
        <v>4472</v>
      </c>
      <c r="S28" s="79">
        <v>13901</v>
      </c>
      <c r="T28" s="79">
        <v>11479</v>
      </c>
    </row>
    <row r="29" spans="1:20" x14ac:dyDescent="0.2">
      <c r="A29" s="39"/>
      <c r="B29" s="39" t="s">
        <v>928</v>
      </c>
      <c r="C29" s="79">
        <f>+'[4]4.11'!C41</f>
        <v>4320.9898547469757</v>
      </c>
      <c r="D29" s="79">
        <f>+'[4]4.11'!D41</f>
        <v>112.11588379938918</v>
      </c>
      <c r="E29" s="79">
        <f>+'[4]4.11'!E41</f>
        <v>73.388805000000005</v>
      </c>
      <c r="F29" s="79">
        <f>+'[4]4.11'!F41</f>
        <v>8121.2350002378198</v>
      </c>
      <c r="G29" s="79">
        <f>+'[4]4.11'!G41</f>
        <v>24.089092000000001</v>
      </c>
      <c r="H29" s="294">
        <f>+'[4]4.11'!H41</f>
        <v>0.15989052552732608</v>
      </c>
      <c r="I29" s="79">
        <f>+'[4]4.11'!I41</f>
        <v>8330.9886715627363</v>
      </c>
      <c r="J29" s="79">
        <f>+'[4]4.11'!J41</f>
        <v>8233.3508840372087</v>
      </c>
      <c r="K29" s="79">
        <f>+'[4]4.11'!K41</f>
        <v>6381.113894463987</v>
      </c>
      <c r="L29" s="79">
        <f>+'[4]4.11'!L41</f>
        <v>158.5762985802927</v>
      </c>
      <c r="M29" s="79">
        <f>+'[4]4.11'!M41</f>
        <v>93.342567643790289</v>
      </c>
      <c r="N29" s="79">
        <f>+'[4]4.11'!N41</f>
        <v>1941.2842142228562</v>
      </c>
      <c r="O29" s="79">
        <f>+'[4]4.11'!O41</f>
        <v>91.455561711926109</v>
      </c>
      <c r="P29" s="79">
        <f>+'[4]4.11'!P41</f>
        <v>1989.4737593946531</v>
      </c>
      <c r="Q29" s="79">
        <f>+'[4]4.11'!Q41</f>
        <v>2610.8192253586349</v>
      </c>
      <c r="R29" s="79">
        <f>+'[4]4.11'!R41</f>
        <v>4439.8296802411305</v>
      </c>
      <c r="S29" s="79">
        <f>+'[4]4.11'!S41</f>
        <v>15262.797751668346</v>
      </c>
      <c r="T29" s="79">
        <f>+'[4]4.11'!T41</f>
        <v>12673.18056427834</v>
      </c>
    </row>
    <row r="30" spans="1:20" x14ac:dyDescent="0.2">
      <c r="A30" s="309"/>
      <c r="B30" s="309"/>
      <c r="C30" s="79"/>
      <c r="D30" s="79"/>
      <c r="E30" s="79"/>
      <c r="F30" s="79"/>
      <c r="G30" s="79"/>
      <c r="H30" s="294"/>
      <c r="I30" s="79"/>
      <c r="J30" s="79"/>
      <c r="K30" s="79"/>
      <c r="L30" s="79"/>
      <c r="M30" s="79"/>
      <c r="N30" s="79"/>
      <c r="O30" s="79"/>
      <c r="P30" s="79"/>
      <c r="Q30" s="79"/>
      <c r="R30" s="79"/>
      <c r="S30" s="79"/>
      <c r="T30" s="79"/>
    </row>
    <row r="31" spans="1:20" x14ac:dyDescent="0.2">
      <c r="A31" s="80">
        <v>2024</v>
      </c>
      <c r="B31" s="191" t="s">
        <v>927</v>
      </c>
      <c r="C31" s="79">
        <f>+'[4]4.11'!C42</f>
        <v>4269.362525016164</v>
      </c>
      <c r="D31" s="79">
        <f>+'[4]4.11'!D42</f>
        <v>531.4332797650153</v>
      </c>
      <c r="E31" s="79">
        <f>+'[4]4.11'!E42</f>
        <v>73.388805000000005</v>
      </c>
      <c r="F31" s="79">
        <f>+'[4]4.11'!F42</f>
        <v>7630.3289096228582</v>
      </c>
      <c r="G31" s="79">
        <f>+'[4]4.11'!G42</f>
        <v>20.902750000000001</v>
      </c>
      <c r="H31" s="294">
        <f>+'[4]4.11'!H42</f>
        <v>0.15989052552732608</v>
      </c>
      <c r="I31" s="79">
        <f>+'[4]4.11'!I42</f>
        <v>8256.2136349133998</v>
      </c>
      <c r="J31" s="79">
        <f>+'[4]4.11'!J42</f>
        <v>8161.7621893878731</v>
      </c>
      <c r="K31" s="79">
        <f>+'[4]4.11'!K42</f>
        <v>6350.3765230075778</v>
      </c>
      <c r="L31" s="79">
        <f>+'[4]4.11'!L42</f>
        <v>341.93610742054261</v>
      </c>
      <c r="M31" s="79">
        <f>+'[4]4.11'!M42</f>
        <v>192.37511465165932</v>
      </c>
      <c r="N31" s="79">
        <f>+'[4]4.11'!N42</f>
        <v>1918.3911222786917</v>
      </c>
      <c r="O31" s="79">
        <f>+'[4]4.11'!O42</f>
        <v>80.184562273859441</v>
      </c>
      <c r="P31" s="79">
        <f>+'[4]4.11'!P42</f>
        <v>2115.9766363682684</v>
      </c>
      <c r="Q31" s="79">
        <f>+'[4]4.11'!Q42</f>
        <v>2770.1354241589606</v>
      </c>
      <c r="R31" s="79">
        <f>+'[4]4.11'!R42</f>
        <v>4431.9854007288859</v>
      </c>
      <c r="S31" s="79">
        <f>+'[4]4.11'!S42</f>
        <v>15295.711584088524</v>
      </c>
      <c r="T31" s="79">
        <f>+'[4]4.11'!T42</f>
        <v>12593.74759011676</v>
      </c>
    </row>
    <row r="32" spans="1:20" ht="15" thickBot="1" x14ac:dyDescent="0.25"/>
    <row r="33" spans="1:20" ht="15" thickTop="1" x14ac:dyDescent="0.2">
      <c r="A33" s="335" t="s">
        <v>56</v>
      </c>
      <c r="B33" s="335"/>
      <c r="C33" s="335"/>
      <c r="D33" s="335"/>
      <c r="E33" s="335"/>
      <c r="F33" s="335"/>
      <c r="G33" s="335"/>
      <c r="H33" s="335"/>
      <c r="I33" s="335"/>
      <c r="J33" s="335"/>
      <c r="K33" s="335"/>
      <c r="L33" s="335"/>
      <c r="M33" s="335"/>
      <c r="N33" s="335"/>
      <c r="O33" s="335"/>
      <c r="P33" s="335"/>
      <c r="Q33" s="335"/>
      <c r="R33" s="335"/>
      <c r="S33" s="335"/>
      <c r="T33" s="335"/>
    </row>
    <row r="34" spans="1:20" x14ac:dyDescent="0.2">
      <c r="A34" s="333" t="s">
        <v>350</v>
      </c>
      <c r="B34" s="333"/>
      <c r="C34" s="333"/>
      <c r="D34" s="333"/>
      <c r="E34" s="333"/>
      <c r="F34" s="333"/>
      <c r="G34" s="333"/>
      <c r="H34" s="333"/>
      <c r="I34" s="333"/>
      <c r="J34" s="333"/>
      <c r="K34" s="333"/>
      <c r="L34" s="333"/>
      <c r="M34" s="333"/>
      <c r="N34" s="333"/>
      <c r="O34" s="333"/>
      <c r="P34" s="333"/>
      <c r="Q34" s="333"/>
      <c r="R34" s="333"/>
      <c r="S34" s="333"/>
      <c r="T34" s="333"/>
    </row>
    <row r="35" spans="1:20" x14ac:dyDescent="0.2">
      <c r="A35" s="333" t="s">
        <v>351</v>
      </c>
      <c r="B35" s="333"/>
      <c r="C35" s="333"/>
      <c r="D35" s="333"/>
      <c r="E35" s="333"/>
      <c r="F35" s="333"/>
      <c r="G35" s="333"/>
      <c r="H35" s="333"/>
      <c r="I35" s="333"/>
      <c r="J35" s="333"/>
      <c r="K35" s="333"/>
      <c r="L35" s="333"/>
      <c r="M35" s="333"/>
      <c r="N35" s="333"/>
      <c r="O35" s="333"/>
      <c r="P35" s="333"/>
      <c r="Q35" s="333"/>
      <c r="R35" s="333"/>
      <c r="S35" s="333"/>
      <c r="T35" s="333"/>
    </row>
    <row r="36" spans="1:20" x14ac:dyDescent="0.2">
      <c r="A36" s="333" t="s">
        <v>352</v>
      </c>
      <c r="B36" s="333"/>
      <c r="C36" s="333"/>
      <c r="D36" s="333"/>
      <c r="E36" s="333"/>
      <c r="F36" s="333"/>
      <c r="G36" s="333"/>
      <c r="H36" s="333"/>
      <c r="I36" s="333"/>
      <c r="J36" s="333"/>
      <c r="K36" s="333"/>
      <c r="L36" s="333"/>
      <c r="M36" s="333"/>
      <c r="N36" s="333"/>
      <c r="O36" s="333"/>
      <c r="P36" s="333"/>
      <c r="Q36" s="333"/>
      <c r="R36" s="333"/>
      <c r="S36" s="333"/>
      <c r="T36" s="333"/>
    </row>
    <row r="37" spans="1:20" x14ac:dyDescent="0.2">
      <c r="A37" s="333" t="s">
        <v>353</v>
      </c>
      <c r="B37" s="333"/>
      <c r="C37" s="333"/>
      <c r="D37" s="333"/>
      <c r="E37" s="333"/>
      <c r="F37" s="333"/>
      <c r="G37" s="333"/>
      <c r="H37" s="333"/>
      <c r="I37" s="333"/>
      <c r="J37" s="333"/>
      <c r="K37" s="333"/>
      <c r="L37" s="333"/>
      <c r="M37" s="333"/>
      <c r="N37" s="333"/>
      <c r="O37" s="333"/>
      <c r="P37" s="333"/>
      <c r="Q37" s="333"/>
      <c r="R37" s="333"/>
      <c r="S37" s="333"/>
      <c r="T37" s="333"/>
    </row>
    <row r="38" spans="1:20" x14ac:dyDescent="0.2">
      <c r="A38" s="333" t="s">
        <v>354</v>
      </c>
      <c r="B38" s="333"/>
      <c r="C38" s="333"/>
      <c r="D38" s="333"/>
      <c r="E38" s="333"/>
      <c r="F38" s="333"/>
      <c r="G38" s="333"/>
      <c r="H38" s="333"/>
      <c r="I38" s="333"/>
      <c r="J38" s="333"/>
      <c r="K38" s="333"/>
      <c r="L38" s="333"/>
      <c r="M38" s="333"/>
      <c r="N38" s="333"/>
      <c r="O38" s="333"/>
      <c r="P38" s="333"/>
      <c r="Q38" s="333"/>
      <c r="R38" s="333"/>
      <c r="S38" s="333"/>
      <c r="T38" s="333"/>
    </row>
  </sheetData>
  <mergeCells count="39">
    <mergeCell ref="A1:T1"/>
    <mergeCell ref="A2:T2"/>
    <mergeCell ref="A3:B10"/>
    <mergeCell ref="C3:C9"/>
    <mergeCell ref="D3:R3"/>
    <mergeCell ref="S3:T6"/>
    <mergeCell ref="D4:J6"/>
    <mergeCell ref="K4:R4"/>
    <mergeCell ref="K5:M6"/>
    <mergeCell ref="N5:P6"/>
    <mergeCell ref="L7:L9"/>
    <mergeCell ref="N7:N9"/>
    <mergeCell ref="O7:O9"/>
    <mergeCell ref="P7:P9"/>
    <mergeCell ref="I7:I9"/>
    <mergeCell ref="J7:J9"/>
    <mergeCell ref="A37:T37"/>
    <mergeCell ref="A38:T38"/>
    <mergeCell ref="A16:B16"/>
    <mergeCell ref="A33:T33"/>
    <mergeCell ref="T7:T9"/>
    <mergeCell ref="A12:B12"/>
    <mergeCell ref="A13:B13"/>
    <mergeCell ref="A14:B14"/>
    <mergeCell ref="A15:B15"/>
    <mergeCell ref="Q5:Q9"/>
    <mergeCell ref="R5:R9"/>
    <mergeCell ref="S7:S9"/>
    <mergeCell ref="A11:B11"/>
    <mergeCell ref="D7:D9"/>
    <mergeCell ref="E7:E9"/>
    <mergeCell ref="F7:F9"/>
    <mergeCell ref="M7:M9"/>
    <mergeCell ref="A34:T34"/>
    <mergeCell ref="A35:T35"/>
    <mergeCell ref="A36:T36"/>
    <mergeCell ref="G7:G9"/>
    <mergeCell ref="H7:H9"/>
    <mergeCell ref="K7:K9"/>
  </mergeCells>
  <pageMargins left="0.7" right="0.7" top="0.75" bottom="0.75" header="0.3" footer="0.3"/>
  <pageSetup paperSize="9" scale="98"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view="pageBreakPreview" zoomScaleNormal="100" zoomScaleSheetLayoutView="100" workbookViewId="0">
      <selection activeCell="H12" sqref="H12"/>
    </sheetView>
  </sheetViews>
  <sheetFormatPr defaultColWidth="9.125" defaultRowHeight="14.25" x14ac:dyDescent="0.2"/>
  <cols>
    <col min="1" max="1" width="50" style="5" bestFit="1" customWidth="1"/>
    <col min="2" max="2" width="7" style="5" bestFit="1" customWidth="1"/>
    <col min="3" max="3" width="7.25" style="5" bestFit="1" customWidth="1"/>
    <col min="4" max="4" width="7" style="5" bestFit="1" customWidth="1"/>
    <col min="5" max="5" width="7.25" style="5" bestFit="1" customWidth="1"/>
    <col min="6" max="6" width="7" style="5" bestFit="1" customWidth="1"/>
    <col min="7" max="14" width="7.25" style="5" bestFit="1" customWidth="1"/>
    <col min="15" max="16384" width="9.125" style="5"/>
  </cols>
  <sheetData>
    <row r="1" spans="1:14" x14ac:dyDescent="0.2">
      <c r="A1" s="456" t="s">
        <v>355</v>
      </c>
      <c r="B1" s="456"/>
      <c r="C1" s="456"/>
      <c r="D1" s="456"/>
      <c r="E1" s="456"/>
      <c r="F1" s="456"/>
      <c r="G1" s="456"/>
      <c r="H1" s="456"/>
      <c r="I1" s="456"/>
      <c r="J1" s="456"/>
      <c r="K1" s="456"/>
      <c r="L1" s="456"/>
      <c r="M1" s="456"/>
      <c r="N1" s="4"/>
    </row>
    <row r="2" spans="1:14" x14ac:dyDescent="0.2">
      <c r="A2" s="456"/>
      <c r="B2" s="456"/>
      <c r="C2" s="456"/>
      <c r="D2" s="456"/>
      <c r="E2" s="456"/>
      <c r="F2" s="456"/>
      <c r="G2" s="456"/>
      <c r="H2" s="456"/>
      <c r="I2" s="456"/>
      <c r="J2" s="456"/>
      <c r="K2" s="456"/>
      <c r="L2" s="456"/>
      <c r="M2" s="456"/>
      <c r="N2" s="4"/>
    </row>
    <row r="3" spans="1:14" ht="15" thickBot="1" x14ac:dyDescent="0.25">
      <c r="A3" s="381" t="s">
        <v>130</v>
      </c>
      <c r="B3" s="381"/>
      <c r="C3" s="381"/>
      <c r="D3" s="381"/>
      <c r="E3" s="381"/>
      <c r="F3" s="381"/>
      <c r="G3" s="381"/>
      <c r="H3" s="381"/>
      <c r="I3" s="381"/>
      <c r="J3" s="381"/>
      <c r="K3" s="381"/>
      <c r="L3" s="381"/>
      <c r="M3" s="381"/>
      <c r="N3" s="381"/>
    </row>
    <row r="4" spans="1:14" ht="15.75" thickTop="1" thickBot="1" x14ac:dyDescent="0.25">
      <c r="A4" s="457" t="s">
        <v>356</v>
      </c>
      <c r="B4" s="221">
        <v>2023</v>
      </c>
      <c r="C4" s="389">
        <v>2023</v>
      </c>
      <c r="D4" s="389"/>
      <c r="E4" s="389"/>
      <c r="F4" s="389"/>
      <c r="G4" s="389"/>
      <c r="H4" s="389"/>
      <c r="I4" s="389"/>
      <c r="J4" s="389"/>
      <c r="K4" s="389"/>
      <c r="L4" s="389"/>
      <c r="M4" s="390"/>
      <c r="N4" s="220">
        <v>2024</v>
      </c>
    </row>
    <row r="5" spans="1:14" ht="15" thickBot="1" x14ac:dyDescent="0.25">
      <c r="A5" s="458"/>
      <c r="B5" s="82" t="s">
        <v>45</v>
      </c>
      <c r="C5" s="83" t="s">
        <v>46</v>
      </c>
      <c r="D5" s="83" t="s">
        <v>47</v>
      </c>
      <c r="E5" s="83" t="s">
        <v>48</v>
      </c>
      <c r="F5" s="83" t="s">
        <v>49</v>
      </c>
      <c r="G5" s="83" t="s">
        <v>50</v>
      </c>
      <c r="H5" s="83" t="s">
        <v>39</v>
      </c>
      <c r="I5" s="83" t="s">
        <v>40</v>
      </c>
      <c r="J5" s="83" t="s">
        <v>41</v>
      </c>
      <c r="K5" s="83" t="s">
        <v>42</v>
      </c>
      <c r="L5" s="83" t="s">
        <v>43</v>
      </c>
      <c r="M5" s="222" t="s">
        <v>929</v>
      </c>
      <c r="N5" s="83" t="s">
        <v>901</v>
      </c>
    </row>
    <row r="6" spans="1:14" ht="18.75" customHeight="1" x14ac:dyDescent="0.2">
      <c r="A6" s="84" t="s">
        <v>357</v>
      </c>
      <c r="B6" s="50"/>
      <c r="C6" s="50"/>
      <c r="D6" s="50"/>
      <c r="E6" s="50"/>
      <c r="F6" s="50"/>
      <c r="G6" s="50"/>
      <c r="H6" s="50"/>
      <c r="I6" s="50"/>
      <c r="J6" s="50"/>
      <c r="K6" s="50"/>
      <c r="L6" s="50"/>
      <c r="M6" s="50"/>
      <c r="N6" s="4"/>
    </row>
    <row r="7" spans="1:14" ht="18.75" customHeight="1" x14ac:dyDescent="0.2">
      <c r="A7" s="84" t="s">
        <v>358</v>
      </c>
      <c r="B7" s="231">
        <f>+'[4]4.12'!H7</f>
        <v>6382.1191864238026</v>
      </c>
      <c r="C7" s="231">
        <v>6216.9</v>
      </c>
      <c r="D7" s="231">
        <v>6310</v>
      </c>
      <c r="E7" s="231">
        <v>6315.8</v>
      </c>
      <c r="F7" s="231">
        <v>6314.5</v>
      </c>
      <c r="G7" s="231">
        <v>6393</v>
      </c>
      <c r="H7" s="231">
        <v>6392.3</v>
      </c>
      <c r="I7" s="231">
        <v>6455.1</v>
      </c>
      <c r="J7" s="231">
        <v>6383.9</v>
      </c>
      <c r="K7" s="231">
        <v>6307.5</v>
      </c>
      <c r="L7" s="231">
        <v>6336.5</v>
      </c>
      <c r="M7" s="231">
        <f>+'[4]4.12'!S7</f>
        <v>6381.113894463987</v>
      </c>
      <c r="N7" s="231">
        <f>+'[4]4.12'!T7</f>
        <v>6350.3765230075778</v>
      </c>
    </row>
    <row r="8" spans="1:14" ht="18.75" customHeight="1" x14ac:dyDescent="0.2">
      <c r="A8" s="85" t="s">
        <v>359</v>
      </c>
      <c r="B8" s="232">
        <f>+'[4]4.12'!H10</f>
        <v>5604.4518181856765</v>
      </c>
      <c r="C8" s="232">
        <v>5464.1</v>
      </c>
      <c r="D8" s="232">
        <v>5555.6</v>
      </c>
      <c r="E8" s="232">
        <v>5554.8</v>
      </c>
      <c r="F8" s="232">
        <v>5556.1</v>
      </c>
      <c r="G8" s="232">
        <v>5626</v>
      </c>
      <c r="H8" s="232">
        <v>5612.2</v>
      </c>
      <c r="I8" s="232">
        <v>5660.3</v>
      </c>
      <c r="J8" s="232">
        <v>5603.3</v>
      </c>
      <c r="K8" s="232">
        <v>5522.1</v>
      </c>
      <c r="L8" s="232">
        <v>5531.9</v>
      </c>
      <c r="M8" s="232">
        <f>+'[4]4.12'!S10</f>
        <v>5569.2020793319061</v>
      </c>
      <c r="N8" s="232">
        <f>+'[4]4.12'!T10</f>
        <v>5532.6568258683474</v>
      </c>
    </row>
    <row r="9" spans="1:14" ht="18.75" customHeight="1" x14ac:dyDescent="0.2">
      <c r="A9" s="85" t="s">
        <v>360</v>
      </c>
      <c r="B9" s="232">
        <f>+'[4]4.12'!H11</f>
        <v>2156.5950123344564</v>
      </c>
      <c r="C9" s="232">
        <v>2190.6999999999998</v>
      </c>
      <c r="D9" s="232">
        <v>2173.3000000000002</v>
      </c>
      <c r="E9" s="232">
        <v>2131.1999999999998</v>
      </c>
      <c r="F9" s="232">
        <v>2033.1</v>
      </c>
      <c r="G9" s="232">
        <v>2131.5</v>
      </c>
      <c r="H9" s="232">
        <v>1809.5</v>
      </c>
      <c r="I9" s="232">
        <v>1740.7</v>
      </c>
      <c r="J9" s="232">
        <v>1814.5</v>
      </c>
      <c r="K9" s="232">
        <v>1770.8</v>
      </c>
      <c r="L9" s="232">
        <v>1793</v>
      </c>
      <c r="M9" s="232">
        <f>+'[4]4.12'!S11</f>
        <v>1819.1978021250181</v>
      </c>
      <c r="N9" s="232">
        <f>+'[4]4.12'!T11</f>
        <v>1791.8472609419407</v>
      </c>
    </row>
    <row r="10" spans="1:14" ht="18.75" customHeight="1" x14ac:dyDescent="0.2">
      <c r="A10" s="85" t="s">
        <v>361</v>
      </c>
      <c r="B10" s="232">
        <f>+'[4]4.12'!H12</f>
        <v>1966.5693521246551</v>
      </c>
      <c r="C10" s="232">
        <v>1911.6</v>
      </c>
      <c r="D10" s="232">
        <v>1893.7</v>
      </c>
      <c r="E10" s="232">
        <v>1951.9</v>
      </c>
      <c r="F10" s="232">
        <v>1983.1</v>
      </c>
      <c r="G10" s="232">
        <v>2006.5</v>
      </c>
      <c r="H10" s="232">
        <v>1890.7</v>
      </c>
      <c r="I10" s="232">
        <v>1940.4</v>
      </c>
      <c r="J10" s="232">
        <v>1940.5</v>
      </c>
      <c r="K10" s="232">
        <v>1874.5</v>
      </c>
      <c r="L10" s="232">
        <v>1863.4</v>
      </c>
      <c r="M10" s="232">
        <f>+'[4]4.12'!S12</f>
        <v>1834.7607761838415</v>
      </c>
      <c r="N10" s="232">
        <f>+'[4]4.12'!T12</f>
        <v>1795.4517332512237</v>
      </c>
    </row>
    <row r="11" spans="1:14" ht="18.75" customHeight="1" x14ac:dyDescent="0.2">
      <c r="A11" s="85" t="s">
        <v>362</v>
      </c>
      <c r="B11" s="232">
        <f>+'[4]4.12'!H13</f>
        <v>1481.2874537265654</v>
      </c>
      <c r="C11" s="232">
        <v>1361.8</v>
      </c>
      <c r="D11" s="232">
        <v>1488.6</v>
      </c>
      <c r="E11" s="232">
        <v>1471.7</v>
      </c>
      <c r="F11" s="232">
        <v>1539.8</v>
      </c>
      <c r="G11" s="232">
        <v>1488</v>
      </c>
      <c r="H11" s="232">
        <v>1912</v>
      </c>
      <c r="I11" s="232">
        <v>1979.2</v>
      </c>
      <c r="J11" s="232">
        <v>1848.3</v>
      </c>
      <c r="K11" s="232">
        <v>1876.8</v>
      </c>
      <c r="L11" s="232">
        <v>1875.5</v>
      </c>
      <c r="M11" s="232">
        <f>+'[4]4.12'!S13</f>
        <v>1915.2435010230465</v>
      </c>
      <c r="N11" s="232">
        <f>+'[4]4.12'!T13</f>
        <v>1945.357831675183</v>
      </c>
    </row>
    <row r="12" spans="1:14" ht="18.75" customHeight="1" x14ac:dyDescent="0.2">
      <c r="A12" s="85" t="s">
        <v>363</v>
      </c>
      <c r="B12" s="232">
        <f>+'[4]4.12'!H15</f>
        <v>777.66736823812607</v>
      </c>
      <c r="C12" s="232">
        <v>752.8</v>
      </c>
      <c r="D12" s="232">
        <v>754.4</v>
      </c>
      <c r="E12" s="232">
        <v>760.9</v>
      </c>
      <c r="F12" s="232">
        <v>758.5</v>
      </c>
      <c r="G12" s="232">
        <v>767</v>
      </c>
      <c r="H12" s="232">
        <v>780.1</v>
      </c>
      <c r="I12" s="232">
        <v>794.8</v>
      </c>
      <c r="J12" s="232">
        <v>780.7</v>
      </c>
      <c r="K12" s="232">
        <v>785.4</v>
      </c>
      <c r="L12" s="232">
        <v>804.6</v>
      </c>
      <c r="M12" s="232">
        <f>+'[4]4.12'!S15</f>
        <v>811.91181513208073</v>
      </c>
      <c r="N12" s="232">
        <f>+'[4]4.12'!T15</f>
        <v>817.71969713923068</v>
      </c>
    </row>
    <row r="13" spans="1:14" ht="18.75" customHeight="1" x14ac:dyDescent="0.2">
      <c r="A13" s="85" t="s">
        <v>364</v>
      </c>
      <c r="B13" s="232">
        <f>+'[4]4.12'!H16</f>
        <v>420.33371085188884</v>
      </c>
      <c r="C13" s="232">
        <v>395.1</v>
      </c>
      <c r="D13" s="232">
        <v>398</v>
      </c>
      <c r="E13" s="232">
        <v>402.5</v>
      </c>
      <c r="F13" s="232">
        <v>403.6</v>
      </c>
      <c r="G13" s="232">
        <v>438.9</v>
      </c>
      <c r="H13" s="232">
        <v>428.7</v>
      </c>
      <c r="I13" s="232">
        <v>427.1</v>
      </c>
      <c r="J13" s="232">
        <v>417.7</v>
      </c>
      <c r="K13" s="232">
        <v>422.6</v>
      </c>
      <c r="L13" s="232">
        <v>433.5</v>
      </c>
      <c r="M13" s="232">
        <f>+'[4]4.12'!S16</f>
        <v>465.61228548483609</v>
      </c>
      <c r="N13" s="232">
        <f>+'[4]4.12'!T16</f>
        <v>445.72856906475425</v>
      </c>
    </row>
    <row r="14" spans="1:14" ht="18.75" customHeight="1" x14ac:dyDescent="0.2">
      <c r="A14" s="85" t="s">
        <v>365</v>
      </c>
      <c r="B14" s="232">
        <f>+'[4]4.12'!H17</f>
        <v>251.05731431887992</v>
      </c>
      <c r="C14" s="232">
        <v>241.5</v>
      </c>
      <c r="D14" s="232">
        <v>234.5</v>
      </c>
      <c r="E14" s="232">
        <v>233.9</v>
      </c>
      <c r="F14" s="232">
        <v>229.1</v>
      </c>
      <c r="G14" s="232">
        <v>233.2</v>
      </c>
      <c r="H14" s="232">
        <v>222.8</v>
      </c>
      <c r="I14" s="232">
        <v>222.7</v>
      </c>
      <c r="J14" s="232">
        <v>218.1</v>
      </c>
      <c r="K14" s="232">
        <v>219.5</v>
      </c>
      <c r="L14" s="232">
        <v>227.1</v>
      </c>
      <c r="M14" s="232">
        <f>+'[4]4.12'!S17</f>
        <v>227.07896258757944</v>
      </c>
      <c r="N14" s="232">
        <f>+'[4]4.12'!T17</f>
        <v>220.06205473107292</v>
      </c>
    </row>
    <row r="15" spans="1:14" ht="18.75" customHeight="1" x14ac:dyDescent="0.2">
      <c r="A15" s="85" t="s">
        <v>366</v>
      </c>
      <c r="B15" s="232">
        <f>+'[4]4.12'!H18</f>
        <v>106.27634306735729</v>
      </c>
      <c r="C15" s="232">
        <v>116.3</v>
      </c>
      <c r="D15" s="232">
        <v>121.9</v>
      </c>
      <c r="E15" s="232">
        <v>124.5</v>
      </c>
      <c r="F15" s="232">
        <v>125.7</v>
      </c>
      <c r="G15" s="232">
        <v>94.9</v>
      </c>
      <c r="H15" s="232">
        <v>128.6</v>
      </c>
      <c r="I15" s="232">
        <v>144.9</v>
      </c>
      <c r="J15" s="232">
        <v>144.9</v>
      </c>
      <c r="K15" s="232">
        <v>143.30000000000001</v>
      </c>
      <c r="L15" s="232">
        <v>144</v>
      </c>
      <c r="M15" s="232">
        <f>+'[4]4.12'!S18</f>
        <v>119.22056705966516</v>
      </c>
      <c r="N15" s="232">
        <f>+'[4]4.12'!T18</f>
        <v>151.92907334340353</v>
      </c>
    </row>
    <row r="16" spans="1:14" ht="18.75" customHeight="1" x14ac:dyDescent="0.2">
      <c r="A16" s="84" t="s">
        <v>367</v>
      </c>
      <c r="B16" s="231">
        <f>+'[4]4.12'!H20</f>
        <v>9.7022413968479384</v>
      </c>
      <c r="C16" s="231">
        <v>9.6999999999999993</v>
      </c>
      <c r="D16" s="231">
        <v>9.6999999999999993</v>
      </c>
      <c r="E16" s="231">
        <v>9.6</v>
      </c>
      <c r="F16" s="231">
        <v>9.5</v>
      </c>
      <c r="G16" s="231">
        <v>9.6</v>
      </c>
      <c r="H16" s="231">
        <v>9.6</v>
      </c>
      <c r="I16" s="231">
        <v>9.5</v>
      </c>
      <c r="J16" s="231">
        <v>9.5</v>
      </c>
      <c r="K16" s="231">
        <v>9.5</v>
      </c>
      <c r="L16" s="231">
        <v>9.6</v>
      </c>
      <c r="M16" s="231">
        <f>+'[4]4.12'!S20</f>
        <v>9.5676158004730336</v>
      </c>
      <c r="N16" s="231">
        <f>+'[4]4.12'!T20</f>
        <v>9.5446578014992554</v>
      </c>
    </row>
    <row r="17" spans="1:14" ht="18.75" customHeight="1" x14ac:dyDescent="0.2">
      <c r="A17" s="85" t="s">
        <v>368</v>
      </c>
      <c r="B17" s="232">
        <f>+'[4]4.12'!H22</f>
        <v>7.58843446441261</v>
      </c>
      <c r="C17" s="232">
        <v>7.6</v>
      </c>
      <c r="D17" s="232">
        <v>7.6</v>
      </c>
      <c r="E17" s="232">
        <v>7.5</v>
      </c>
      <c r="F17" s="232">
        <v>7.4</v>
      </c>
      <c r="G17" s="232">
        <v>7.4</v>
      </c>
      <c r="H17" s="232">
        <v>7.4</v>
      </c>
      <c r="I17" s="232">
        <v>7.4</v>
      </c>
      <c r="J17" s="232">
        <v>7.4</v>
      </c>
      <c r="K17" s="232">
        <v>7.4</v>
      </c>
      <c r="L17" s="232">
        <v>7.4</v>
      </c>
      <c r="M17" s="232">
        <f>+'[4]4.12'!S22</f>
        <v>7.4380846315593478</v>
      </c>
      <c r="N17" s="232">
        <f>+'[4]4.12'!T22</f>
        <v>7.4263059952434931</v>
      </c>
    </row>
    <row r="18" spans="1:14" ht="18.75" customHeight="1" x14ac:dyDescent="0.2">
      <c r="A18" s="85" t="s">
        <v>369</v>
      </c>
      <c r="B18" s="232">
        <f>+'[4]4.12'!H23</f>
        <v>2.1138069324353292</v>
      </c>
      <c r="C18" s="232">
        <v>2.1</v>
      </c>
      <c r="D18" s="232">
        <v>2.1</v>
      </c>
      <c r="E18" s="232">
        <v>2.1</v>
      </c>
      <c r="F18" s="232">
        <v>2.1</v>
      </c>
      <c r="G18" s="232">
        <v>2.1</v>
      </c>
      <c r="H18" s="232">
        <v>2.1</v>
      </c>
      <c r="I18" s="232">
        <v>2.1</v>
      </c>
      <c r="J18" s="232">
        <v>2.1</v>
      </c>
      <c r="K18" s="232">
        <v>2.1</v>
      </c>
      <c r="L18" s="232">
        <v>2.1</v>
      </c>
      <c r="M18" s="232">
        <f>+'[4]4.12'!S23</f>
        <v>2.1295311689136858</v>
      </c>
      <c r="N18" s="232">
        <f>+'[4]4.12'!T23</f>
        <v>2.1183518062557622</v>
      </c>
    </row>
    <row r="19" spans="1:14" ht="18.75" customHeight="1" x14ac:dyDescent="0.2">
      <c r="A19" s="84" t="s">
        <v>370</v>
      </c>
      <c r="B19" s="231">
        <f>+'[4]4.12'!H25</f>
        <v>6391.8214278206506</v>
      </c>
      <c r="C19" s="231">
        <v>6226.6</v>
      </c>
      <c r="D19" s="231">
        <v>6319.7</v>
      </c>
      <c r="E19" s="231">
        <v>6325.4</v>
      </c>
      <c r="F19" s="231">
        <v>6324.1</v>
      </c>
      <c r="G19" s="231">
        <v>6402.6</v>
      </c>
      <c r="H19" s="231">
        <v>6401.9</v>
      </c>
      <c r="I19" s="231">
        <v>6464.6</v>
      </c>
      <c r="J19" s="231">
        <v>6393.4</v>
      </c>
      <c r="K19" s="231">
        <v>6317</v>
      </c>
      <c r="L19" s="231">
        <v>6346</v>
      </c>
      <c r="M19" s="231">
        <f>+'[4]4.12'!S25</f>
        <v>6390.6815102644596</v>
      </c>
      <c r="N19" s="231">
        <f>+'[4]4.12'!T25</f>
        <v>6359.9211808090768</v>
      </c>
    </row>
    <row r="20" spans="1:14" ht="18.75" customHeight="1" x14ac:dyDescent="0.2">
      <c r="A20" s="4"/>
      <c r="B20" s="234"/>
      <c r="C20" s="234"/>
      <c r="D20" s="234"/>
      <c r="E20" s="234"/>
      <c r="F20" s="234"/>
      <c r="G20" s="234"/>
      <c r="H20" s="231"/>
      <c r="I20" s="234"/>
      <c r="J20" s="234"/>
      <c r="K20" s="234"/>
      <c r="L20" s="234"/>
      <c r="M20" s="234"/>
      <c r="N20" s="234"/>
    </row>
    <row r="21" spans="1:14" ht="18.75" customHeight="1" x14ac:dyDescent="0.2">
      <c r="A21" s="84" t="s">
        <v>371</v>
      </c>
      <c r="B21" s="231">
        <f>+'[4]4.12'!H27</f>
        <v>6382.1191864238026</v>
      </c>
      <c r="C21" s="231">
        <v>6216.9</v>
      </c>
      <c r="D21" s="231">
        <v>6310</v>
      </c>
      <c r="E21" s="231">
        <v>6315.8</v>
      </c>
      <c r="F21" s="231">
        <v>6314.5</v>
      </c>
      <c r="G21" s="231">
        <v>6393</v>
      </c>
      <c r="H21" s="231">
        <v>6392.3</v>
      </c>
      <c r="I21" s="231">
        <v>6455.1</v>
      </c>
      <c r="J21" s="231">
        <v>6383.9</v>
      </c>
      <c r="K21" s="231">
        <v>6307.5</v>
      </c>
      <c r="L21" s="231">
        <v>6336.5</v>
      </c>
      <c r="M21" s="231">
        <f>+'[4]4.12'!S27</f>
        <v>6381.1138944639861</v>
      </c>
      <c r="N21" s="231">
        <f>+'[4]4.12'!T27</f>
        <v>6350.3765230075778</v>
      </c>
    </row>
    <row r="22" spans="1:14" ht="18.75" customHeight="1" x14ac:dyDescent="0.2">
      <c r="A22" s="85" t="s">
        <v>372</v>
      </c>
      <c r="B22" s="234">
        <f>+'[4]4.12'!H30</f>
        <v>1322.7253701352467</v>
      </c>
      <c r="C22" s="234">
        <v>1329.8</v>
      </c>
      <c r="D22" s="234">
        <v>1354.4</v>
      </c>
      <c r="E22" s="234">
        <v>1317.2</v>
      </c>
      <c r="F22" s="234">
        <v>1465.9</v>
      </c>
      <c r="G22" s="234">
        <v>1678.1</v>
      </c>
      <c r="H22" s="234">
        <v>1638.6</v>
      </c>
      <c r="I22" s="234">
        <v>1679.1</v>
      </c>
      <c r="J22" s="234">
        <v>1606.6</v>
      </c>
      <c r="K22" s="234">
        <v>1747.2</v>
      </c>
      <c r="L22" s="234">
        <v>1864.8</v>
      </c>
      <c r="M22" s="234">
        <f>+'[4]4.12'!S30</f>
        <v>1941.2842142228562</v>
      </c>
      <c r="N22" s="234">
        <f>+'[4]4.12'!T30</f>
        <v>1918.3911222786917</v>
      </c>
    </row>
    <row r="23" spans="1:14" ht="18.75" customHeight="1" x14ac:dyDescent="0.2">
      <c r="A23" s="85" t="s">
        <v>373</v>
      </c>
      <c r="B23" s="234">
        <f>+'[4]4.12'!H31</f>
        <v>173.44369719999526</v>
      </c>
      <c r="C23" s="234">
        <v>182.9</v>
      </c>
      <c r="D23" s="234">
        <v>166.6</v>
      </c>
      <c r="E23" s="234">
        <v>172.3</v>
      </c>
      <c r="F23" s="234">
        <v>163.1</v>
      </c>
      <c r="G23" s="234">
        <v>192.8</v>
      </c>
      <c r="H23" s="234">
        <v>203.2</v>
      </c>
      <c r="I23" s="234">
        <v>196.2</v>
      </c>
      <c r="J23" s="234">
        <v>353.1</v>
      </c>
      <c r="K23" s="234">
        <v>438.4</v>
      </c>
      <c r="L23" s="234">
        <v>429.7</v>
      </c>
      <c r="M23" s="234">
        <f>+'[4]4.12'!S31</f>
        <v>450.05924285680339</v>
      </c>
      <c r="N23" s="234">
        <f>+'[4]4.12'!T31</f>
        <v>481.476521557593</v>
      </c>
    </row>
    <row r="24" spans="1:14" ht="18.75" customHeight="1" x14ac:dyDescent="0.2">
      <c r="A24" s="85" t="s">
        <v>374</v>
      </c>
      <c r="B24" s="234">
        <f>+'[4]4.12'!H33</f>
        <v>83.660244295680883</v>
      </c>
      <c r="C24" s="234">
        <v>87.7</v>
      </c>
      <c r="D24" s="234">
        <v>85.2</v>
      </c>
      <c r="E24" s="234">
        <v>87.6</v>
      </c>
      <c r="F24" s="234">
        <v>81.900000000000006</v>
      </c>
      <c r="G24" s="234">
        <v>96</v>
      </c>
      <c r="H24" s="234">
        <v>102.7</v>
      </c>
      <c r="I24" s="234">
        <v>94.1</v>
      </c>
      <c r="J24" s="234">
        <v>230.2</v>
      </c>
      <c r="K24" s="234">
        <v>309.10000000000002</v>
      </c>
      <c r="L24" s="234">
        <v>302.60000000000002</v>
      </c>
      <c r="M24" s="234">
        <f>+'[4]4.12'!S33</f>
        <v>321.79748837837741</v>
      </c>
      <c r="N24" s="234">
        <f>+'[4]4.12'!T33</f>
        <v>359.5586193380006</v>
      </c>
    </row>
    <row r="25" spans="1:14" ht="18.75" customHeight="1" x14ac:dyDescent="0.2">
      <c r="A25" s="85" t="s">
        <v>375</v>
      </c>
      <c r="B25" s="234">
        <f>+'[4]4.12'!H34</f>
        <v>89.783452904314373</v>
      </c>
      <c r="C25" s="234">
        <v>95.1</v>
      </c>
      <c r="D25" s="234">
        <v>81.400000000000006</v>
      </c>
      <c r="E25" s="234">
        <v>84.6</v>
      </c>
      <c r="F25" s="234">
        <v>81.3</v>
      </c>
      <c r="G25" s="234">
        <v>96.8</v>
      </c>
      <c r="H25" s="234">
        <v>100.6</v>
      </c>
      <c r="I25" s="234">
        <v>102.1</v>
      </c>
      <c r="J25" s="234">
        <v>122.9</v>
      </c>
      <c r="K25" s="234">
        <v>129.30000000000001</v>
      </c>
      <c r="L25" s="234">
        <v>127.1</v>
      </c>
      <c r="M25" s="234">
        <f>+'[4]4.12'!S34</f>
        <v>128.26175447842601</v>
      </c>
      <c r="N25" s="234">
        <f>+'[4]4.12'!T34</f>
        <v>121.91790221959241</v>
      </c>
    </row>
    <row r="26" spans="1:14" ht="18.75" customHeight="1" x14ac:dyDescent="0.2">
      <c r="A26" s="85" t="s">
        <v>376</v>
      </c>
      <c r="B26" s="234">
        <f>+'[4]4.12'!H35</f>
        <v>1149.2816729352514</v>
      </c>
      <c r="C26" s="234">
        <v>1146.9000000000001</v>
      </c>
      <c r="D26" s="234">
        <v>1187.9000000000001</v>
      </c>
      <c r="E26" s="234">
        <v>1144.9000000000001</v>
      </c>
      <c r="F26" s="234">
        <v>1302.8</v>
      </c>
      <c r="G26" s="234">
        <v>1485.3</v>
      </c>
      <c r="H26" s="234">
        <v>1435.4</v>
      </c>
      <c r="I26" s="234">
        <v>1482.9</v>
      </c>
      <c r="J26" s="234">
        <v>1253.5999999999999</v>
      </c>
      <c r="K26" s="234">
        <v>1308.8</v>
      </c>
      <c r="L26" s="234">
        <v>1435.1</v>
      </c>
      <c r="M26" s="234">
        <f>+'[4]4.12'!S35</f>
        <v>1491.2249713660528</v>
      </c>
      <c r="N26" s="234">
        <f>+'[4]4.12'!T35</f>
        <v>1436.9146007210986</v>
      </c>
    </row>
    <row r="27" spans="1:14" ht="18.75" customHeight="1" x14ac:dyDescent="0.2">
      <c r="A27" s="85" t="s">
        <v>377</v>
      </c>
      <c r="B27" s="234">
        <f>+'[4]4.12'!H37</f>
        <v>1499.204163303021</v>
      </c>
      <c r="C27" s="234">
        <v>1507</v>
      </c>
      <c r="D27" s="234">
        <v>1835.5</v>
      </c>
      <c r="E27" s="234">
        <v>1932</v>
      </c>
      <c r="F27" s="234">
        <v>1932.1</v>
      </c>
      <c r="G27" s="234">
        <v>1893.6</v>
      </c>
      <c r="H27" s="234">
        <v>1881.4</v>
      </c>
      <c r="I27" s="234">
        <v>1936.1</v>
      </c>
      <c r="J27" s="234">
        <v>1794.9</v>
      </c>
      <c r="K27" s="234">
        <v>1671.6</v>
      </c>
      <c r="L27" s="234">
        <v>1655.4</v>
      </c>
      <c r="M27" s="234">
        <f>+'[4]4.12'!S37</f>
        <v>1659.4659036159985</v>
      </c>
      <c r="N27" s="234">
        <f>+'[4]4.12'!T37</f>
        <v>1601.0475065461856</v>
      </c>
    </row>
    <row r="28" spans="1:14" ht="18.75" customHeight="1" x14ac:dyDescent="0.2">
      <c r="A28" s="86" t="s">
        <v>378</v>
      </c>
      <c r="B28" s="234">
        <f>+'[4]4.12'!H38</f>
        <v>736.45121472640585</v>
      </c>
      <c r="C28" s="234">
        <v>821.5</v>
      </c>
      <c r="D28" s="234">
        <v>936.3</v>
      </c>
      <c r="E28" s="234">
        <v>1018.7</v>
      </c>
      <c r="F28" s="234">
        <v>1016.7</v>
      </c>
      <c r="G28" s="234">
        <v>1037.7</v>
      </c>
      <c r="H28" s="234">
        <v>1028.5999999999999</v>
      </c>
      <c r="I28" s="234">
        <v>1028.8</v>
      </c>
      <c r="J28" s="234">
        <v>1049.5</v>
      </c>
      <c r="K28" s="234">
        <v>1017</v>
      </c>
      <c r="L28" s="234">
        <v>1018.2</v>
      </c>
      <c r="M28" s="234">
        <f>+'[4]4.12'!S38</f>
        <v>1030.4523274340604</v>
      </c>
      <c r="N28" s="234">
        <f>+'[4]4.12'!T38</f>
        <v>1011.2426746353833</v>
      </c>
    </row>
    <row r="29" spans="1:14" ht="18.75" customHeight="1" x14ac:dyDescent="0.2">
      <c r="A29" s="85" t="s">
        <v>379</v>
      </c>
      <c r="B29" s="234">
        <f>+'[4]4.12'!H40</f>
        <v>214.54903647447279</v>
      </c>
      <c r="C29" s="234">
        <v>260.39999999999998</v>
      </c>
      <c r="D29" s="234">
        <v>314.10000000000002</v>
      </c>
      <c r="E29" s="234">
        <v>355.5</v>
      </c>
      <c r="F29" s="234">
        <v>354.5</v>
      </c>
      <c r="G29" s="234">
        <v>361.6</v>
      </c>
      <c r="H29" s="234">
        <v>358.2</v>
      </c>
      <c r="I29" s="234">
        <v>358.7</v>
      </c>
      <c r="J29" s="234">
        <v>365.7</v>
      </c>
      <c r="K29" s="234">
        <v>353.9</v>
      </c>
      <c r="L29" s="234">
        <v>354.7</v>
      </c>
      <c r="M29" s="234">
        <f>+'[4]4.12'!S40</f>
        <v>359.61122001451594</v>
      </c>
      <c r="N29" s="234">
        <f>+'[4]4.12'!T40</f>
        <v>352.24879192767918</v>
      </c>
    </row>
    <row r="30" spans="1:14" ht="18.75" customHeight="1" x14ac:dyDescent="0.2">
      <c r="A30" s="85" t="s">
        <v>380</v>
      </c>
      <c r="B30" s="234">
        <f>+'[4]4.12'!H41</f>
        <v>521.90217825193304</v>
      </c>
      <c r="C30" s="234">
        <v>561.1</v>
      </c>
      <c r="D30" s="234">
        <v>622.20000000000005</v>
      </c>
      <c r="E30" s="234">
        <v>663.2</v>
      </c>
      <c r="F30" s="234">
        <v>662.2</v>
      </c>
      <c r="G30" s="234">
        <v>676.1</v>
      </c>
      <c r="H30" s="234">
        <v>670.5</v>
      </c>
      <c r="I30" s="234">
        <v>670.2</v>
      </c>
      <c r="J30" s="234">
        <v>683.8</v>
      </c>
      <c r="K30" s="234">
        <v>663.1</v>
      </c>
      <c r="L30" s="234">
        <v>663.5</v>
      </c>
      <c r="M30" s="234">
        <f>+'[4]4.12'!S41</f>
        <v>670.84110741954441</v>
      </c>
      <c r="N30" s="234">
        <f>+'[4]4.12'!T41</f>
        <v>658.99388270770407</v>
      </c>
    </row>
    <row r="31" spans="1:14" ht="18.75" customHeight="1" x14ac:dyDescent="0.2">
      <c r="A31" s="85" t="s">
        <v>381</v>
      </c>
      <c r="B31" s="234">
        <f>+'[4]4.12'!H42</f>
        <v>762.75294857661515</v>
      </c>
      <c r="C31" s="234">
        <v>685.5</v>
      </c>
      <c r="D31" s="234">
        <v>899.2</v>
      </c>
      <c r="E31" s="234">
        <v>913.3</v>
      </c>
      <c r="F31" s="234">
        <v>915.4</v>
      </c>
      <c r="G31" s="234">
        <v>855.9</v>
      </c>
      <c r="H31" s="234">
        <v>852.7</v>
      </c>
      <c r="I31" s="234">
        <v>907.3</v>
      </c>
      <c r="J31" s="234">
        <v>745.4</v>
      </c>
      <c r="K31" s="234">
        <v>654.6</v>
      </c>
      <c r="L31" s="234">
        <v>637.20000000000005</v>
      </c>
      <c r="M31" s="234">
        <f>+'[4]4.12'!S42</f>
        <v>629.01357618193811</v>
      </c>
      <c r="N31" s="234">
        <f>+'[4]4.12'!T42</f>
        <v>589.80483191080214</v>
      </c>
    </row>
    <row r="32" spans="1:14" ht="18.75" customHeight="1" x14ac:dyDescent="0.2">
      <c r="A32" s="85" t="s">
        <v>382</v>
      </c>
      <c r="B32" s="234">
        <f>+'[4]4.12'!H43</f>
        <v>120.96556864093604</v>
      </c>
      <c r="C32" s="234">
        <v>122.3</v>
      </c>
      <c r="D32" s="234">
        <v>122.2</v>
      </c>
      <c r="E32" s="234">
        <v>124.6</v>
      </c>
      <c r="F32" s="234">
        <v>134.30000000000001</v>
      </c>
      <c r="G32" s="234">
        <v>126.5</v>
      </c>
      <c r="H32" s="234">
        <v>123.6</v>
      </c>
      <c r="I32" s="234">
        <v>127.9</v>
      </c>
      <c r="J32" s="234">
        <v>114.4</v>
      </c>
      <c r="K32" s="234">
        <v>101.3</v>
      </c>
      <c r="L32" s="234">
        <v>96.3</v>
      </c>
      <c r="M32" s="234">
        <f>+'[4]4.12'!S43</f>
        <v>91.455561711926109</v>
      </c>
      <c r="N32" s="234">
        <f>+'[4]4.12'!T43</f>
        <v>80.184562273859441</v>
      </c>
    </row>
    <row r="33" spans="1:14" ht="18.75" customHeight="1" x14ac:dyDescent="0.2">
      <c r="A33" s="85" t="s">
        <v>383</v>
      </c>
      <c r="B33" s="234">
        <f>+'[4]4.12'!H44</f>
        <v>641.78737993567916</v>
      </c>
      <c r="C33" s="234">
        <v>563.20000000000005</v>
      </c>
      <c r="D33" s="234">
        <v>777</v>
      </c>
      <c r="E33" s="234">
        <v>788.7</v>
      </c>
      <c r="F33" s="234">
        <v>781.1</v>
      </c>
      <c r="G33" s="234">
        <v>729.4</v>
      </c>
      <c r="H33" s="234">
        <v>729.1</v>
      </c>
      <c r="I33" s="234">
        <v>779.4</v>
      </c>
      <c r="J33" s="234">
        <v>631</v>
      </c>
      <c r="K33" s="234">
        <v>553.29999999999995</v>
      </c>
      <c r="L33" s="234">
        <v>540.9</v>
      </c>
      <c r="M33" s="234">
        <f>+'[4]4.12'!S44</f>
        <v>537.55801447001204</v>
      </c>
      <c r="N33" s="234">
        <f>+'[4]4.12'!T44</f>
        <v>509.62026963694274</v>
      </c>
    </row>
    <row r="34" spans="1:14" ht="18.75" customHeight="1" x14ac:dyDescent="0.2">
      <c r="A34" s="85" t="s">
        <v>384</v>
      </c>
      <c r="B34" s="234">
        <f>+'[4]4.12'!H46</f>
        <v>589.10653581296015</v>
      </c>
      <c r="C34" s="234">
        <v>743</v>
      </c>
      <c r="D34" s="234">
        <v>929</v>
      </c>
      <c r="E34" s="234">
        <v>881.8</v>
      </c>
      <c r="F34" s="234">
        <v>854.8</v>
      </c>
      <c r="G34" s="234">
        <v>857.6</v>
      </c>
      <c r="H34" s="234">
        <v>804.5</v>
      </c>
      <c r="I34" s="234">
        <v>702.7</v>
      </c>
      <c r="J34" s="234">
        <v>623.20000000000005</v>
      </c>
      <c r="K34" s="234">
        <v>688.2</v>
      </c>
      <c r="L34" s="234">
        <v>744.7</v>
      </c>
      <c r="M34" s="234">
        <f>+'[4]4.12'!S46</f>
        <v>790.89001723047863</v>
      </c>
      <c r="N34" s="234">
        <f>+'[4]4.12'!T46</f>
        <v>714.96125781443266</v>
      </c>
    </row>
    <row r="35" spans="1:14" ht="18.75" customHeight="1" x14ac:dyDescent="0.2">
      <c r="A35" s="85" t="s">
        <v>385</v>
      </c>
      <c r="B35" s="234">
        <f>+'[4]4.12'!H47</f>
        <v>364.07521535645969</v>
      </c>
      <c r="C35" s="234">
        <v>484.2</v>
      </c>
      <c r="D35" s="234">
        <v>648.6</v>
      </c>
      <c r="E35" s="234">
        <v>603.20000000000005</v>
      </c>
      <c r="F35" s="234">
        <v>565</v>
      </c>
      <c r="G35" s="234">
        <v>574.1</v>
      </c>
      <c r="H35" s="234">
        <v>525.70000000000005</v>
      </c>
      <c r="I35" s="234">
        <v>439.9</v>
      </c>
      <c r="J35" s="234">
        <v>323.10000000000002</v>
      </c>
      <c r="K35" s="234">
        <v>339.7</v>
      </c>
      <c r="L35" s="234">
        <v>413.4</v>
      </c>
      <c r="M35" s="234">
        <f>+'[4]4.12'!S47</f>
        <v>449.37474179880314</v>
      </c>
      <c r="N35" s="234">
        <f>+'[4]4.12'!T47</f>
        <v>390.90480173878058</v>
      </c>
    </row>
    <row r="36" spans="1:14" ht="18.75" customHeight="1" x14ac:dyDescent="0.2">
      <c r="A36" s="85" t="s">
        <v>386</v>
      </c>
      <c r="B36" s="234">
        <f>+'[4]4.12'!H48</f>
        <v>225.03132045650048</v>
      </c>
      <c r="C36" s="234">
        <v>258.8</v>
      </c>
      <c r="D36" s="234">
        <v>280.39999999999998</v>
      </c>
      <c r="E36" s="234">
        <v>278.5</v>
      </c>
      <c r="F36" s="234">
        <v>289.8</v>
      </c>
      <c r="G36" s="234">
        <v>283.39999999999998</v>
      </c>
      <c r="H36" s="234">
        <v>278.89999999999998</v>
      </c>
      <c r="I36" s="234">
        <v>262.8</v>
      </c>
      <c r="J36" s="234">
        <v>300.10000000000002</v>
      </c>
      <c r="K36" s="234">
        <v>348.5</v>
      </c>
      <c r="L36" s="234">
        <v>331.4</v>
      </c>
      <c r="M36" s="234">
        <f>+'[4]4.12'!S48</f>
        <v>341.51527543167549</v>
      </c>
      <c r="N36" s="234">
        <f>+'[4]4.12'!T48</f>
        <v>324.05645607565214</v>
      </c>
    </row>
    <row r="37" spans="1:14" ht="18.75" customHeight="1" x14ac:dyDescent="0.2">
      <c r="A37" s="85" t="s">
        <v>387</v>
      </c>
      <c r="B37" s="234">
        <f>+'[4]4.12'!H50</f>
        <v>2971.0831171725745</v>
      </c>
      <c r="C37" s="234">
        <v>2637.1</v>
      </c>
      <c r="D37" s="234">
        <v>2191.1</v>
      </c>
      <c r="E37" s="234">
        <v>2184.8000000000002</v>
      </c>
      <c r="F37" s="234">
        <v>2061.8000000000002</v>
      </c>
      <c r="G37" s="234">
        <v>1963.7</v>
      </c>
      <c r="H37" s="234">
        <v>2067.8000000000002</v>
      </c>
      <c r="I37" s="234">
        <v>2137.1</v>
      </c>
      <c r="J37" s="234">
        <v>2359.1</v>
      </c>
      <c r="K37" s="234">
        <v>2200.5</v>
      </c>
      <c r="L37" s="234">
        <v>2071.6</v>
      </c>
      <c r="M37" s="234">
        <f>+'[4]4.12'!S50</f>
        <v>1989.4737593946531</v>
      </c>
      <c r="N37" s="234">
        <f>+'[4]4.12'!T50</f>
        <v>2115.9766363682684</v>
      </c>
    </row>
    <row r="38" spans="1:14" ht="18.75" customHeight="1" thickBot="1" x14ac:dyDescent="0.25">
      <c r="A38" s="87"/>
      <c r="B38" s="81"/>
      <c r="C38" s="81"/>
      <c r="D38" s="81"/>
      <c r="E38" s="81"/>
      <c r="F38" s="81"/>
      <c r="G38" s="81"/>
      <c r="H38" s="81"/>
      <c r="I38" s="81"/>
      <c r="J38" s="81"/>
      <c r="K38" s="81"/>
      <c r="L38" s="81"/>
      <c r="M38" s="81"/>
      <c r="N38" s="6"/>
    </row>
    <row r="39" spans="1:14" ht="14.25" customHeight="1" x14ac:dyDescent="0.2">
      <c r="A39" s="459" t="s">
        <v>940</v>
      </c>
      <c r="B39" s="459"/>
      <c r="C39" s="459"/>
      <c r="D39" s="459"/>
      <c r="E39" s="459"/>
      <c r="F39" s="459"/>
      <c r="G39" s="459"/>
      <c r="H39" s="459"/>
      <c r="I39" s="459"/>
      <c r="J39" s="459"/>
      <c r="K39" s="459"/>
      <c r="L39" s="459"/>
      <c r="M39" s="459"/>
      <c r="N39" s="459"/>
    </row>
    <row r="40" spans="1:14" ht="14.25" customHeight="1" x14ac:dyDescent="0.2">
      <c r="A40" s="455" t="s">
        <v>388</v>
      </c>
      <c r="B40" s="455"/>
      <c r="C40" s="455"/>
      <c r="D40" s="455"/>
      <c r="E40" s="455"/>
      <c r="F40" s="455"/>
      <c r="G40" s="455"/>
      <c r="H40" s="455"/>
      <c r="I40" s="455"/>
      <c r="J40" s="455"/>
      <c r="K40" s="455"/>
      <c r="L40" s="455"/>
      <c r="M40" s="455"/>
      <c r="N40" s="4"/>
    </row>
    <row r="41" spans="1:14" ht="14.25" customHeight="1" x14ac:dyDescent="0.2">
      <c r="A41" s="455" t="s">
        <v>389</v>
      </c>
      <c r="B41" s="455"/>
      <c r="C41" s="455"/>
      <c r="D41" s="455"/>
      <c r="E41" s="455"/>
      <c r="F41" s="455"/>
      <c r="G41" s="455"/>
      <c r="H41" s="455"/>
      <c r="I41" s="455"/>
      <c r="J41" s="455"/>
      <c r="K41" s="455"/>
      <c r="L41" s="455"/>
      <c r="M41" s="455"/>
      <c r="N41" s="4"/>
    </row>
    <row r="42" spans="1:14" ht="18.75" customHeight="1" x14ac:dyDescent="0.2">
      <c r="A42" s="352" t="s">
        <v>390</v>
      </c>
      <c r="B42" s="352"/>
      <c r="C42" s="352"/>
      <c r="D42" s="352"/>
      <c r="E42" s="352"/>
      <c r="F42" s="352"/>
      <c r="G42" s="352"/>
      <c r="H42" s="352"/>
      <c r="I42" s="352"/>
      <c r="J42" s="352"/>
      <c r="K42" s="352"/>
      <c r="L42" s="352"/>
      <c r="M42" s="352"/>
      <c r="N42" s="4"/>
    </row>
  </sheetData>
  <mergeCells count="8">
    <mergeCell ref="A41:M41"/>
    <mergeCell ref="A42:M42"/>
    <mergeCell ref="A1:M2"/>
    <mergeCell ref="A4:A5"/>
    <mergeCell ref="C4:M4"/>
    <mergeCell ref="A40:M40"/>
    <mergeCell ref="A39:N39"/>
    <mergeCell ref="A3:N3"/>
  </mergeCells>
  <hyperlinks>
    <hyperlink ref="A42" r:id="rId1" display="http://www.sbp.org.pk/ecodata/fe25.xls"/>
  </hyperlinks>
  <pageMargins left="0.7" right="0.7" top="0.75" bottom="0.75" header="0.3" footer="0.3"/>
  <pageSetup paperSize="9" scale="56" orientation="portrait" verticalDpi="0"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6"/>
  <sheetViews>
    <sheetView view="pageBreakPreview" topLeftCell="A34" zoomScaleNormal="100" zoomScaleSheetLayoutView="100" workbookViewId="0">
      <selection activeCell="A68" sqref="A68:K68"/>
    </sheetView>
  </sheetViews>
  <sheetFormatPr defaultColWidth="9.125" defaultRowHeight="14.25" x14ac:dyDescent="0.2"/>
  <cols>
    <col min="1" max="1" width="3.125" style="5" bestFit="1" customWidth="1"/>
    <col min="2" max="2" width="40.5" style="5" customWidth="1"/>
    <col min="3" max="4" width="8" style="5" bestFit="1" customWidth="1"/>
    <col min="5" max="5" width="5.875" style="5" bestFit="1" customWidth="1"/>
    <col min="6" max="7" width="8" style="5" bestFit="1" customWidth="1"/>
    <col min="8" max="8" width="5.375" style="5" bestFit="1" customWidth="1"/>
    <col min="9" max="10" width="8" style="5" bestFit="1" customWidth="1"/>
    <col min="11" max="11" width="5.625" style="5" bestFit="1" customWidth="1"/>
    <col min="12" max="16384" width="9.125" style="5"/>
  </cols>
  <sheetData>
    <row r="1" spans="1:11" ht="17.25" x14ac:dyDescent="0.2">
      <c r="A1" s="327" t="s">
        <v>391</v>
      </c>
      <c r="B1" s="327"/>
      <c r="C1" s="327"/>
      <c r="D1" s="327"/>
      <c r="E1" s="327"/>
      <c r="F1" s="327"/>
      <c r="G1" s="327"/>
      <c r="H1" s="327"/>
      <c r="I1" s="327"/>
      <c r="J1" s="327"/>
      <c r="K1" s="327"/>
    </row>
    <row r="2" spans="1:11" ht="15" thickBot="1" x14ac:dyDescent="0.25">
      <c r="A2" s="381" t="s">
        <v>130</v>
      </c>
      <c r="B2" s="381"/>
      <c r="C2" s="381"/>
      <c r="D2" s="381"/>
      <c r="E2" s="381"/>
      <c r="F2" s="381"/>
      <c r="G2" s="381"/>
      <c r="H2" s="381"/>
      <c r="I2" s="381"/>
      <c r="J2" s="381"/>
      <c r="K2" s="381"/>
    </row>
    <row r="3" spans="1:11" ht="15.75" thickTop="1" thickBot="1" x14ac:dyDescent="0.25">
      <c r="A3" s="346" t="s">
        <v>392</v>
      </c>
      <c r="B3" s="463" t="s">
        <v>393</v>
      </c>
      <c r="C3" s="351" t="s">
        <v>903</v>
      </c>
      <c r="D3" s="351"/>
      <c r="E3" s="350"/>
      <c r="F3" s="349" t="s">
        <v>904</v>
      </c>
      <c r="G3" s="351"/>
      <c r="H3" s="350"/>
      <c r="I3" s="349" t="s">
        <v>905</v>
      </c>
      <c r="J3" s="351"/>
      <c r="K3" s="351"/>
    </row>
    <row r="4" spans="1:11" ht="18" x14ac:dyDescent="0.2">
      <c r="A4" s="462"/>
      <c r="B4" s="464"/>
      <c r="C4" s="224" t="s">
        <v>394</v>
      </c>
      <c r="D4" s="224" t="s">
        <v>396</v>
      </c>
      <c r="E4" s="466" t="s">
        <v>167</v>
      </c>
      <c r="F4" s="224" t="s">
        <v>394</v>
      </c>
      <c r="G4" s="224" t="s">
        <v>396</v>
      </c>
      <c r="H4" s="466" t="s">
        <v>167</v>
      </c>
      <c r="I4" s="224" t="s">
        <v>394</v>
      </c>
      <c r="J4" s="224" t="s">
        <v>396</v>
      </c>
      <c r="K4" s="444" t="s">
        <v>167</v>
      </c>
    </row>
    <row r="5" spans="1:11" ht="15" thickBot="1" x14ac:dyDescent="0.25">
      <c r="A5" s="345"/>
      <c r="B5" s="465"/>
      <c r="C5" s="70" t="s">
        <v>395</v>
      </c>
      <c r="D5" s="70" t="s">
        <v>397</v>
      </c>
      <c r="E5" s="467"/>
      <c r="F5" s="70" t="s">
        <v>395</v>
      </c>
      <c r="G5" s="70" t="s">
        <v>397</v>
      </c>
      <c r="H5" s="467"/>
      <c r="I5" s="70" t="s">
        <v>395</v>
      </c>
      <c r="J5" s="70" t="s">
        <v>395</v>
      </c>
      <c r="K5" s="468"/>
    </row>
    <row r="6" spans="1:11" ht="15" thickTop="1" x14ac:dyDescent="0.2">
      <c r="A6" s="68" t="s">
        <v>109</v>
      </c>
      <c r="B6" s="55" t="s">
        <v>398</v>
      </c>
      <c r="C6" s="231">
        <f>+'[5]July-2021 onward'!FJ64</f>
        <v>-173.17113500000002</v>
      </c>
      <c r="D6" s="231">
        <f>+'[5]July-2021 onward'!FK64</f>
        <v>-33.819099999999999</v>
      </c>
      <c r="E6" s="231">
        <f>+'[5]July-2021 onward'!FL64</f>
        <v>-206.99023500000001</v>
      </c>
      <c r="F6" s="231">
        <f>+'[5]July-2021 onward'!FM64</f>
        <v>689.47310799999991</v>
      </c>
      <c r="G6" s="231">
        <f>+'[5]July-2021 onward'!FN64</f>
        <v>37.007602000000013</v>
      </c>
      <c r="H6" s="231">
        <f>+'[5]July-2021 onward'!FO64</f>
        <v>726.48070999999982</v>
      </c>
      <c r="I6" s="231">
        <f>+'[5]July-2021 onward'!FP64</f>
        <v>876.78182800000013</v>
      </c>
      <c r="J6" s="231">
        <f>+'[5]July-2021 onward'!FQ64</f>
        <v>-15.242664000000001</v>
      </c>
      <c r="K6" s="231">
        <f>+'[5]July-2021 onward'!FR64</f>
        <v>861.5391639999998</v>
      </c>
    </row>
    <row r="7" spans="1:11" x14ac:dyDescent="0.2">
      <c r="A7" s="89">
        <v>1</v>
      </c>
      <c r="B7" s="9" t="s">
        <v>399</v>
      </c>
      <c r="C7" s="232">
        <f>+'[5]July-2021 onward'!FJ7</f>
        <v>0</v>
      </c>
      <c r="D7" s="232">
        <f>+'[5]July-2021 onward'!FK7</f>
        <v>0</v>
      </c>
      <c r="E7" s="232">
        <f>+'[5]July-2021 onward'!FL7</f>
        <v>0</v>
      </c>
      <c r="F7" s="232">
        <f>+'[5]July-2021 onward'!FM7</f>
        <v>0</v>
      </c>
      <c r="G7" s="232">
        <f>+'[5]July-2021 onward'!FN7</f>
        <v>0</v>
      </c>
      <c r="H7" s="232">
        <f>+'[5]July-2021 onward'!FO7</f>
        <v>0</v>
      </c>
      <c r="I7" s="232">
        <f>+'[5]July-2021 onward'!FP7</f>
        <v>0</v>
      </c>
      <c r="J7" s="232">
        <f>+'[5]July-2021 onward'!FQ7</f>
        <v>0</v>
      </c>
      <c r="K7" s="232">
        <f>+'[5]July-2021 onward'!FR7</f>
        <v>0</v>
      </c>
    </row>
    <row r="8" spans="1:11" x14ac:dyDescent="0.2">
      <c r="A8" s="89">
        <v>2</v>
      </c>
      <c r="B8" s="9" t="s">
        <v>400</v>
      </c>
      <c r="C8" s="232">
        <f>+'[5]July-2021 onward'!FJ8</f>
        <v>9.4855999999999996E-2</v>
      </c>
      <c r="D8" s="232">
        <f>+'[5]July-2021 onward'!FK8</f>
        <v>0</v>
      </c>
      <c r="E8" s="232">
        <f>+'[5]July-2021 onward'!FL8</f>
        <v>9.4855999999999996E-2</v>
      </c>
      <c r="F8" s="232">
        <f>+'[5]July-2021 onward'!FM8</f>
        <v>0.10798099999999999</v>
      </c>
      <c r="G8" s="232">
        <f>+'[5]July-2021 onward'!FN8</f>
        <v>-0.40446199999999999</v>
      </c>
      <c r="H8" s="232">
        <f>+'[5]July-2021 onward'!FO8</f>
        <v>-0.29648099999999999</v>
      </c>
      <c r="I8" s="232">
        <f>+'[5]July-2021 onward'!FP8</f>
        <v>-220.69349800000001</v>
      </c>
      <c r="J8" s="232">
        <f>+'[5]July-2021 onward'!FQ8</f>
        <v>-8.1510000000000003E-3</v>
      </c>
      <c r="K8" s="232">
        <f>+'[5]July-2021 onward'!FR8</f>
        <v>-220.701649</v>
      </c>
    </row>
    <row r="9" spans="1:11" x14ac:dyDescent="0.2">
      <c r="A9" s="89">
        <v>3</v>
      </c>
      <c r="B9" s="9" t="s">
        <v>401</v>
      </c>
      <c r="C9" s="232">
        <f>+'[5]July-2021 onward'!FJ9</f>
        <v>-0.102044</v>
      </c>
      <c r="D9" s="232">
        <f>+'[5]July-2021 onward'!FK9</f>
        <v>0</v>
      </c>
      <c r="E9" s="232">
        <f>+'[5]July-2021 onward'!FL9</f>
        <v>-0.102044</v>
      </c>
      <c r="F9" s="232">
        <f>+'[5]July-2021 onward'!FM9</f>
        <v>-1.2108990000000002</v>
      </c>
      <c r="G9" s="232">
        <f>+'[5]July-2021 onward'!FN9</f>
        <v>-0.38843499999999997</v>
      </c>
      <c r="H9" s="232">
        <f>+'[5]July-2021 onward'!FO9</f>
        <v>-1.599334</v>
      </c>
      <c r="I9" s="232">
        <f>+'[5]July-2021 onward'!FP9</f>
        <v>-0.70989000000000002</v>
      </c>
      <c r="J9" s="232">
        <f>+'[5]July-2021 onward'!FQ9</f>
        <v>-0.38931100000000002</v>
      </c>
      <c r="K9" s="232">
        <f>+'[5]July-2021 onward'!FR9</f>
        <v>-1.0992009999999999</v>
      </c>
    </row>
    <row r="10" spans="1:11" x14ac:dyDescent="0.2">
      <c r="A10" s="89">
        <v>4</v>
      </c>
      <c r="B10" s="9" t="s">
        <v>402</v>
      </c>
      <c r="C10" s="232">
        <f>+'[5]July-2021 onward'!FJ10</f>
        <v>0</v>
      </c>
      <c r="D10" s="232">
        <f>+'[5]July-2021 onward'!FK10</f>
        <v>0</v>
      </c>
      <c r="E10" s="232">
        <f>+'[5]July-2021 onward'!FL10</f>
        <v>0</v>
      </c>
      <c r="F10" s="232">
        <f>+'[5]July-2021 onward'!FM10</f>
        <v>0</v>
      </c>
      <c r="G10" s="232">
        <f>+'[5]July-2021 onward'!FN10</f>
        <v>0</v>
      </c>
      <c r="H10" s="232">
        <f>+'[5]July-2021 onward'!FO10</f>
        <v>0</v>
      </c>
      <c r="I10" s="232">
        <f>+'[5]July-2021 onward'!FP10</f>
        <v>0</v>
      </c>
      <c r="J10" s="232">
        <f>+'[5]July-2021 onward'!FQ10</f>
        <v>0</v>
      </c>
      <c r="K10" s="232">
        <f>+'[5]July-2021 onward'!FR10</f>
        <v>0</v>
      </c>
    </row>
    <row r="11" spans="1:11" x14ac:dyDescent="0.2">
      <c r="A11" s="89">
        <v>5</v>
      </c>
      <c r="B11" s="9" t="s">
        <v>143</v>
      </c>
      <c r="C11" s="232">
        <f>+'[5]July-2021 onward'!FJ11</f>
        <v>1.8856440000000001</v>
      </c>
      <c r="D11" s="232">
        <f>+'[5]July-2021 onward'!FK11</f>
        <v>0</v>
      </c>
      <c r="E11" s="232">
        <f>+'[5]July-2021 onward'!FL11</f>
        <v>1.8856440000000001</v>
      </c>
      <c r="F11" s="232">
        <f>+'[5]July-2021 onward'!FM11</f>
        <v>13.401588</v>
      </c>
      <c r="G11" s="232">
        <f>+'[5]July-2021 onward'!FN11</f>
        <v>0.79295699999999991</v>
      </c>
      <c r="H11" s="232">
        <f>+'[5]July-2021 onward'!FO11</f>
        <v>14.194545000000002</v>
      </c>
      <c r="I11" s="232">
        <f>+'[5]July-2021 onward'!FP11</f>
        <v>12.734002000000002</v>
      </c>
      <c r="J11" s="232">
        <f>+'[5]July-2021 onward'!FQ11</f>
        <v>1.997684</v>
      </c>
      <c r="K11" s="232">
        <f>+'[5]July-2021 onward'!FR11</f>
        <v>14.731686000000002</v>
      </c>
    </row>
    <row r="12" spans="1:11" x14ac:dyDescent="0.2">
      <c r="A12" s="89">
        <v>6</v>
      </c>
      <c r="B12" s="9" t="s">
        <v>403</v>
      </c>
      <c r="C12" s="232">
        <f>+'[5]July-2021 onward'!FJ12</f>
        <v>0</v>
      </c>
      <c r="D12" s="232">
        <f>+'[5]July-2021 onward'!FK12</f>
        <v>0</v>
      </c>
      <c r="E12" s="232">
        <f>+'[5]July-2021 onward'!FL12</f>
        <v>0</v>
      </c>
      <c r="F12" s="232">
        <f>+'[5]July-2021 onward'!FM12</f>
        <v>0</v>
      </c>
      <c r="G12" s="232">
        <f>+'[5]July-2021 onward'!FN12</f>
        <v>0</v>
      </c>
      <c r="H12" s="232">
        <f>+'[5]July-2021 onward'!FO12</f>
        <v>0</v>
      </c>
      <c r="I12" s="232">
        <f>+'[5]July-2021 onward'!FP12</f>
        <v>0</v>
      </c>
      <c r="J12" s="232">
        <f>+'[5]July-2021 onward'!FQ12</f>
        <v>0</v>
      </c>
      <c r="K12" s="232">
        <f>+'[5]July-2021 onward'!FR12</f>
        <v>0</v>
      </c>
    </row>
    <row r="13" spans="1:11" x14ac:dyDescent="0.2">
      <c r="A13" s="89">
        <v>7</v>
      </c>
      <c r="B13" s="85" t="s">
        <v>157</v>
      </c>
      <c r="C13" s="232">
        <f>+'[5]July-2021 onward'!FJ13</f>
        <v>0</v>
      </c>
      <c r="D13" s="232">
        <f>+'[5]July-2021 onward'!FK13</f>
        <v>0</v>
      </c>
      <c r="E13" s="232">
        <f>+'[5]July-2021 onward'!FL13</f>
        <v>0</v>
      </c>
      <c r="F13" s="232">
        <f>+'[5]July-2021 onward'!FM13</f>
        <v>0</v>
      </c>
      <c r="G13" s="232">
        <f>+'[5]July-2021 onward'!FN13</f>
        <v>0</v>
      </c>
      <c r="H13" s="232">
        <f>+'[5]July-2021 onward'!FO13</f>
        <v>0</v>
      </c>
      <c r="I13" s="232">
        <f>+'[5]July-2021 onward'!FP13</f>
        <v>3.5298999999999997E-2</v>
      </c>
      <c r="J13" s="232">
        <f>+'[5]July-2021 onward'!FQ13</f>
        <v>1.137E-2</v>
      </c>
      <c r="K13" s="232">
        <f>+'[5]July-2021 onward'!FR13</f>
        <v>4.6668999999999995E-2</v>
      </c>
    </row>
    <row r="14" spans="1:11" x14ac:dyDescent="0.2">
      <c r="A14" s="89">
        <v>8</v>
      </c>
      <c r="B14" s="9" t="s">
        <v>404</v>
      </c>
      <c r="C14" s="232">
        <f>+'[5]July-2021 onward'!FJ14</f>
        <v>0</v>
      </c>
      <c r="D14" s="232">
        <f>+'[5]July-2021 onward'!FK14</f>
        <v>0</v>
      </c>
      <c r="E14" s="232">
        <f>+'[5]July-2021 onward'!FL14</f>
        <v>0</v>
      </c>
      <c r="F14" s="232">
        <f>+'[5]July-2021 onward'!FM14</f>
        <v>0</v>
      </c>
      <c r="G14" s="232">
        <f>+'[5]July-2021 onward'!FN14</f>
        <v>0</v>
      </c>
      <c r="H14" s="232">
        <f>+'[5]July-2021 onward'!FO14</f>
        <v>0</v>
      </c>
      <c r="I14" s="232">
        <f>+'[5]July-2021 onward'!FP14</f>
        <v>0</v>
      </c>
      <c r="J14" s="232">
        <f>+'[5]July-2021 onward'!FQ14</f>
        <v>0</v>
      </c>
      <c r="K14" s="232">
        <f>+'[5]July-2021 onward'!FR14</f>
        <v>0</v>
      </c>
    </row>
    <row r="15" spans="1:11" x14ac:dyDescent="0.2">
      <c r="A15" s="89">
        <v>9</v>
      </c>
      <c r="B15" s="9" t="s">
        <v>405</v>
      </c>
      <c r="C15" s="232">
        <f>+'[5]July-2021 onward'!FJ15</f>
        <v>0.102449</v>
      </c>
      <c r="D15" s="232">
        <f>+'[5]July-2021 onward'!FK15</f>
        <v>0</v>
      </c>
      <c r="E15" s="232">
        <f>+'[5]July-2021 onward'!FL15</f>
        <v>0.102449</v>
      </c>
      <c r="F15" s="232">
        <f>+'[5]July-2021 onward'!FM15</f>
        <v>0.71714299999999997</v>
      </c>
      <c r="G15" s="232">
        <f>+'[5]July-2021 onward'!FN15</f>
        <v>0</v>
      </c>
      <c r="H15" s="232">
        <f>+'[5]July-2021 onward'!FO15</f>
        <v>0.71714299999999997</v>
      </c>
      <c r="I15" s="232">
        <f>+'[5]July-2021 onward'!FP15</f>
        <v>0.71714299999999997</v>
      </c>
      <c r="J15" s="232">
        <f>+'[5]July-2021 onward'!FQ15</f>
        <v>0</v>
      </c>
      <c r="K15" s="232">
        <f>+'[5]July-2021 onward'!FR15</f>
        <v>0.71714299999999997</v>
      </c>
    </row>
    <row r="16" spans="1:11" x14ac:dyDescent="0.2">
      <c r="A16" s="89">
        <v>10</v>
      </c>
      <c r="B16" s="9" t="s">
        <v>406</v>
      </c>
      <c r="C16" s="232">
        <f>+'[5]July-2021 onward'!FJ16</f>
        <v>2.8043999999999999E-2</v>
      </c>
      <c r="D16" s="232">
        <f>+'[5]July-2021 onward'!FK16</f>
        <v>0.18345</v>
      </c>
      <c r="E16" s="232">
        <f>+'[5]July-2021 onward'!FL16</f>
        <v>0.21149400000000002</v>
      </c>
      <c r="F16" s="232">
        <f>+'[5]July-2021 onward'!FM16</f>
        <v>-0.37312499999999993</v>
      </c>
      <c r="G16" s="232">
        <f>+'[5]July-2021 onward'!FN16</f>
        <v>5.101782</v>
      </c>
      <c r="H16" s="232">
        <f>+'[5]July-2021 onward'!FO16</f>
        <v>4.7286570000000001</v>
      </c>
      <c r="I16" s="232">
        <f>+'[5]July-2021 onward'!FP16</f>
        <v>1.0263239999999998</v>
      </c>
      <c r="J16" s="232">
        <f>+'[5]July-2021 onward'!FQ16</f>
        <v>-0.65428799999999987</v>
      </c>
      <c r="K16" s="232">
        <f>+'[5]July-2021 onward'!FR16</f>
        <v>0.37203600000000003</v>
      </c>
    </row>
    <row r="17" spans="1:11" x14ac:dyDescent="0.2">
      <c r="A17" s="89">
        <v>11</v>
      </c>
      <c r="B17" s="9" t="s">
        <v>407</v>
      </c>
      <c r="C17" s="232">
        <f>+'[5]July-2021 onward'!FJ17</f>
        <v>-254.87374700000001</v>
      </c>
      <c r="D17" s="232">
        <f>+'[5]July-2021 onward'!FK17</f>
        <v>0</v>
      </c>
      <c r="E17" s="232">
        <f>+'[5]July-2021 onward'!FL17</f>
        <v>-254.87374700000001</v>
      </c>
      <c r="F17" s="232">
        <f>+'[5]July-2021 onward'!FM17</f>
        <v>37.918125000000003</v>
      </c>
      <c r="G17" s="232">
        <f>+'[5]July-2021 onward'!FN17</f>
        <v>0</v>
      </c>
      <c r="H17" s="232">
        <f>+'[5]July-2021 onward'!FO17</f>
        <v>37.918125000000003</v>
      </c>
      <c r="I17" s="232">
        <f>+'[5]July-2021 onward'!FP17</f>
        <v>426.45688500000006</v>
      </c>
      <c r="J17" s="232">
        <f>+'[5]July-2021 onward'!FQ17</f>
        <v>4.5600000000000003E-4</v>
      </c>
      <c r="K17" s="232">
        <f>+'[5]July-2021 onward'!FR17</f>
        <v>426.45734100000004</v>
      </c>
    </row>
    <row r="18" spans="1:11" x14ac:dyDescent="0.2">
      <c r="A18" s="89">
        <v>12</v>
      </c>
      <c r="B18" s="9" t="s">
        <v>408</v>
      </c>
      <c r="C18" s="232">
        <f>+'[5]July-2021 onward'!FJ18</f>
        <v>0</v>
      </c>
      <c r="D18" s="232">
        <f>+'[5]July-2021 onward'!FK18</f>
        <v>0</v>
      </c>
      <c r="E18" s="232">
        <f>+'[5]July-2021 onward'!FL18</f>
        <v>0</v>
      </c>
      <c r="F18" s="232">
        <f>+'[5]July-2021 onward'!FM18</f>
        <v>0</v>
      </c>
      <c r="G18" s="232">
        <f>+'[5]July-2021 onward'!FN18</f>
        <v>0</v>
      </c>
      <c r="H18" s="232">
        <f>+'[5]July-2021 onward'!FO18</f>
        <v>0</v>
      </c>
      <c r="I18" s="232">
        <f>+'[5]July-2021 onward'!FP18</f>
        <v>0</v>
      </c>
      <c r="J18" s="232">
        <f>+'[5]July-2021 onward'!FQ18</f>
        <v>0</v>
      </c>
      <c r="K18" s="232">
        <f>+'[5]July-2021 onward'!FR18</f>
        <v>0</v>
      </c>
    </row>
    <row r="19" spans="1:11" x14ac:dyDescent="0.2">
      <c r="A19" s="89">
        <v>13</v>
      </c>
      <c r="B19" s="9" t="s">
        <v>155</v>
      </c>
      <c r="C19" s="232">
        <f>+'[5]July-2021 onward'!FJ19</f>
        <v>0.40284599999999998</v>
      </c>
      <c r="D19" s="232">
        <f>+'[5]July-2021 onward'!FK19</f>
        <v>0</v>
      </c>
      <c r="E19" s="232">
        <f>+'[5]July-2021 onward'!FL19</f>
        <v>0.40284599999999998</v>
      </c>
      <c r="F19" s="232">
        <f>+'[5]July-2021 onward'!FM19</f>
        <v>2.7664139999999997</v>
      </c>
      <c r="G19" s="232">
        <f>+'[5]July-2021 onward'!FN19</f>
        <v>0</v>
      </c>
      <c r="H19" s="232">
        <f>+'[5]July-2021 onward'!FO19</f>
        <v>2.7664139999999997</v>
      </c>
      <c r="I19" s="232">
        <f>+'[5]July-2021 onward'!FP19</f>
        <v>2.8154349999999999</v>
      </c>
      <c r="J19" s="232">
        <f>+'[5]July-2021 onward'!FQ19</f>
        <v>0</v>
      </c>
      <c r="K19" s="232">
        <f>+'[5]July-2021 onward'!FR19</f>
        <v>2.8154349999999999</v>
      </c>
    </row>
    <row r="20" spans="1:11" x14ac:dyDescent="0.2">
      <c r="A20" s="89">
        <v>14</v>
      </c>
      <c r="B20" s="9" t="s">
        <v>409</v>
      </c>
      <c r="C20" s="232">
        <f>+'[5]July-2021 onward'!FJ20</f>
        <v>0.67197099999999998</v>
      </c>
      <c r="D20" s="232">
        <f>+'[5]July-2021 onward'!FK20</f>
        <v>0</v>
      </c>
      <c r="E20" s="232">
        <f>+'[5]July-2021 onward'!FL20</f>
        <v>0.67197099999999998</v>
      </c>
      <c r="F20" s="232">
        <f>+'[5]July-2021 onward'!FM20</f>
        <v>4.7037969999999998</v>
      </c>
      <c r="G20" s="232">
        <f>+'[5]July-2021 onward'!FN20</f>
        <v>0</v>
      </c>
      <c r="H20" s="232">
        <f>+'[5]July-2021 onward'!FO20</f>
        <v>4.7037969999999998</v>
      </c>
      <c r="I20" s="232">
        <f>+'[5]July-2021 onward'!FP20</f>
        <v>4.7037969999999998</v>
      </c>
      <c r="J20" s="232">
        <f>+'[5]July-2021 onward'!FQ20</f>
        <v>7.6689999999999996E-3</v>
      </c>
      <c r="K20" s="232">
        <f>+'[5]July-2021 onward'!FR20</f>
        <v>4.7114659999999997</v>
      </c>
    </row>
    <row r="21" spans="1:11" x14ac:dyDescent="0.2">
      <c r="A21" s="89">
        <v>15</v>
      </c>
      <c r="B21" s="9" t="s">
        <v>410</v>
      </c>
      <c r="C21" s="232">
        <f>+'[5]July-2021 onward'!FJ21</f>
        <v>0.205904</v>
      </c>
      <c r="D21" s="232">
        <f>+'[5]July-2021 onward'!FK21</f>
        <v>0</v>
      </c>
      <c r="E21" s="232">
        <f>+'[5]July-2021 onward'!FL21</f>
        <v>0.205904</v>
      </c>
      <c r="F21" s="232">
        <f>+'[5]July-2021 onward'!FM21</f>
        <v>1.4470230000000002</v>
      </c>
      <c r="G21" s="232">
        <f>+'[5]July-2021 onward'!FN21</f>
        <v>0</v>
      </c>
      <c r="H21" s="232">
        <f>+'[5]July-2021 onward'!FO21</f>
        <v>1.4470230000000002</v>
      </c>
      <c r="I21" s="232">
        <f>+'[5]July-2021 onward'!FP21</f>
        <v>4.4577179999999998</v>
      </c>
      <c r="J21" s="232">
        <f>+'[5]July-2021 onward'!FQ21</f>
        <v>0</v>
      </c>
      <c r="K21" s="232">
        <f>+'[5]July-2021 onward'!FR21</f>
        <v>4.4577179999999998</v>
      </c>
    </row>
    <row r="22" spans="1:11" x14ac:dyDescent="0.2">
      <c r="A22" s="89">
        <v>16</v>
      </c>
      <c r="B22" s="9" t="s">
        <v>149</v>
      </c>
      <c r="C22" s="232">
        <f>+'[5]July-2021 onward'!FJ22</f>
        <v>1.552365</v>
      </c>
      <c r="D22" s="232">
        <f>+'[5]July-2021 onward'!FK22</f>
        <v>1.1000000000000001E-3</v>
      </c>
      <c r="E22" s="232">
        <f>+'[5]July-2021 onward'!FL22</f>
        <v>1.5534650000000001</v>
      </c>
      <c r="F22" s="232">
        <f>+'[5]July-2021 onward'!FM22</f>
        <v>16.460778000000001</v>
      </c>
      <c r="G22" s="232">
        <f>+'[5]July-2021 onward'!FN22</f>
        <v>1.1545000000000001E-2</v>
      </c>
      <c r="H22" s="232">
        <f>+'[5]July-2021 onward'!FO22</f>
        <v>16.472322999999999</v>
      </c>
      <c r="I22" s="232">
        <f>+'[5]July-2021 onward'!FP22</f>
        <v>23.544724000000002</v>
      </c>
      <c r="J22" s="232">
        <f>+'[5]July-2021 onward'!FQ22</f>
        <v>5.1E-5</v>
      </c>
      <c r="K22" s="232">
        <f>+'[5]July-2021 onward'!FR22</f>
        <v>23.544775000000001</v>
      </c>
    </row>
    <row r="23" spans="1:11" x14ac:dyDescent="0.2">
      <c r="A23" s="89">
        <v>17</v>
      </c>
      <c r="B23" s="9" t="s">
        <v>148</v>
      </c>
      <c r="C23" s="232">
        <f>+'[5]July-2021 onward'!FJ23</f>
        <v>22.392187</v>
      </c>
      <c r="D23" s="232">
        <f>+'[5]July-2021 onward'!FK23</f>
        <v>-3.8047999999999998E-2</v>
      </c>
      <c r="E23" s="232">
        <f>+'[5]July-2021 onward'!FL23</f>
        <v>22.354139</v>
      </c>
      <c r="F23" s="232">
        <f>+'[5]July-2021 onward'!FM23</f>
        <v>27.529208000000001</v>
      </c>
      <c r="G23" s="232">
        <f>+'[5]July-2021 onward'!FN23</f>
        <v>-0.162075</v>
      </c>
      <c r="H23" s="232">
        <f>+'[5]July-2021 onward'!FO23</f>
        <v>27.367133000000003</v>
      </c>
      <c r="I23" s="232">
        <f>+'[5]July-2021 onward'!FP23</f>
        <v>29.930392999999999</v>
      </c>
      <c r="J23" s="232">
        <f>+'[5]July-2021 onward'!FQ23</f>
        <v>-0.137879</v>
      </c>
      <c r="K23" s="232">
        <f>+'[5]July-2021 onward'!FR23</f>
        <v>29.792513999999997</v>
      </c>
    </row>
    <row r="24" spans="1:11" x14ac:dyDescent="0.2">
      <c r="A24" s="89">
        <v>18</v>
      </c>
      <c r="B24" s="9" t="s">
        <v>411</v>
      </c>
      <c r="C24" s="232">
        <f>+'[5]July-2021 onward'!FJ24</f>
        <v>15.974435</v>
      </c>
      <c r="D24" s="232">
        <f>+'[5]July-2021 onward'!FK24</f>
        <v>-0.148174</v>
      </c>
      <c r="E24" s="232">
        <f>+'[5]July-2021 onward'!FL24</f>
        <v>15.826261000000001</v>
      </c>
      <c r="F24" s="232">
        <f>+'[5]July-2021 onward'!FM24</f>
        <v>206.93453500000001</v>
      </c>
      <c r="G24" s="232">
        <f>+'[5]July-2021 onward'!FN24</f>
        <v>5.1180000000000114E-3</v>
      </c>
      <c r="H24" s="232">
        <f>+'[5]July-2021 onward'!FO24</f>
        <v>206.93965300000002</v>
      </c>
      <c r="I24" s="232">
        <f>+'[5]July-2021 onward'!FP24</f>
        <v>135.12287699999999</v>
      </c>
      <c r="J24" s="232">
        <f>+'[5]July-2021 onward'!FQ24</f>
        <v>-4.5086779999999997</v>
      </c>
      <c r="K24" s="232">
        <f>+'[5]July-2021 onward'!FR24</f>
        <v>130.61419899999999</v>
      </c>
    </row>
    <row r="25" spans="1:11" x14ac:dyDescent="0.2">
      <c r="A25" s="89">
        <v>19</v>
      </c>
      <c r="B25" s="9" t="s">
        <v>412</v>
      </c>
      <c r="C25" s="232">
        <f>+'[5]July-2021 onward'!FJ25</f>
        <v>0</v>
      </c>
      <c r="D25" s="232">
        <f>+'[5]July-2021 onward'!FK25</f>
        <v>0</v>
      </c>
      <c r="E25" s="232">
        <f>+'[5]July-2021 onward'!FL25</f>
        <v>0</v>
      </c>
      <c r="F25" s="232">
        <f>+'[5]July-2021 onward'!FM25</f>
        <v>6.5379620000000003</v>
      </c>
      <c r="G25" s="232">
        <f>+'[5]July-2021 onward'!FN25</f>
        <v>0</v>
      </c>
      <c r="H25" s="232">
        <f>+'[5]July-2021 onward'!FO25</f>
        <v>6.5379620000000003</v>
      </c>
      <c r="I25" s="232">
        <f>+'[5]July-2021 onward'!FP25</f>
        <v>17.090145999999997</v>
      </c>
      <c r="J25" s="232">
        <f>+'[5]July-2021 onward'!FQ25</f>
        <v>0</v>
      </c>
      <c r="K25" s="232">
        <f>+'[5]July-2021 onward'!FR25</f>
        <v>17.090145999999997</v>
      </c>
    </row>
    <row r="26" spans="1:11" x14ac:dyDescent="0.2">
      <c r="A26" s="89">
        <v>20</v>
      </c>
      <c r="B26" s="85" t="s">
        <v>413</v>
      </c>
      <c r="C26" s="232">
        <f>+'[5]July-2021 onward'!FJ26</f>
        <v>0</v>
      </c>
      <c r="D26" s="232">
        <f>+'[5]July-2021 onward'!FK26</f>
        <v>0</v>
      </c>
      <c r="E26" s="232">
        <f>+'[5]July-2021 onward'!FL26</f>
        <v>0</v>
      </c>
      <c r="F26" s="232">
        <f>+'[5]July-2021 onward'!FM26</f>
        <v>0</v>
      </c>
      <c r="G26" s="232">
        <f>+'[5]July-2021 onward'!FN26</f>
        <v>0</v>
      </c>
      <c r="H26" s="232">
        <f>+'[5]July-2021 onward'!FO26</f>
        <v>0</v>
      </c>
      <c r="I26" s="232">
        <f>+'[5]July-2021 onward'!FP26</f>
        <v>0</v>
      </c>
      <c r="J26" s="232">
        <f>+'[5]July-2021 onward'!FQ26</f>
        <v>0</v>
      </c>
      <c r="K26" s="232">
        <f>+'[5]July-2021 onward'!FR26</f>
        <v>0</v>
      </c>
    </row>
    <row r="27" spans="1:11" x14ac:dyDescent="0.2">
      <c r="A27" s="89">
        <v>21</v>
      </c>
      <c r="B27" s="9" t="s">
        <v>414</v>
      </c>
      <c r="C27" s="232">
        <f>+'[5]July-2021 onward'!FJ27</f>
        <v>0</v>
      </c>
      <c r="D27" s="232">
        <f>+'[5]July-2021 onward'!FK27</f>
        <v>0</v>
      </c>
      <c r="E27" s="232">
        <f>+'[5]July-2021 onward'!FL27</f>
        <v>0</v>
      </c>
      <c r="F27" s="232">
        <f>+'[5]July-2021 onward'!FM27</f>
        <v>0</v>
      </c>
      <c r="G27" s="232">
        <f>+'[5]July-2021 onward'!FN27</f>
        <v>0</v>
      </c>
      <c r="H27" s="232">
        <f>+'[5]July-2021 onward'!FO27</f>
        <v>0</v>
      </c>
      <c r="I27" s="232">
        <f>+'[5]July-2021 onward'!FP27</f>
        <v>0</v>
      </c>
      <c r="J27" s="232">
        <f>+'[5]July-2021 onward'!FQ27</f>
        <v>0</v>
      </c>
      <c r="K27" s="232">
        <f>+'[5]July-2021 onward'!FR27</f>
        <v>0</v>
      </c>
    </row>
    <row r="28" spans="1:11" x14ac:dyDescent="0.2">
      <c r="A28" s="89">
        <v>22</v>
      </c>
      <c r="B28" s="9" t="s">
        <v>415</v>
      </c>
      <c r="C28" s="232">
        <f>+'[5]July-2021 onward'!FJ28</f>
        <v>2.8393999999999999E-2</v>
      </c>
      <c r="D28" s="232">
        <f>+'[5]July-2021 onward'!FK28</f>
        <v>0</v>
      </c>
      <c r="E28" s="232">
        <f>+'[5]July-2021 onward'!FL28</f>
        <v>2.8393999999999999E-2</v>
      </c>
      <c r="F28" s="232">
        <f>+'[5]July-2021 onward'!FM28</f>
        <v>0.19875799999999999</v>
      </c>
      <c r="G28" s="232">
        <f>+'[5]July-2021 onward'!FN28</f>
        <v>0</v>
      </c>
      <c r="H28" s="232">
        <f>+'[5]July-2021 onward'!FO28</f>
        <v>0.19875799999999999</v>
      </c>
      <c r="I28" s="232">
        <f>+'[5]July-2021 onward'!FP28</f>
        <v>0.19875799999999999</v>
      </c>
      <c r="J28" s="232">
        <f>+'[5]July-2021 onward'!FQ28</f>
        <v>0</v>
      </c>
      <c r="K28" s="232">
        <f>+'[5]July-2021 onward'!FR28</f>
        <v>0.19875799999999999</v>
      </c>
    </row>
    <row r="29" spans="1:11" x14ac:dyDescent="0.2">
      <c r="A29" s="89">
        <v>23</v>
      </c>
      <c r="B29" s="9" t="s">
        <v>156</v>
      </c>
      <c r="C29" s="232">
        <f>+'[5]July-2021 onward'!FJ29</f>
        <v>1.1997000000000001E-2</v>
      </c>
      <c r="D29" s="232">
        <f>+'[5]July-2021 onward'!FK29</f>
        <v>1.2624519999999999</v>
      </c>
      <c r="E29" s="232">
        <f>+'[5]July-2021 onward'!FL29</f>
        <v>1.2744489999999999</v>
      </c>
      <c r="F29" s="232">
        <f>+'[5]July-2021 onward'!FM29</f>
        <v>0.13729</v>
      </c>
      <c r="G29" s="232">
        <f>+'[5]July-2021 onward'!FN29</f>
        <v>3.8774359999999994</v>
      </c>
      <c r="H29" s="232">
        <f>+'[5]July-2021 onward'!FO29</f>
        <v>4.0147259999999996</v>
      </c>
      <c r="I29" s="232">
        <f>+'[5]July-2021 onward'!FP29</f>
        <v>0.16564199999999998</v>
      </c>
      <c r="J29" s="232">
        <f>+'[5]July-2021 onward'!FQ29</f>
        <v>-1.060886</v>
      </c>
      <c r="K29" s="232">
        <f>+'[5]July-2021 onward'!FR29</f>
        <v>-0.89524400000000015</v>
      </c>
    </row>
    <row r="30" spans="1:11" x14ac:dyDescent="0.2">
      <c r="A30" s="89">
        <v>24</v>
      </c>
      <c r="B30" s="9" t="s">
        <v>152</v>
      </c>
      <c r="C30" s="232">
        <f>+'[5]July-2021 onward'!FJ30</f>
        <v>1.338465</v>
      </c>
      <c r="D30" s="232">
        <f>+'[5]July-2021 onward'!FK30</f>
        <v>0</v>
      </c>
      <c r="E30" s="232">
        <f>+'[5]July-2021 onward'!FL30</f>
        <v>1.338465</v>
      </c>
      <c r="F30" s="232">
        <f>+'[5]July-2021 onward'!FM30</f>
        <v>6.401656</v>
      </c>
      <c r="G30" s="232">
        <f>+'[5]July-2021 onward'!FN30</f>
        <v>-2.6699999999999998E-4</v>
      </c>
      <c r="H30" s="232">
        <f>+'[5]July-2021 onward'!FO30</f>
        <v>6.401389</v>
      </c>
      <c r="I30" s="232">
        <f>+'[5]July-2021 onward'!FP30</f>
        <v>7.5852380000000013</v>
      </c>
      <c r="J30" s="232">
        <f>+'[5]July-2021 onward'!FQ30</f>
        <v>3.5200000000000001E-3</v>
      </c>
      <c r="K30" s="232">
        <f>+'[5]July-2021 onward'!FR30</f>
        <v>7.5887580000000012</v>
      </c>
    </row>
    <row r="31" spans="1:11" x14ac:dyDescent="0.2">
      <c r="A31" s="89">
        <v>25</v>
      </c>
      <c r="B31" s="9" t="s">
        <v>416</v>
      </c>
      <c r="C31" s="232">
        <f>+'[5]July-2021 onward'!FJ31</f>
        <v>0.25641700000000001</v>
      </c>
      <c r="D31" s="232">
        <f>+'[5]July-2021 onward'!FK31</f>
        <v>0</v>
      </c>
      <c r="E31" s="232">
        <f>+'[5]July-2021 onward'!FL31</f>
        <v>0.25641700000000001</v>
      </c>
      <c r="F31" s="232">
        <f>+'[5]July-2021 onward'!FM31</f>
        <v>-1.2407189999999999</v>
      </c>
      <c r="G31" s="232">
        <f>+'[5]July-2021 onward'!FN31</f>
        <v>-2.5460000000000001E-3</v>
      </c>
      <c r="H31" s="232">
        <f>+'[5]July-2021 onward'!FO31</f>
        <v>-1.2432650000000001</v>
      </c>
      <c r="I31" s="232">
        <f>+'[5]July-2021 onward'!FP31</f>
        <v>129.25513999999998</v>
      </c>
      <c r="J31" s="232">
        <f>+'[5]July-2021 onward'!FQ31</f>
        <v>-0.99146299999999998</v>
      </c>
      <c r="K31" s="232">
        <f>+'[5]July-2021 onward'!FR31</f>
        <v>128.263677</v>
      </c>
    </row>
    <row r="32" spans="1:11" x14ac:dyDescent="0.2">
      <c r="A32" s="89">
        <v>26</v>
      </c>
      <c r="B32" s="85" t="s">
        <v>417</v>
      </c>
      <c r="C32" s="232">
        <f>+'[5]July-2021 onward'!FJ32</f>
        <v>0</v>
      </c>
      <c r="D32" s="232">
        <f>+'[5]July-2021 onward'!FK32</f>
        <v>0</v>
      </c>
      <c r="E32" s="232">
        <f>+'[5]July-2021 onward'!FL32</f>
        <v>0</v>
      </c>
      <c r="F32" s="232">
        <f>+'[5]July-2021 onward'!FM32</f>
        <v>0</v>
      </c>
      <c r="G32" s="232">
        <f>+'[5]July-2021 onward'!FN32</f>
        <v>3.3310000000000002E-3</v>
      </c>
      <c r="H32" s="232">
        <f>+'[5]July-2021 onward'!FO32</f>
        <v>3.3310000000000002E-3</v>
      </c>
      <c r="I32" s="232">
        <f>+'[5]July-2021 onward'!FP32</f>
        <v>0</v>
      </c>
      <c r="J32" s="232">
        <f>+'[5]July-2021 onward'!FQ32</f>
        <v>0</v>
      </c>
      <c r="K32" s="232">
        <f>+'[5]July-2021 onward'!FR32</f>
        <v>0</v>
      </c>
    </row>
    <row r="33" spans="1:11" x14ac:dyDescent="0.2">
      <c r="A33" s="89">
        <v>27</v>
      </c>
      <c r="B33" s="9" t="s">
        <v>418</v>
      </c>
      <c r="C33" s="232">
        <f>+'[5]July-2021 onward'!FJ33</f>
        <v>3.2286229999999998</v>
      </c>
      <c r="D33" s="232">
        <f>+'[5]July-2021 onward'!FK33</f>
        <v>0</v>
      </c>
      <c r="E33" s="232">
        <f>+'[5]July-2021 onward'!FL33</f>
        <v>3.2286229999999998</v>
      </c>
      <c r="F33" s="232">
        <f>+'[5]July-2021 onward'!FM33</f>
        <v>20.736583</v>
      </c>
      <c r="G33" s="232">
        <f>+'[5]July-2021 onward'!FN33</f>
        <v>0</v>
      </c>
      <c r="H33" s="232">
        <f>+'[5]July-2021 onward'!FO33</f>
        <v>20.736583</v>
      </c>
      <c r="I33" s="232">
        <f>+'[5]July-2021 onward'!FP33</f>
        <v>25.560765</v>
      </c>
      <c r="J33" s="232">
        <f>+'[5]July-2021 onward'!FQ33</f>
        <v>0</v>
      </c>
      <c r="K33" s="232">
        <f>+'[5]July-2021 onward'!FR33</f>
        <v>25.560765</v>
      </c>
    </row>
    <row r="34" spans="1:11" x14ac:dyDescent="0.2">
      <c r="A34" s="89">
        <v>28</v>
      </c>
      <c r="B34" s="9" t="s">
        <v>144</v>
      </c>
      <c r="C34" s="232">
        <f>+'[5]July-2021 onward'!FJ34</f>
        <v>1.4669829999999999</v>
      </c>
      <c r="D34" s="232">
        <f>+'[5]July-2021 onward'!FK34</f>
        <v>-1.3663E-2</v>
      </c>
      <c r="E34" s="232">
        <f>+'[5]July-2021 onward'!FL34</f>
        <v>1.4533199999999999</v>
      </c>
      <c r="F34" s="232">
        <f>+'[5]July-2021 onward'!FM34</f>
        <v>10.721412000000001</v>
      </c>
      <c r="G34" s="232">
        <f>+'[5]July-2021 onward'!FN34</f>
        <v>-0.45121699999999998</v>
      </c>
      <c r="H34" s="232">
        <f>+'[5]July-2021 onward'!FO34</f>
        <v>10.270194999999999</v>
      </c>
      <c r="I34" s="232">
        <f>+'[5]July-2021 onward'!FP34</f>
        <v>7.5138689999999997</v>
      </c>
      <c r="J34" s="232">
        <f>+'[5]July-2021 onward'!FQ34</f>
        <v>-0.72870799999999991</v>
      </c>
      <c r="K34" s="232">
        <f>+'[5]July-2021 onward'!FR34</f>
        <v>6.7851609999999996</v>
      </c>
    </row>
    <row r="35" spans="1:11" x14ac:dyDescent="0.2">
      <c r="A35" s="89">
        <v>29</v>
      </c>
      <c r="B35" s="9" t="s">
        <v>419</v>
      </c>
      <c r="C35" s="232">
        <f>+'[5]July-2021 onward'!FJ35</f>
        <v>1.900579</v>
      </c>
      <c r="D35" s="232">
        <f>+'[5]July-2021 onward'!FK35</f>
        <v>0</v>
      </c>
      <c r="E35" s="232">
        <f>+'[5]July-2021 onward'!FL35</f>
        <v>1.900579</v>
      </c>
      <c r="F35" s="232">
        <f>+'[5]July-2021 onward'!FM35</f>
        <v>13.304053000000001</v>
      </c>
      <c r="G35" s="232">
        <f>+'[5]July-2021 onward'!FN35</f>
        <v>0</v>
      </c>
      <c r="H35" s="232">
        <f>+'[5]July-2021 onward'!FO35</f>
        <v>13.304053000000001</v>
      </c>
      <c r="I35" s="232">
        <f>+'[5]July-2021 onward'!FP35</f>
        <v>13.304053000000001</v>
      </c>
      <c r="J35" s="232">
        <f>+'[5]July-2021 onward'!FQ35</f>
        <v>0</v>
      </c>
      <c r="K35" s="232">
        <f>+'[5]July-2021 onward'!FR35</f>
        <v>13.304053000000001</v>
      </c>
    </row>
    <row r="36" spans="1:11" x14ac:dyDescent="0.2">
      <c r="A36" s="89">
        <v>30</v>
      </c>
      <c r="B36" s="85" t="s">
        <v>420</v>
      </c>
      <c r="C36" s="232">
        <f>+'[5]July-2021 onward'!FJ36</f>
        <v>0</v>
      </c>
      <c r="D36" s="232">
        <f>+'[5]July-2021 onward'!FK36</f>
        <v>0</v>
      </c>
      <c r="E36" s="232">
        <f>+'[5]July-2021 onward'!FL36</f>
        <v>0</v>
      </c>
      <c r="F36" s="232">
        <f>+'[5]July-2021 onward'!FM36</f>
        <v>0</v>
      </c>
      <c r="G36" s="232">
        <f>+'[5]July-2021 onward'!FN36</f>
        <v>0</v>
      </c>
      <c r="H36" s="232">
        <f>+'[5]July-2021 onward'!FO36</f>
        <v>0</v>
      </c>
      <c r="I36" s="232">
        <f>+'[5]July-2021 onward'!FP36</f>
        <v>0</v>
      </c>
      <c r="J36" s="232">
        <f>+'[5]July-2021 onward'!FQ36</f>
        <v>0</v>
      </c>
      <c r="K36" s="232">
        <f>+'[5]July-2021 onward'!FR36</f>
        <v>0</v>
      </c>
    </row>
    <row r="37" spans="1:11" x14ac:dyDescent="0.2">
      <c r="A37" s="89">
        <v>31</v>
      </c>
      <c r="B37" s="9" t="s">
        <v>421</v>
      </c>
      <c r="C37" s="232">
        <f>+'[5]July-2021 onward'!FJ37</f>
        <v>-6.0761999999999997E-2</v>
      </c>
      <c r="D37" s="232">
        <f>+'[5]July-2021 onward'!FK37</f>
        <v>0</v>
      </c>
      <c r="E37" s="232">
        <f>+'[5]July-2021 onward'!FL37</f>
        <v>-6.0761999999999997E-2</v>
      </c>
      <c r="F37" s="232">
        <f>+'[5]July-2021 onward'!FM37</f>
        <v>-0.42533399999999993</v>
      </c>
      <c r="G37" s="232">
        <f>+'[5]July-2021 onward'!FN37</f>
        <v>0</v>
      </c>
      <c r="H37" s="232">
        <f>+'[5]July-2021 onward'!FO37</f>
        <v>-0.42533399999999993</v>
      </c>
      <c r="I37" s="232">
        <f>+'[5]July-2021 onward'!FP37</f>
        <v>-0.42533399999999993</v>
      </c>
      <c r="J37" s="232">
        <f>+'[5]July-2021 onward'!FQ37</f>
        <v>0</v>
      </c>
      <c r="K37" s="232">
        <f>+'[5]July-2021 onward'!FR37</f>
        <v>-0.42533399999999993</v>
      </c>
    </row>
    <row r="38" spans="1:11" x14ac:dyDescent="0.2">
      <c r="A38" s="89">
        <v>32</v>
      </c>
      <c r="B38" s="9" t="s">
        <v>422</v>
      </c>
      <c r="C38" s="232">
        <f>+'[5]July-2021 onward'!FJ38</f>
        <v>0</v>
      </c>
      <c r="D38" s="232">
        <f>+'[5]July-2021 onward'!FK38</f>
        <v>-0.28605700000000001</v>
      </c>
      <c r="E38" s="232">
        <f>+'[5]July-2021 onward'!FL38</f>
        <v>-0.28605700000000001</v>
      </c>
      <c r="F38" s="232">
        <f>+'[5]July-2021 onward'!FM38</f>
        <v>-0.91810999999999987</v>
      </c>
      <c r="G38" s="232">
        <f>+'[5]July-2021 onward'!FN38</f>
        <v>-13.865769999999999</v>
      </c>
      <c r="H38" s="232">
        <f>+'[5]July-2021 onward'!FO38</f>
        <v>-14.78388</v>
      </c>
      <c r="I38" s="232">
        <f>+'[5]July-2021 onward'!FP38</f>
        <v>0</v>
      </c>
      <c r="J38" s="232">
        <f>+'[5]July-2021 onward'!FQ38</f>
        <v>-0.14008699999999991</v>
      </c>
      <c r="K38" s="232">
        <f>+'[5]July-2021 onward'!FR38</f>
        <v>-0.14008699999999991</v>
      </c>
    </row>
    <row r="39" spans="1:11" x14ac:dyDescent="0.2">
      <c r="A39" s="89">
        <v>33</v>
      </c>
      <c r="B39" s="9" t="s">
        <v>423</v>
      </c>
      <c r="C39" s="232">
        <f>+'[5]July-2021 onward'!FJ39</f>
        <v>2.091774</v>
      </c>
      <c r="D39" s="232">
        <f>+'[5]July-2021 onward'!FK39</f>
        <v>0</v>
      </c>
      <c r="E39" s="232">
        <f>+'[5]July-2021 onward'!FL39</f>
        <v>2.091774</v>
      </c>
      <c r="F39" s="232">
        <f>+'[5]July-2021 onward'!FM39</f>
        <v>20.774792000000001</v>
      </c>
      <c r="G39" s="232">
        <f>+'[5]July-2021 onward'!FN39</f>
        <v>-0.194768</v>
      </c>
      <c r="H39" s="232">
        <f>+'[5]July-2021 onward'!FO39</f>
        <v>20.580024000000002</v>
      </c>
      <c r="I39" s="232">
        <f>+'[5]July-2021 onward'!FP39</f>
        <v>24.503251999999996</v>
      </c>
      <c r="J39" s="232">
        <f>+'[5]July-2021 onward'!FQ39</f>
        <v>-0.35400300000000001</v>
      </c>
      <c r="K39" s="232">
        <f>+'[5]July-2021 onward'!FR39</f>
        <v>24.149248999999998</v>
      </c>
    </row>
    <row r="40" spans="1:11" x14ac:dyDescent="0.2">
      <c r="A40" s="89">
        <v>34</v>
      </c>
      <c r="B40" s="9" t="s">
        <v>424</v>
      </c>
      <c r="C40" s="232">
        <f>+'[5]July-2021 onward'!FJ40</f>
        <v>0.97320099999999998</v>
      </c>
      <c r="D40" s="232">
        <f>+'[5]July-2021 onward'!FK40</f>
        <v>0</v>
      </c>
      <c r="E40" s="232">
        <f>+'[5]July-2021 onward'!FL40</f>
        <v>0.97320099999999998</v>
      </c>
      <c r="F40" s="232">
        <f>+'[5]July-2021 onward'!FM40</f>
        <v>6.8124069999999985</v>
      </c>
      <c r="G40" s="232">
        <f>+'[5]July-2021 onward'!FN40</f>
        <v>0</v>
      </c>
      <c r="H40" s="232">
        <f>+'[5]July-2021 onward'!FO40</f>
        <v>6.8124069999999985</v>
      </c>
      <c r="I40" s="232">
        <f>+'[5]July-2021 onward'!FP40</f>
        <v>6.8124069999999985</v>
      </c>
      <c r="J40" s="232">
        <f>+'[5]July-2021 onward'!FQ40</f>
        <v>0</v>
      </c>
      <c r="K40" s="232">
        <f>+'[5]July-2021 onward'!FR40</f>
        <v>6.8124069999999985</v>
      </c>
    </row>
    <row r="41" spans="1:11" x14ac:dyDescent="0.2">
      <c r="A41" s="89">
        <v>35</v>
      </c>
      <c r="B41" s="9" t="s">
        <v>150</v>
      </c>
      <c r="C41" s="232">
        <f>+'[5]July-2021 onward'!FJ41</f>
        <v>-15.726969</v>
      </c>
      <c r="D41" s="232">
        <f>+'[5]July-2021 onward'!FK41</f>
        <v>0</v>
      </c>
      <c r="E41" s="232">
        <f>+'[5]July-2021 onward'!FL41</f>
        <v>-15.726969</v>
      </c>
      <c r="F41" s="232">
        <f>+'[5]July-2021 onward'!FM41</f>
        <v>53.655128999999988</v>
      </c>
      <c r="G41" s="232">
        <f>+'[5]July-2021 onward'!FN41</f>
        <v>-5.2589999999999998E-2</v>
      </c>
      <c r="H41" s="232">
        <f>+'[5]July-2021 onward'!FO41</f>
        <v>53.602538999999993</v>
      </c>
      <c r="I41" s="232">
        <f>+'[5]July-2021 onward'!FP41</f>
        <v>0.94557399999999969</v>
      </c>
      <c r="J41" s="232">
        <f>+'[5]July-2021 onward'!FQ41</f>
        <v>-0.33580699999999997</v>
      </c>
      <c r="K41" s="232">
        <f>+'[5]July-2021 onward'!FR41</f>
        <v>0.60976700000000061</v>
      </c>
    </row>
    <row r="42" spans="1:11" x14ac:dyDescent="0.2">
      <c r="A42" s="89">
        <v>36</v>
      </c>
      <c r="B42" s="9" t="s">
        <v>425</v>
      </c>
      <c r="C42" s="232">
        <f>+'[5]July-2021 onward'!FJ42</f>
        <v>0</v>
      </c>
      <c r="D42" s="232">
        <f>+'[5]July-2021 onward'!FK42</f>
        <v>0</v>
      </c>
      <c r="E42" s="232">
        <f>+'[5]July-2021 onward'!FL42</f>
        <v>0</v>
      </c>
      <c r="F42" s="232">
        <f>+'[5]July-2021 onward'!FM42</f>
        <v>0.105325</v>
      </c>
      <c r="G42" s="232">
        <f>+'[5]July-2021 onward'!FN42</f>
        <v>0</v>
      </c>
      <c r="H42" s="232">
        <f>+'[5]July-2021 onward'!FO42</f>
        <v>0.105325</v>
      </c>
      <c r="I42" s="232">
        <f>+'[5]July-2021 onward'!FP42</f>
        <v>0.18480000000000002</v>
      </c>
      <c r="J42" s="232">
        <f>+'[5]July-2021 onward'!FQ42</f>
        <v>0</v>
      </c>
      <c r="K42" s="232">
        <f>+'[5]July-2021 onward'!FR42</f>
        <v>0.18480000000000002</v>
      </c>
    </row>
    <row r="43" spans="1:11" x14ac:dyDescent="0.2">
      <c r="A43" s="89">
        <v>37</v>
      </c>
      <c r="B43" s="9" t="s">
        <v>426</v>
      </c>
      <c r="C43" s="232">
        <f>+'[5]July-2021 onward'!FJ43</f>
        <v>0</v>
      </c>
      <c r="D43" s="232">
        <f>+'[5]July-2021 onward'!FK43</f>
        <v>0</v>
      </c>
      <c r="E43" s="232">
        <f>+'[5]July-2021 onward'!FL43</f>
        <v>0</v>
      </c>
      <c r="F43" s="232">
        <f>+'[5]July-2021 onward'!FM43</f>
        <v>0</v>
      </c>
      <c r="G43" s="232">
        <f>+'[5]July-2021 onward'!FN43</f>
        <v>0</v>
      </c>
      <c r="H43" s="232">
        <f>+'[5]July-2021 onward'!FO43</f>
        <v>0</v>
      </c>
      <c r="I43" s="232">
        <f>+'[5]July-2021 onward'!FP43</f>
        <v>0</v>
      </c>
      <c r="J43" s="232">
        <f>+'[5]July-2021 onward'!FQ43</f>
        <v>0</v>
      </c>
      <c r="K43" s="232">
        <f>+'[5]July-2021 onward'!FR43</f>
        <v>0</v>
      </c>
    </row>
    <row r="44" spans="1:11" x14ac:dyDescent="0.2">
      <c r="A44" s="89">
        <v>38</v>
      </c>
      <c r="B44" s="9" t="s">
        <v>427</v>
      </c>
      <c r="C44" s="232">
        <f>+'[5]July-2021 onward'!FJ44</f>
        <v>-16.007118999999999</v>
      </c>
      <c r="D44" s="232">
        <f>+'[5]July-2021 onward'!FK44</f>
        <v>0</v>
      </c>
      <c r="E44" s="232">
        <f>+'[5]July-2021 onward'!FL44</f>
        <v>-16.007118999999999</v>
      </c>
      <c r="F44" s="232">
        <f>+'[5]July-2021 onward'!FM44</f>
        <v>-126.09501100000001</v>
      </c>
      <c r="G44" s="232">
        <f>+'[5]July-2021 onward'!FN44</f>
        <v>0</v>
      </c>
      <c r="H44" s="232">
        <f>+'[5]July-2021 onward'!FO44</f>
        <v>-126.09501100000001</v>
      </c>
      <c r="I44" s="232">
        <f>+'[5]July-2021 onward'!FP44</f>
        <v>-184.44041999999999</v>
      </c>
      <c r="J44" s="232">
        <f>+'[5]July-2021 onward'!FQ44</f>
        <v>0</v>
      </c>
      <c r="K44" s="232">
        <f>+'[5]July-2021 onward'!FR44</f>
        <v>-184.44041999999999</v>
      </c>
    </row>
    <row r="45" spans="1:11" x14ac:dyDescent="0.2">
      <c r="A45" s="89">
        <v>39</v>
      </c>
      <c r="B45" s="9" t="s">
        <v>146</v>
      </c>
      <c r="C45" s="232">
        <f>+'[5]July-2021 onward'!FJ45</f>
        <v>-7.8050000000000003E-3</v>
      </c>
      <c r="D45" s="232">
        <f>+'[5]July-2021 onward'!FK45</f>
        <v>0</v>
      </c>
      <c r="E45" s="232">
        <f>+'[5]July-2021 onward'!FL45</f>
        <v>-7.8050000000000003E-3</v>
      </c>
      <c r="F45" s="232">
        <f>+'[5]July-2021 onward'!FM45</f>
        <v>2.9453650000000011</v>
      </c>
      <c r="G45" s="232">
        <f>+'[5]July-2021 onward'!FN45</f>
        <v>0</v>
      </c>
      <c r="H45" s="232">
        <f>+'[5]July-2021 onward'!FO45</f>
        <v>2.9453650000000011</v>
      </c>
      <c r="I45" s="232">
        <f>+'[5]July-2021 onward'!FP45</f>
        <v>-5.4635000000000003E-2</v>
      </c>
      <c r="J45" s="232">
        <f>+'[5]July-2021 onward'!FQ45</f>
        <v>0</v>
      </c>
      <c r="K45" s="232">
        <f>+'[5]July-2021 onward'!FR45</f>
        <v>-5.4635000000000003E-2</v>
      </c>
    </row>
    <row r="46" spans="1:11" x14ac:dyDescent="0.2">
      <c r="A46" s="89">
        <v>40</v>
      </c>
      <c r="B46" s="9" t="s">
        <v>428</v>
      </c>
      <c r="C46" s="232">
        <f>+'[5]July-2021 onward'!FJ46</f>
        <v>0</v>
      </c>
      <c r="D46" s="232">
        <f>+'[5]July-2021 onward'!FK46</f>
        <v>0</v>
      </c>
      <c r="E46" s="232">
        <f>+'[5]July-2021 onward'!FL46</f>
        <v>0</v>
      </c>
      <c r="F46" s="232">
        <f>+'[5]July-2021 onward'!FM46</f>
        <v>6.5</v>
      </c>
      <c r="G46" s="232">
        <f>+'[5]July-2021 onward'!FN46</f>
        <v>0</v>
      </c>
      <c r="H46" s="232">
        <f>+'[5]July-2021 onward'!FO46</f>
        <v>6.5</v>
      </c>
      <c r="I46" s="232">
        <f>+'[5]July-2021 onward'!FP46</f>
        <v>0</v>
      </c>
      <c r="J46" s="232">
        <f>+'[5]July-2021 onward'!FQ46</f>
        <v>0</v>
      </c>
      <c r="K46" s="232">
        <f>+'[5]July-2021 onward'!FR46</f>
        <v>0</v>
      </c>
    </row>
    <row r="47" spans="1:11" x14ac:dyDescent="0.2">
      <c r="A47" s="89">
        <v>41</v>
      </c>
      <c r="B47" s="85" t="s">
        <v>429</v>
      </c>
      <c r="C47" s="232">
        <f>+'[5]July-2021 onward'!FJ47</f>
        <v>0</v>
      </c>
      <c r="D47" s="232">
        <f>+'[5]July-2021 onward'!FK47</f>
        <v>0</v>
      </c>
      <c r="E47" s="232">
        <f>+'[5]July-2021 onward'!FL47</f>
        <v>0</v>
      </c>
      <c r="F47" s="232">
        <f>+'[5]July-2021 onward'!FM47</f>
        <v>0</v>
      </c>
      <c r="G47" s="232">
        <f>+'[5]July-2021 onward'!FN47</f>
        <v>0</v>
      </c>
      <c r="H47" s="232">
        <f>+'[5]July-2021 onward'!FO47</f>
        <v>0</v>
      </c>
      <c r="I47" s="232">
        <f>+'[5]July-2021 onward'!FP47</f>
        <v>0.46822000000000003</v>
      </c>
      <c r="J47" s="232">
        <f>+'[5]July-2021 onward'!FQ47</f>
        <v>0</v>
      </c>
      <c r="K47" s="232">
        <f>+'[5]July-2021 onward'!FR47</f>
        <v>0.46822000000000003</v>
      </c>
    </row>
    <row r="48" spans="1:11" x14ac:dyDescent="0.2">
      <c r="A48" s="89">
        <v>42</v>
      </c>
      <c r="B48" s="9" t="s">
        <v>430</v>
      </c>
      <c r="C48" s="232">
        <f>+'[5]July-2021 onward'!FJ48</f>
        <v>0.111494</v>
      </c>
      <c r="D48" s="232">
        <f>+'[5]July-2021 onward'!FK48</f>
        <v>0</v>
      </c>
      <c r="E48" s="232">
        <f>+'[5]July-2021 onward'!FL48</f>
        <v>0.111494</v>
      </c>
      <c r="F48" s="232">
        <f>+'[5]July-2021 onward'!FM48</f>
        <v>0.78045799999999999</v>
      </c>
      <c r="G48" s="232">
        <f>+'[5]July-2021 onward'!FN48</f>
        <v>0</v>
      </c>
      <c r="H48" s="232">
        <f>+'[5]July-2021 onward'!FO48</f>
        <v>0.78045799999999999</v>
      </c>
      <c r="I48" s="232">
        <f>+'[5]July-2021 onward'!FP48</f>
        <v>0.78045799999999999</v>
      </c>
      <c r="J48" s="232">
        <f>+'[5]July-2021 onward'!FQ48</f>
        <v>0</v>
      </c>
      <c r="K48" s="232">
        <f>+'[5]July-2021 onward'!FR48</f>
        <v>0.78045799999999999</v>
      </c>
    </row>
    <row r="49" spans="1:11" x14ac:dyDescent="0.2">
      <c r="A49" s="89">
        <v>43</v>
      </c>
      <c r="B49" s="9" t="s">
        <v>431</v>
      </c>
      <c r="C49" s="232">
        <f>+'[5]July-2021 onward'!FJ49</f>
        <v>0</v>
      </c>
      <c r="D49" s="232">
        <f>+'[5]July-2021 onward'!FK49</f>
        <v>0</v>
      </c>
      <c r="E49" s="232">
        <f>+'[5]July-2021 onward'!FL49</f>
        <v>0</v>
      </c>
      <c r="F49" s="232">
        <f>+'[5]July-2021 onward'!FM49</f>
        <v>0</v>
      </c>
      <c r="G49" s="232">
        <f>+'[5]July-2021 onward'!FN49</f>
        <v>0</v>
      </c>
      <c r="H49" s="232">
        <f>+'[5]July-2021 onward'!FO49</f>
        <v>0</v>
      </c>
      <c r="I49" s="232">
        <f>+'[5]July-2021 onward'!FP49</f>
        <v>-0.14286599999999999</v>
      </c>
      <c r="J49" s="232">
        <f>+'[5]July-2021 onward'!FQ49</f>
        <v>0</v>
      </c>
      <c r="K49" s="232">
        <f>+'[5]July-2021 onward'!FR49</f>
        <v>-0.14286599999999999</v>
      </c>
    </row>
    <row r="50" spans="1:11" x14ac:dyDescent="0.2">
      <c r="A50" s="89">
        <v>44</v>
      </c>
      <c r="B50" s="9" t="s">
        <v>145</v>
      </c>
      <c r="C50" s="232">
        <f>+'[5]July-2021 onward'!FJ50</f>
        <v>0.146393</v>
      </c>
      <c r="D50" s="232">
        <f>+'[5]July-2021 onward'!FK50</f>
        <v>0</v>
      </c>
      <c r="E50" s="232">
        <f>+'[5]July-2021 onward'!FL50</f>
        <v>0.146393</v>
      </c>
      <c r="F50" s="232">
        <f>+'[5]July-2021 onward'!FM50</f>
        <v>1.369397</v>
      </c>
      <c r="G50" s="232">
        <f>+'[5]July-2021 onward'!FN50</f>
        <v>1.1720000000000001E-3</v>
      </c>
      <c r="H50" s="232">
        <f>+'[5]July-2021 onward'!FO50</f>
        <v>1.3705689999999999</v>
      </c>
      <c r="I50" s="232">
        <f>+'[5]July-2021 onward'!FP50</f>
        <v>1.1143959999999999</v>
      </c>
      <c r="J50" s="232">
        <f>+'[5]July-2021 onward'!FQ50</f>
        <v>0</v>
      </c>
      <c r="K50" s="232">
        <f>+'[5]July-2021 onward'!FR50</f>
        <v>1.1143959999999999</v>
      </c>
    </row>
    <row r="51" spans="1:11" x14ac:dyDescent="0.2">
      <c r="A51" s="89">
        <v>45</v>
      </c>
      <c r="B51" s="9" t="s">
        <v>432</v>
      </c>
      <c r="C51" s="232">
        <f>+'[5]July-2021 onward'!FJ51</f>
        <v>-0.82571499999999998</v>
      </c>
      <c r="D51" s="232">
        <f>+'[5]July-2021 onward'!FK51</f>
        <v>8.2190000000000006E-3</v>
      </c>
      <c r="E51" s="232">
        <f>+'[5]July-2021 onward'!FL51</f>
        <v>-0.817496</v>
      </c>
      <c r="F51" s="232">
        <f>+'[5]July-2021 onward'!FM51</f>
        <v>0.97919900000000015</v>
      </c>
      <c r="G51" s="232">
        <f>+'[5]July-2021 onward'!FN51</f>
        <v>6.8729999999999999E-2</v>
      </c>
      <c r="H51" s="232">
        <f>+'[5]July-2021 onward'!FO51</f>
        <v>1.0479290000000001</v>
      </c>
      <c r="I51" s="232">
        <f>+'[5]July-2021 onward'!FP51</f>
        <v>-2.4842329999999997</v>
      </c>
      <c r="J51" s="232">
        <f>+'[5]July-2021 onward'!FQ51</f>
        <v>1.1800000000000005E-4</v>
      </c>
      <c r="K51" s="232">
        <f>+'[5]July-2021 onward'!FR51</f>
        <v>-2.4841150000000001</v>
      </c>
    </row>
    <row r="52" spans="1:11" x14ac:dyDescent="0.2">
      <c r="A52" s="89">
        <v>46</v>
      </c>
      <c r="B52" s="9" t="s">
        <v>433</v>
      </c>
      <c r="C52" s="232">
        <f>+'[5]July-2021 onward'!FJ52</f>
        <v>0</v>
      </c>
      <c r="D52" s="232">
        <f>+'[5]July-2021 onward'!FK52</f>
        <v>0</v>
      </c>
      <c r="E52" s="232">
        <f>+'[5]July-2021 onward'!FL52</f>
        <v>0</v>
      </c>
      <c r="F52" s="232">
        <f>+'[5]July-2021 onward'!FM52</f>
        <v>0</v>
      </c>
      <c r="G52" s="232">
        <f>+'[5]July-2021 onward'!FN52</f>
        <v>0</v>
      </c>
      <c r="H52" s="232">
        <f>+'[5]July-2021 onward'!FO52</f>
        <v>0</v>
      </c>
      <c r="I52" s="232">
        <f>+'[5]July-2021 onward'!FP52</f>
        <v>0</v>
      </c>
      <c r="J52" s="232">
        <f>+'[5]July-2021 onward'!FQ52</f>
        <v>0</v>
      </c>
      <c r="K52" s="232">
        <f>+'[5]July-2021 onward'!FR52</f>
        <v>0</v>
      </c>
    </row>
    <row r="53" spans="1:11" x14ac:dyDescent="0.2">
      <c r="A53" s="89">
        <v>47</v>
      </c>
      <c r="B53" s="9" t="s">
        <v>434</v>
      </c>
      <c r="C53" s="232">
        <f>+'[5]July-2021 onward'!FJ53</f>
        <v>15.940740999999999</v>
      </c>
      <c r="D53" s="232">
        <f>+'[5]July-2021 onward'!FK53</f>
        <v>-2.0250000000000001E-2</v>
      </c>
      <c r="E53" s="232">
        <f>+'[5]July-2021 onward'!FL53</f>
        <v>15.920490999999998</v>
      </c>
      <c r="F53" s="232">
        <f>+'[5]July-2021 onward'!FM53</f>
        <v>48.987375999999998</v>
      </c>
      <c r="G53" s="232">
        <f>+'[5]July-2021 onward'!FN53</f>
        <v>-9.6740460000000006</v>
      </c>
      <c r="H53" s="232">
        <f>+'[5]July-2021 onward'!FO53</f>
        <v>39.313330000000001</v>
      </c>
      <c r="I53" s="232">
        <f>+'[5]July-2021 onward'!FP53</f>
        <v>20.638860000000001</v>
      </c>
      <c r="J53" s="232">
        <f>+'[5]July-2021 onward'!FQ53</f>
        <v>-0.85241400000000001</v>
      </c>
      <c r="K53" s="232">
        <f>+'[5]July-2021 onward'!FR53</f>
        <v>19.786445999999998</v>
      </c>
    </row>
    <row r="54" spans="1:11" x14ac:dyDescent="0.2">
      <c r="A54" s="89">
        <v>48</v>
      </c>
      <c r="B54" s="9" t="s">
        <v>435</v>
      </c>
      <c r="C54" s="232">
        <f>+'[5]July-2021 onward'!FJ54</f>
        <v>0</v>
      </c>
      <c r="D54" s="232">
        <f>+'[5]July-2021 onward'!FK54</f>
        <v>0</v>
      </c>
      <c r="E54" s="232">
        <f>+'[5]July-2021 onward'!FL54</f>
        <v>0</v>
      </c>
      <c r="F54" s="232">
        <f>+'[5]July-2021 onward'!FM54</f>
        <v>0</v>
      </c>
      <c r="G54" s="232">
        <f>+'[5]July-2021 onward'!FN54</f>
        <v>3.6299999999999999E-4</v>
      </c>
      <c r="H54" s="232">
        <f>+'[5]July-2021 onward'!FO54</f>
        <v>3.6299999999999999E-4</v>
      </c>
      <c r="I54" s="232">
        <f>+'[5]July-2021 onward'!FP54</f>
        <v>0</v>
      </c>
      <c r="J54" s="232">
        <f>+'[5]July-2021 onward'!FQ54</f>
        <v>0</v>
      </c>
      <c r="K54" s="232">
        <f>+'[5]July-2021 onward'!FR54</f>
        <v>0</v>
      </c>
    </row>
    <row r="55" spans="1:11" x14ac:dyDescent="0.2">
      <c r="A55" s="89">
        <v>49</v>
      </c>
      <c r="B55" s="9" t="s">
        <v>436</v>
      </c>
      <c r="C55" s="232">
        <f>+'[5]July-2021 onward'!FJ55</f>
        <v>6.1159999999999999E-3</v>
      </c>
      <c r="D55" s="232">
        <f>+'[5]July-2021 onward'!FK55</f>
        <v>0</v>
      </c>
      <c r="E55" s="232">
        <f>+'[5]July-2021 onward'!FL55</f>
        <v>6.1159999999999999E-3</v>
      </c>
      <c r="F55" s="232">
        <f>+'[5]July-2021 onward'!FM55</f>
        <v>4.2812000000000003E-2</v>
      </c>
      <c r="G55" s="232">
        <f>+'[5]July-2021 onward'!FN55</f>
        <v>0</v>
      </c>
      <c r="H55" s="232">
        <f>+'[5]July-2021 onward'!FO55</f>
        <v>4.2812000000000003E-2</v>
      </c>
      <c r="I55" s="232">
        <f>+'[5]July-2021 onward'!FP55</f>
        <v>4.2812000000000003E-2</v>
      </c>
      <c r="J55" s="232">
        <f>+'[5]July-2021 onward'!FQ55</f>
        <v>0</v>
      </c>
      <c r="K55" s="232">
        <f>+'[5]July-2021 onward'!FR55</f>
        <v>4.2812000000000003E-2</v>
      </c>
    </row>
    <row r="56" spans="1:11" x14ac:dyDescent="0.2">
      <c r="A56" s="89">
        <v>50</v>
      </c>
      <c r="B56" s="9" t="s">
        <v>154</v>
      </c>
      <c r="C56" s="232">
        <f>+'[5]July-2021 onward'!FJ56</f>
        <v>3.7413000000000002E-2</v>
      </c>
      <c r="D56" s="232">
        <f>+'[5]July-2021 onward'!FK56</f>
        <v>-1.470977</v>
      </c>
      <c r="E56" s="232">
        <f>+'[5]July-2021 onward'!FL56</f>
        <v>-1.4335640000000001</v>
      </c>
      <c r="F56" s="232">
        <f>+'[5]July-2021 onward'!FM56</f>
        <v>0.80723900000000004</v>
      </c>
      <c r="G56" s="232">
        <f>+'[5]July-2021 onward'!FN56</f>
        <v>5.8555670000000006</v>
      </c>
      <c r="H56" s="232">
        <f>+'[5]July-2021 onward'!FO56</f>
        <v>6.6628059999999998</v>
      </c>
      <c r="I56" s="232">
        <f>+'[5]July-2021 onward'!FP56</f>
        <v>0.57136600000000004</v>
      </c>
      <c r="J56" s="232">
        <f>+'[5]July-2021 onward'!FQ56</f>
        <v>-0.88247599999999993</v>
      </c>
      <c r="K56" s="232">
        <f>+'[5]July-2021 onward'!FR56</f>
        <v>-0.31110999999999989</v>
      </c>
    </row>
    <row r="57" spans="1:11" x14ac:dyDescent="0.2">
      <c r="A57" s="89">
        <v>51</v>
      </c>
      <c r="B57" s="9" t="s">
        <v>437</v>
      </c>
      <c r="C57" s="232">
        <f>+'[5]July-2021 onward'!FJ57</f>
        <v>1.2079690000000001</v>
      </c>
      <c r="D57" s="232">
        <f>+'[5]July-2021 onward'!FK57</f>
        <v>-0.250724</v>
      </c>
      <c r="E57" s="232">
        <f>+'[5]July-2021 onward'!FL57</f>
        <v>0.95724500000000012</v>
      </c>
      <c r="F57" s="232">
        <f>+'[5]July-2021 onward'!FM57</f>
        <v>26.535087000000001</v>
      </c>
      <c r="G57" s="232">
        <f>+'[5]July-2021 onward'!FN57</f>
        <v>-5.0827920000000004</v>
      </c>
      <c r="H57" s="232">
        <f>+'[5]July-2021 onward'!FO57</f>
        <v>21.452294999999999</v>
      </c>
      <c r="I57" s="232">
        <f>+'[5]July-2021 onward'!FP57</f>
        <v>4.1482349999999997</v>
      </c>
      <c r="J57" s="232">
        <f>+'[5]July-2021 onward'!FQ57</f>
        <v>-1.0501069999999999</v>
      </c>
      <c r="K57" s="232">
        <f>+'[5]July-2021 onward'!FR57</f>
        <v>3.098128</v>
      </c>
    </row>
    <row r="58" spans="1:11" x14ac:dyDescent="0.2">
      <c r="A58" s="89">
        <v>52</v>
      </c>
      <c r="B58" s="9" t="s">
        <v>438</v>
      </c>
      <c r="C58" s="232">
        <f>+'[5]July-2021 onward'!FJ58</f>
        <v>-0.35819800000000002</v>
      </c>
      <c r="D58" s="232">
        <f>+'[5]July-2021 onward'!FK58</f>
        <v>0</v>
      </c>
      <c r="E58" s="232">
        <f>+'[5]July-2021 onward'!FL58</f>
        <v>-0.35819800000000002</v>
      </c>
      <c r="F58" s="232">
        <f>+'[5]July-2021 onward'!FM58</f>
        <v>-1.054054</v>
      </c>
      <c r="G58" s="232">
        <f>+'[5]July-2021 onward'!FN58</f>
        <v>0</v>
      </c>
      <c r="H58" s="232">
        <f>+'[5]July-2021 onward'!FO58</f>
        <v>-1.054054</v>
      </c>
      <c r="I58" s="232">
        <f>+'[5]July-2021 onward'!FP58</f>
        <v>0.46722799999999998</v>
      </c>
      <c r="J58" s="232">
        <f>+'[5]July-2021 onward'!FQ58</f>
        <v>0</v>
      </c>
      <c r="K58" s="232">
        <f>+'[5]July-2021 onward'!FR58</f>
        <v>0.46722799999999998</v>
      </c>
    </row>
    <row r="59" spans="1:11" x14ac:dyDescent="0.2">
      <c r="A59" s="89">
        <v>53</v>
      </c>
      <c r="B59" s="9" t="s">
        <v>439</v>
      </c>
      <c r="C59" s="232">
        <f>+'[5]July-2021 onward'!FJ59</f>
        <v>2.5923759999999998</v>
      </c>
      <c r="D59" s="232">
        <f>+'[5]July-2021 onward'!FK59</f>
        <v>0</v>
      </c>
      <c r="E59" s="232">
        <f>+'[5]July-2021 onward'!FL59</f>
        <v>2.5923759999999998</v>
      </c>
      <c r="F59" s="232">
        <f>+'[5]July-2021 onward'!FM59</f>
        <v>12.335347000000001</v>
      </c>
      <c r="G59" s="232">
        <f>+'[5]July-2021 onward'!FN59</f>
        <v>0</v>
      </c>
      <c r="H59" s="232">
        <f>+'[5]July-2021 onward'!FO59</f>
        <v>12.335347000000001</v>
      </c>
      <c r="I59" s="232">
        <f>+'[5]July-2021 onward'!FP59</f>
        <v>18.759789999999999</v>
      </c>
      <c r="J59" s="232">
        <f>+'[5]July-2021 onward'!FQ59</f>
        <v>0</v>
      </c>
      <c r="K59" s="232">
        <f>+'[5]July-2021 onward'!FR59</f>
        <v>18.759789999999999</v>
      </c>
    </row>
    <row r="60" spans="1:11" x14ac:dyDescent="0.2">
      <c r="A60" s="89">
        <v>54</v>
      </c>
      <c r="B60" s="9" t="s">
        <v>440</v>
      </c>
      <c r="C60" s="232">
        <f>+'[5]July-2021 onward'!FJ60</f>
        <v>4.164174</v>
      </c>
      <c r="D60" s="232">
        <f>+'[5]July-2021 onward'!FK60</f>
        <v>-1.7070719999999999</v>
      </c>
      <c r="E60" s="232">
        <f>+'[5]July-2021 onward'!FL60</f>
        <v>2.4571019999999999</v>
      </c>
      <c r="F60" s="232">
        <f>+'[5]July-2021 onward'!FM60</f>
        <v>20.707874</v>
      </c>
      <c r="G60" s="232">
        <f>+'[5]July-2021 onward'!FN60</f>
        <v>4.5465630000000017</v>
      </c>
      <c r="H60" s="232">
        <f>+'[5]July-2021 onward'!FO60</f>
        <v>25.254436999999996</v>
      </c>
      <c r="I60" s="232">
        <f>+'[5]July-2021 onward'!FP60</f>
        <v>80.345792999999986</v>
      </c>
      <c r="J60" s="232">
        <f>+'[5]July-2021 onward'!FQ60</f>
        <v>-3.8284729999999998</v>
      </c>
      <c r="K60" s="232">
        <f>+'[5]July-2021 onward'!FR60</f>
        <v>76.517319999999998</v>
      </c>
    </row>
    <row r="61" spans="1:11" x14ac:dyDescent="0.2">
      <c r="A61" s="89">
        <v>55</v>
      </c>
      <c r="B61" s="9" t="s">
        <v>441</v>
      </c>
      <c r="C61" s="232">
        <f>+'[5]July-2021 onward'!FJ61</f>
        <v>19.869859999999999</v>
      </c>
      <c r="D61" s="232">
        <f>+'[5]July-2021 onward'!FK61</f>
        <v>-2.6180089999999998</v>
      </c>
      <c r="E61" s="232">
        <f>+'[5]July-2021 onward'!FL61</f>
        <v>17.251850999999998</v>
      </c>
      <c r="F61" s="232">
        <f>+'[5]July-2021 onward'!FM61</f>
        <v>141.49100099999998</v>
      </c>
      <c r="G61" s="232">
        <f>+'[5]July-2021 onward'!FN61</f>
        <v>-3.5354439999999996</v>
      </c>
      <c r="H61" s="232">
        <f>+'[5]July-2021 onward'!FO61</f>
        <v>137.955557</v>
      </c>
      <c r="I61" s="232">
        <f>+'[5]July-2021 onward'!FP61</f>
        <v>140.77734900000002</v>
      </c>
      <c r="J61" s="232">
        <f>+'[5]July-2021 onward'!FQ61</f>
        <v>-6.0034020000000003</v>
      </c>
      <c r="K61" s="232">
        <f>+'[5]July-2021 onward'!FR61</f>
        <v>134.77394699999999</v>
      </c>
    </row>
    <row r="62" spans="1:11" x14ac:dyDescent="0.2">
      <c r="A62" s="89">
        <v>56</v>
      </c>
      <c r="B62" s="9" t="s">
        <v>442</v>
      </c>
      <c r="C62" s="232">
        <f>+'[5]July-2021 onward'!FJ62</f>
        <v>9.6253480000000007</v>
      </c>
      <c r="D62" s="232">
        <f>+'[5]July-2021 onward'!FK62</f>
        <v>-28.835796999999999</v>
      </c>
      <c r="E62" s="232">
        <f>+'[5]July-2021 onward'!FL62</f>
        <v>-19.210448999999997</v>
      </c>
      <c r="F62" s="232">
        <f>+'[5]July-2021 onward'!FM62</f>
        <v>70.51712599999999</v>
      </c>
      <c r="G62" s="232">
        <f>+'[5]July-2021 onward'!FN62</f>
        <v>38.174350000000004</v>
      </c>
      <c r="H62" s="232">
        <f>+'[5]July-2021 onward'!FO62</f>
        <v>108.69147600000001</v>
      </c>
      <c r="I62" s="232">
        <f>+'[5]July-2021 onward'!FP62</f>
        <v>64.596622999999994</v>
      </c>
      <c r="J62" s="232">
        <f>+'[5]July-2021 onward'!FQ62</f>
        <v>24.691872999999994</v>
      </c>
      <c r="K62" s="232">
        <f>+'[5]July-2021 onward'!FR62</f>
        <v>89.288496000000009</v>
      </c>
    </row>
    <row r="63" spans="1:11" x14ac:dyDescent="0.2">
      <c r="A63" s="89">
        <v>57</v>
      </c>
      <c r="B63" s="9" t="s">
        <v>141</v>
      </c>
      <c r="C63" s="232">
        <f>+'[5]July-2021 onward'!FJ63</f>
        <v>6.4822059999999997</v>
      </c>
      <c r="D63" s="232">
        <f>+'[5]July-2021 onward'!FK63</f>
        <v>0.11445</v>
      </c>
      <c r="E63" s="232">
        <f>+'[5]July-2021 onward'!FL63</f>
        <v>6.5966559999999994</v>
      </c>
      <c r="F63" s="232">
        <f>+'[5]July-2021 onward'!FM63</f>
        <v>35.420119999999997</v>
      </c>
      <c r="G63" s="232">
        <f>+'[5]July-2021 onward'!FN63</f>
        <v>12.383100000000001</v>
      </c>
      <c r="H63" s="232">
        <f>+'[5]July-2021 onward'!FO63</f>
        <v>47.803219999999996</v>
      </c>
      <c r="I63" s="232">
        <f>+'[5]July-2021 onward'!FP63</f>
        <v>78.357332999999997</v>
      </c>
      <c r="J63" s="232">
        <f>+'[5]July-2021 onward'!FQ63</f>
        <v>-20.029271999999999</v>
      </c>
      <c r="K63" s="232">
        <f>+'[5]July-2021 onward'!FR63</f>
        <v>58.328060999999998</v>
      </c>
    </row>
    <row r="64" spans="1:11" x14ac:dyDescent="0.2">
      <c r="A64" s="68" t="s">
        <v>110</v>
      </c>
      <c r="B64" s="55" t="s">
        <v>443</v>
      </c>
      <c r="C64" s="232">
        <f>+'[5]July-2021 onward'!FJ65</f>
        <v>0</v>
      </c>
      <c r="D64" s="232">
        <f>+'[5]July-2021 onward'!FK65</f>
        <v>59.281194199999995</v>
      </c>
      <c r="E64" s="232">
        <f>+'[5]July-2021 onward'!FL65</f>
        <v>59.281194199999995</v>
      </c>
      <c r="F64" s="232">
        <f>+'[5]July-2021 onward'!FM65</f>
        <v>0</v>
      </c>
      <c r="G64" s="232">
        <f>+'[5]July-2021 onward'!FN65</f>
        <v>59.464127499999996</v>
      </c>
      <c r="H64" s="232">
        <f>+'[5]July-2021 onward'!FO65</f>
        <v>59.464127499999996</v>
      </c>
      <c r="I64" s="232">
        <f>+'[5]July-2021 onward'!FP65</f>
        <v>0</v>
      </c>
      <c r="J64" s="232">
        <f>+'[5]July-2021 onward'!FQ65</f>
        <v>-1010.3042803999999</v>
      </c>
      <c r="K64" s="232">
        <f>+'[5]July-2021 onward'!FR65</f>
        <v>-1010.3042803999999</v>
      </c>
    </row>
    <row r="65" spans="1:23" ht="15" thickBot="1" x14ac:dyDescent="0.25">
      <c r="A65" s="9"/>
      <c r="B65" s="9" t="s">
        <v>444</v>
      </c>
      <c r="C65" s="232">
        <f>+C64</f>
        <v>0</v>
      </c>
      <c r="D65" s="232">
        <f t="shared" ref="D65:K65" si="0">+D64</f>
        <v>59.281194199999995</v>
      </c>
      <c r="E65" s="232">
        <f t="shared" si="0"/>
        <v>59.281194199999995</v>
      </c>
      <c r="F65" s="232">
        <f t="shared" si="0"/>
        <v>0</v>
      </c>
      <c r="G65" s="232">
        <f t="shared" si="0"/>
        <v>59.464127499999996</v>
      </c>
      <c r="H65" s="232">
        <f t="shared" si="0"/>
        <v>59.464127499999996</v>
      </c>
      <c r="I65" s="232">
        <f t="shared" si="0"/>
        <v>0</v>
      </c>
      <c r="J65" s="232">
        <f t="shared" si="0"/>
        <v>-1010.3042803999999</v>
      </c>
      <c r="K65" s="232">
        <f t="shared" si="0"/>
        <v>-1010.3042803999999</v>
      </c>
    </row>
    <row r="66" spans="1:23" ht="15.75" thickTop="1" thickBot="1" x14ac:dyDescent="0.25">
      <c r="A66" s="90"/>
      <c r="B66" s="91" t="s">
        <v>167</v>
      </c>
      <c r="C66" s="318">
        <f>+'[5]July-2021 onward'!FJ66</f>
        <v>-173.17113500000002</v>
      </c>
      <c r="D66" s="318">
        <f>+'[5]July-2021 onward'!FK66</f>
        <v>25.462094199999996</v>
      </c>
      <c r="E66" s="318">
        <f>+'[5]July-2021 onward'!FL66</f>
        <v>-147.70904080000003</v>
      </c>
      <c r="F66" s="318">
        <f>+'[5]July-2021 onward'!FM66</f>
        <v>689.47310799999991</v>
      </c>
      <c r="G66" s="318">
        <f>+'[5]July-2021 onward'!FN66</f>
        <v>96.471729499999995</v>
      </c>
      <c r="H66" s="318">
        <f>+'[5]July-2021 onward'!FO66</f>
        <v>785.94483749999995</v>
      </c>
      <c r="I66" s="318">
        <f>+'[5]July-2021 onward'!FP66</f>
        <v>876.78182800000013</v>
      </c>
      <c r="J66" s="318">
        <f>+'[5]July-2021 onward'!FQ66</f>
        <v>-1025.5469444</v>
      </c>
      <c r="K66" s="318">
        <f>+'[5]July-2021 onward'!FR66</f>
        <v>-148.7651163999999</v>
      </c>
    </row>
    <row r="67" spans="1:23" ht="15" thickTop="1" x14ac:dyDescent="0.2">
      <c r="A67" s="459" t="s">
        <v>932</v>
      </c>
      <c r="B67" s="459"/>
      <c r="C67" s="459"/>
      <c r="D67" s="459"/>
      <c r="E67" s="459"/>
      <c r="F67" s="459"/>
      <c r="G67" s="459"/>
      <c r="H67" s="459"/>
      <c r="I67" s="459"/>
      <c r="J67" s="459"/>
      <c r="K67" s="459"/>
      <c r="L67" s="293"/>
      <c r="M67" s="293"/>
      <c r="N67" s="293"/>
    </row>
    <row r="68" spans="1:23" x14ac:dyDescent="0.2">
      <c r="A68" s="352" t="s">
        <v>902</v>
      </c>
      <c r="B68" s="352"/>
      <c r="C68" s="352"/>
      <c r="D68" s="352"/>
      <c r="E68" s="352"/>
      <c r="F68" s="352"/>
      <c r="G68" s="352"/>
      <c r="H68" s="352"/>
      <c r="I68" s="352"/>
      <c r="J68" s="352"/>
      <c r="K68" s="352"/>
      <c r="M68" s="223"/>
      <c r="N68" s="223"/>
      <c r="O68" s="223"/>
      <c r="P68" s="223"/>
      <c r="Q68" s="223"/>
      <c r="R68" s="223"/>
      <c r="S68" s="223"/>
      <c r="T68" s="223"/>
      <c r="U68" s="223"/>
      <c r="V68" s="223"/>
      <c r="W68" s="223"/>
    </row>
    <row r="69" spans="1:23" x14ac:dyDescent="0.2">
      <c r="A69" s="460" t="s">
        <v>445</v>
      </c>
      <c r="B69" s="460"/>
      <c r="C69" s="460"/>
      <c r="D69" s="460"/>
      <c r="E69" s="460"/>
      <c r="F69" s="460"/>
      <c r="G69" s="460"/>
      <c r="H69" s="460"/>
      <c r="I69" s="460"/>
      <c r="J69" s="460"/>
      <c r="K69" s="460"/>
    </row>
    <row r="70" spans="1:23" ht="19.5" customHeight="1" x14ac:dyDescent="0.2">
      <c r="A70" s="461" t="s">
        <v>446</v>
      </c>
      <c r="B70" s="461"/>
      <c r="C70" s="461"/>
      <c r="D70" s="461"/>
      <c r="E70" s="461"/>
      <c r="F70" s="461"/>
      <c r="G70" s="461"/>
      <c r="H70" s="461"/>
      <c r="I70" s="461"/>
      <c r="J70" s="461"/>
      <c r="K70" s="461"/>
    </row>
    <row r="71" spans="1:23" x14ac:dyDescent="0.2">
      <c r="A71" s="333" t="s">
        <v>447</v>
      </c>
      <c r="B71" s="333"/>
      <c r="C71" s="333"/>
      <c r="D71" s="333"/>
      <c r="E71" s="333"/>
      <c r="F71" s="333"/>
      <c r="G71" s="333"/>
      <c r="H71" s="333"/>
      <c r="I71" s="333"/>
      <c r="J71" s="333"/>
      <c r="K71" s="333"/>
    </row>
    <row r="72" spans="1:23" ht="18" customHeight="1" x14ac:dyDescent="0.2">
      <c r="A72" s="461" t="s">
        <v>448</v>
      </c>
      <c r="B72" s="461"/>
      <c r="C72" s="461"/>
      <c r="D72" s="461"/>
      <c r="E72" s="461"/>
      <c r="F72" s="461"/>
      <c r="G72" s="461"/>
      <c r="H72" s="461"/>
      <c r="I72" s="461"/>
      <c r="J72" s="461"/>
      <c r="K72" s="461"/>
    </row>
    <row r="73" spans="1:23" x14ac:dyDescent="0.2">
      <c r="A73" s="333" t="s">
        <v>449</v>
      </c>
      <c r="B73" s="333"/>
      <c r="C73" s="333"/>
      <c r="D73" s="333"/>
      <c r="E73" s="333"/>
      <c r="F73" s="333"/>
      <c r="G73" s="333"/>
      <c r="H73" s="333"/>
      <c r="I73" s="333"/>
      <c r="J73" s="333"/>
      <c r="K73" s="333"/>
    </row>
    <row r="74" spans="1:23" x14ac:dyDescent="0.2">
      <c r="A74" s="352" t="s">
        <v>450</v>
      </c>
      <c r="B74" s="352"/>
      <c r="C74" s="352"/>
      <c r="D74" s="352"/>
      <c r="E74" s="352"/>
      <c r="F74" s="352"/>
      <c r="G74" s="352"/>
      <c r="H74" s="352"/>
      <c r="I74" s="352"/>
      <c r="J74" s="352"/>
      <c r="K74" s="352"/>
    </row>
    <row r="75" spans="1:23" x14ac:dyDescent="0.2">
      <c r="A75" s="333" t="s">
        <v>451</v>
      </c>
      <c r="B75" s="333"/>
      <c r="C75" s="333"/>
      <c r="D75" s="333"/>
      <c r="E75" s="333"/>
      <c r="F75" s="333"/>
      <c r="G75" s="333"/>
      <c r="H75" s="333"/>
      <c r="I75" s="333"/>
      <c r="J75" s="333"/>
      <c r="K75" s="333"/>
    </row>
    <row r="76" spans="1:23" x14ac:dyDescent="0.2">
      <c r="A76" s="460" t="s">
        <v>452</v>
      </c>
      <c r="B76" s="460"/>
      <c r="C76" s="460"/>
      <c r="D76" s="460"/>
      <c r="E76" s="460"/>
      <c r="F76" s="460"/>
      <c r="G76" s="460"/>
      <c r="H76" s="460"/>
      <c r="I76" s="460"/>
      <c r="J76" s="460"/>
      <c r="K76" s="460"/>
    </row>
  </sheetData>
  <mergeCells count="20">
    <mergeCell ref="A67:K67"/>
    <mergeCell ref="A1:K1"/>
    <mergeCell ref="A2:K2"/>
    <mergeCell ref="A3:A5"/>
    <mergeCell ref="B3:B5"/>
    <mergeCell ref="C3:E3"/>
    <mergeCell ref="F3:H3"/>
    <mergeCell ref="I3:K3"/>
    <mergeCell ref="E4:E5"/>
    <mergeCell ref="H4:H5"/>
    <mergeCell ref="K4:K5"/>
    <mergeCell ref="A74:K74"/>
    <mergeCell ref="A75:K75"/>
    <mergeCell ref="A76:K76"/>
    <mergeCell ref="A68:K68"/>
    <mergeCell ref="A69:K69"/>
    <mergeCell ref="A70:K70"/>
    <mergeCell ref="A71:K71"/>
    <mergeCell ref="A72:K72"/>
    <mergeCell ref="A73:K73"/>
  </mergeCells>
  <hyperlinks>
    <hyperlink ref="A68" r:id="rId1" display="http://www.sbp.org.pk/ecodata/NIFP_Arch/index.asp"/>
    <hyperlink ref="A74" r:id="rId2"/>
  </hyperlinks>
  <pageMargins left="0.7" right="0.7" top="0.75" bottom="0.75" header="0.3" footer="0.3"/>
  <pageSetup paperSize="9" scale="68" orientation="portrait" verticalDpi="0" r:id="rId3"/>
  <colBreaks count="1" manualBreakCount="1">
    <brk id="11" max="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view="pageBreakPreview" topLeftCell="A43" zoomScale="115" zoomScaleNormal="100" zoomScaleSheetLayoutView="115" workbookViewId="0">
      <selection activeCell="P58" sqref="P58"/>
    </sheetView>
  </sheetViews>
  <sheetFormatPr defaultColWidth="9.125" defaultRowHeight="14.25" x14ac:dyDescent="0.2"/>
  <cols>
    <col min="1" max="1" width="3.125" style="5" bestFit="1" customWidth="1"/>
    <col min="2" max="3" width="9.125" style="5"/>
    <col min="4" max="4" width="19.875" style="5" customWidth="1"/>
    <col min="5" max="5" width="5" style="5" bestFit="1" customWidth="1"/>
    <col min="6" max="7" width="5.875" style="5" bestFit="1" customWidth="1"/>
    <col min="8" max="8" width="6" style="5" bestFit="1" customWidth="1"/>
    <col min="9" max="10" width="5.875" style="5" bestFit="1" customWidth="1"/>
    <col min="11" max="11" width="6" style="5" bestFit="1" customWidth="1"/>
    <col min="12" max="13" width="5.875" style="5" bestFit="1" customWidth="1"/>
    <col min="14" max="16384" width="9.125" style="5"/>
  </cols>
  <sheetData>
    <row r="1" spans="1:13" ht="17.25" customHeight="1" x14ac:dyDescent="0.2">
      <c r="A1" s="327" t="s">
        <v>453</v>
      </c>
      <c r="B1" s="327"/>
      <c r="C1" s="327"/>
      <c r="D1" s="327"/>
      <c r="E1" s="327"/>
      <c r="F1" s="327"/>
      <c r="G1" s="327"/>
      <c r="H1" s="327"/>
      <c r="I1" s="327"/>
      <c r="J1" s="327"/>
      <c r="K1" s="327"/>
      <c r="L1" s="327"/>
      <c r="M1" s="327"/>
    </row>
    <row r="2" spans="1:13" ht="15" thickBot="1" x14ac:dyDescent="0.25">
      <c r="A2" s="381" t="s">
        <v>130</v>
      </c>
      <c r="B2" s="381"/>
      <c r="C2" s="381"/>
      <c r="D2" s="381"/>
      <c r="E2" s="381"/>
      <c r="F2" s="381"/>
      <c r="G2" s="381"/>
      <c r="H2" s="381"/>
      <c r="I2" s="381"/>
      <c r="J2" s="381"/>
      <c r="K2" s="381"/>
      <c r="L2" s="381"/>
      <c r="M2" s="381"/>
    </row>
    <row r="3" spans="1:13" ht="15.75" thickTop="1" thickBot="1" x14ac:dyDescent="0.25">
      <c r="A3" s="346" t="s">
        <v>392</v>
      </c>
      <c r="B3" s="463" t="s">
        <v>454</v>
      </c>
      <c r="C3" s="463"/>
      <c r="D3" s="463"/>
      <c r="E3" s="351" t="s">
        <v>903</v>
      </c>
      <c r="F3" s="351"/>
      <c r="G3" s="350"/>
      <c r="H3" s="349" t="s">
        <v>904</v>
      </c>
      <c r="I3" s="351"/>
      <c r="J3" s="350"/>
      <c r="K3" s="349" t="s">
        <v>905</v>
      </c>
      <c r="L3" s="351"/>
      <c r="M3" s="351"/>
    </row>
    <row r="4" spans="1:13" ht="15" thickBot="1" x14ac:dyDescent="0.25">
      <c r="A4" s="345"/>
      <c r="B4" s="465"/>
      <c r="C4" s="465"/>
      <c r="D4" s="465"/>
      <c r="E4" s="70" t="s">
        <v>455</v>
      </c>
      <c r="F4" s="70" t="s">
        <v>456</v>
      </c>
      <c r="G4" s="70" t="s">
        <v>457</v>
      </c>
      <c r="H4" s="70" t="s">
        <v>455</v>
      </c>
      <c r="I4" s="70" t="s">
        <v>456</v>
      </c>
      <c r="J4" s="70" t="s">
        <v>457</v>
      </c>
      <c r="K4" s="70" t="s">
        <v>455</v>
      </c>
      <c r="L4" s="70" t="s">
        <v>456</v>
      </c>
      <c r="M4" s="16" t="s">
        <v>457</v>
      </c>
    </row>
    <row r="5" spans="1:13" ht="15" thickTop="1" x14ac:dyDescent="0.2">
      <c r="A5" s="89">
        <v>1</v>
      </c>
      <c r="B5" s="473" t="s">
        <v>458</v>
      </c>
      <c r="C5" s="473"/>
      <c r="D5" s="473"/>
      <c r="E5" s="234">
        <f>+'[6]July-2022 onwards'!BI8</f>
        <v>3.3535080000000002</v>
      </c>
      <c r="F5" s="234">
        <f>+'[6]July-2022 onwards'!BJ8</f>
        <v>1.379982</v>
      </c>
      <c r="G5" s="234">
        <f>+'[6]July-2022 onwards'!BK8</f>
        <v>1.9735259999999999</v>
      </c>
      <c r="H5" s="234">
        <f>+'[6]July-2022 onwards'!BL8</f>
        <v>19.534704000000001</v>
      </c>
      <c r="I5" s="234">
        <f>+'[6]July-2022 onwards'!BM8</f>
        <v>9.9776550000000004</v>
      </c>
      <c r="J5" s="234">
        <f>+'[6]July-2022 onwards'!BN8</f>
        <v>9.5570489999999992</v>
      </c>
      <c r="K5" s="234">
        <f>+'[6]July-2022 onwards'!BO8</f>
        <v>77.235657000000003</v>
      </c>
      <c r="L5" s="234">
        <f>+'[6]July-2022 onwards'!BP8</f>
        <v>9.9184750000000008</v>
      </c>
      <c r="M5" s="234">
        <f>+'[6]July-2022 onwards'!BQ8</f>
        <v>67.317182000000003</v>
      </c>
    </row>
    <row r="6" spans="1:13" x14ac:dyDescent="0.2">
      <c r="A6" s="89">
        <v>2</v>
      </c>
      <c r="B6" s="333" t="s">
        <v>459</v>
      </c>
      <c r="C6" s="333"/>
      <c r="D6" s="333"/>
      <c r="E6" s="234">
        <f>+'[6]July-2022 onwards'!BI9</f>
        <v>0</v>
      </c>
      <c r="F6" s="234">
        <f>+'[6]July-2022 onwards'!BJ9</f>
        <v>0</v>
      </c>
      <c r="G6" s="234">
        <f>+'[6]July-2022 onwards'!BK9</f>
        <v>0</v>
      </c>
      <c r="H6" s="234">
        <f>+'[6]July-2022 onwards'!BL9</f>
        <v>0</v>
      </c>
      <c r="I6" s="234">
        <f>+'[6]July-2022 onwards'!BM9</f>
        <v>0</v>
      </c>
      <c r="J6" s="234">
        <f>+'[6]July-2022 onwards'!BN9</f>
        <v>0</v>
      </c>
      <c r="K6" s="234">
        <f>+'[6]July-2022 onwards'!BO9</f>
        <v>3.8E-3</v>
      </c>
      <c r="L6" s="234">
        <f>+'[6]July-2022 onwards'!BP9</f>
        <v>0</v>
      </c>
      <c r="M6" s="234">
        <f>+'[6]July-2022 onwards'!BQ9</f>
        <v>3.8E-3</v>
      </c>
    </row>
    <row r="7" spans="1:13" x14ac:dyDescent="0.2">
      <c r="A7" s="89">
        <v>3</v>
      </c>
      <c r="B7" s="333" t="s">
        <v>460</v>
      </c>
      <c r="C7" s="333"/>
      <c r="D7" s="333"/>
      <c r="E7" s="234">
        <f>+'[6]July-2022 onwards'!BI10</f>
        <v>2.5804260000000001</v>
      </c>
      <c r="F7" s="234">
        <f>+'[6]July-2022 onwards'!BJ10</f>
        <v>0</v>
      </c>
      <c r="G7" s="234">
        <f>+'[6]July-2022 onwards'!BK10</f>
        <v>2.5804260000000001</v>
      </c>
      <c r="H7" s="234">
        <f>+'[6]July-2022 onwards'!BL10</f>
        <v>19.098464999999997</v>
      </c>
      <c r="I7" s="234">
        <f>+'[6]July-2022 onwards'!BM10</f>
        <v>0</v>
      </c>
      <c r="J7" s="234">
        <f>+'[6]July-2022 onwards'!BN10</f>
        <v>19.098464999999997</v>
      </c>
      <c r="K7" s="234">
        <f>+'[6]July-2022 onwards'!BO10</f>
        <v>20.771424</v>
      </c>
      <c r="L7" s="234">
        <f>+'[6]July-2022 onwards'!BP10</f>
        <v>0</v>
      </c>
      <c r="M7" s="234">
        <f>+'[6]July-2022 onwards'!BQ10</f>
        <v>20.771424</v>
      </c>
    </row>
    <row r="8" spans="1:13" x14ac:dyDescent="0.2">
      <c r="A8" s="89">
        <v>4</v>
      </c>
      <c r="B8" s="333" t="s">
        <v>461</v>
      </c>
      <c r="C8" s="333"/>
      <c r="D8" s="333"/>
      <c r="E8" s="234">
        <f>+'[6]July-2022 onwards'!BI11</f>
        <v>4.1163210000000001</v>
      </c>
      <c r="F8" s="234">
        <f>+'[6]July-2022 onwards'!BJ11</f>
        <v>0</v>
      </c>
      <c r="G8" s="234">
        <f>+'[6]July-2022 onwards'!BK11</f>
        <v>4.1163210000000001</v>
      </c>
      <c r="H8" s="234">
        <f>+'[6]July-2022 onwards'!BL11</f>
        <v>28.655199</v>
      </c>
      <c r="I8" s="234">
        <f>+'[6]July-2022 onwards'!BM11</f>
        <v>0</v>
      </c>
      <c r="J8" s="234">
        <f>+'[6]July-2022 onwards'!BN11</f>
        <v>28.655199</v>
      </c>
      <c r="K8" s="234">
        <f>+'[6]July-2022 onwards'!BO11</f>
        <v>28.628691</v>
      </c>
      <c r="L8" s="234">
        <f>+'[6]July-2022 onwards'!BP11</f>
        <v>0</v>
      </c>
      <c r="M8" s="234">
        <f>+'[6]July-2022 onwards'!BQ11</f>
        <v>28.628691</v>
      </c>
    </row>
    <row r="9" spans="1:13" x14ac:dyDescent="0.2">
      <c r="A9" s="89">
        <v>5</v>
      </c>
      <c r="B9" s="333" t="s">
        <v>462</v>
      </c>
      <c r="C9" s="333"/>
      <c r="D9" s="333"/>
      <c r="E9" s="234">
        <f>+'[6]July-2022 onwards'!BI12</f>
        <v>6.4281000000000005E-2</v>
      </c>
      <c r="F9" s="234">
        <f>+'[6]July-2022 onwards'!BJ12</f>
        <v>0</v>
      </c>
      <c r="G9" s="234">
        <f>+'[6]July-2022 onwards'!BK12</f>
        <v>6.4281000000000005E-2</v>
      </c>
      <c r="H9" s="234">
        <f>+'[6]July-2022 onwards'!BL12</f>
        <v>0.44996700000000012</v>
      </c>
      <c r="I9" s="234">
        <f>+'[6]July-2022 onwards'!BM12</f>
        <v>0</v>
      </c>
      <c r="J9" s="234">
        <f>+'[6]July-2022 onwards'!BN12</f>
        <v>0.44996700000000012</v>
      </c>
      <c r="K9" s="234">
        <f>+'[6]July-2022 onwards'!BO12</f>
        <v>0.44996700000000012</v>
      </c>
      <c r="L9" s="234">
        <f>+'[6]July-2022 onwards'!BP12</f>
        <v>0</v>
      </c>
      <c r="M9" s="234">
        <f>+'[6]July-2022 onwards'!BQ12</f>
        <v>0.44996700000000012</v>
      </c>
    </row>
    <row r="10" spans="1:13" x14ac:dyDescent="0.2">
      <c r="A10" s="89">
        <v>6</v>
      </c>
      <c r="B10" s="333" t="s">
        <v>463</v>
      </c>
      <c r="C10" s="333"/>
      <c r="D10" s="333"/>
      <c r="E10" s="234">
        <f>+'[6]July-2022 onwards'!BI13</f>
        <v>1.111461</v>
      </c>
      <c r="F10" s="234">
        <f>+'[6]July-2022 onwards'!BJ13</f>
        <v>0.36107299999999998</v>
      </c>
      <c r="G10" s="234">
        <f>+'[6]July-2022 onwards'!BK13</f>
        <v>0.75038800000000005</v>
      </c>
      <c r="H10" s="234">
        <f>+'[6]July-2022 onwards'!BL13</f>
        <v>20.628164999999999</v>
      </c>
      <c r="I10" s="234">
        <f>+'[6]July-2022 onwards'!BM13</f>
        <v>8.3411269999999984</v>
      </c>
      <c r="J10" s="234">
        <f>+'[6]July-2022 onwards'!BN13</f>
        <v>12.287037999999999</v>
      </c>
      <c r="K10" s="234">
        <f>+'[6]July-2022 onwards'!BO13</f>
        <v>27.012341000000003</v>
      </c>
      <c r="L10" s="234">
        <f>+'[6]July-2022 onwards'!BP13</f>
        <v>6.9684999999999997E-2</v>
      </c>
      <c r="M10" s="234">
        <f>+'[6]July-2022 onwards'!BQ13</f>
        <v>26.942655999999999</v>
      </c>
    </row>
    <row r="11" spans="1:13" x14ac:dyDescent="0.2">
      <c r="A11" s="89">
        <v>7</v>
      </c>
      <c r="B11" s="333" t="s">
        <v>464</v>
      </c>
      <c r="C11" s="333"/>
      <c r="D11" s="333"/>
      <c r="E11" s="234">
        <f>+'[6]July-2022 onwards'!BI14</f>
        <v>0</v>
      </c>
      <c r="F11" s="234">
        <f>+'[6]July-2022 onwards'!BJ14</f>
        <v>0</v>
      </c>
      <c r="G11" s="234">
        <f>+'[6]July-2022 onwards'!BK14</f>
        <v>0</v>
      </c>
      <c r="H11" s="234">
        <f>+'[6]July-2022 onwards'!BL14</f>
        <v>0</v>
      </c>
      <c r="I11" s="234">
        <f>+'[6]July-2022 onwards'!BM14</f>
        <v>0.58789400000000003</v>
      </c>
      <c r="J11" s="234">
        <f>+'[6]July-2022 onwards'!BN14</f>
        <v>-0.58789400000000003</v>
      </c>
      <c r="K11" s="234">
        <f>+'[6]July-2022 onwards'!BO14</f>
        <v>0</v>
      </c>
      <c r="L11" s="234">
        <f>+'[6]July-2022 onwards'!BP14</f>
        <v>0</v>
      </c>
      <c r="M11" s="234">
        <f>+'[6]July-2022 onwards'!BQ14</f>
        <v>0</v>
      </c>
    </row>
    <row r="12" spans="1:13" x14ac:dyDescent="0.2">
      <c r="A12" s="89">
        <v>8</v>
      </c>
      <c r="B12" s="333" t="s">
        <v>465</v>
      </c>
      <c r="C12" s="333"/>
      <c r="D12" s="333"/>
      <c r="E12" s="234">
        <f>+'[6]July-2022 onwards'!BI15</f>
        <v>4.2986999999999997E-2</v>
      </c>
      <c r="F12" s="234">
        <f>+'[6]July-2022 onwards'!BJ15</f>
        <v>0.148865</v>
      </c>
      <c r="G12" s="234">
        <f>+'[6]July-2022 onwards'!BK15</f>
        <v>-0.105878</v>
      </c>
      <c r="H12" s="234">
        <f>+'[6]July-2022 onwards'!BL15</f>
        <v>4.2986999999999997E-2</v>
      </c>
      <c r="I12" s="234">
        <f>+'[6]July-2022 onwards'!BM15</f>
        <v>1.042055</v>
      </c>
      <c r="J12" s="234">
        <f>+'[6]July-2022 onwards'!BN15</f>
        <v>-0.99906800000000007</v>
      </c>
      <c r="K12" s="234">
        <f>+'[6]July-2022 onwards'!BO15</f>
        <v>4.1877999999999999E-2</v>
      </c>
      <c r="L12" s="234">
        <f>+'[6]July-2022 onwards'!BP15</f>
        <v>1.042055</v>
      </c>
      <c r="M12" s="234">
        <f>+'[6]July-2022 onwards'!BQ15</f>
        <v>-1.0001770000000001</v>
      </c>
    </row>
    <row r="13" spans="1:13" x14ac:dyDescent="0.2">
      <c r="A13" s="89">
        <v>9</v>
      </c>
      <c r="B13" s="333" t="s">
        <v>466</v>
      </c>
      <c r="C13" s="333"/>
      <c r="D13" s="333"/>
      <c r="E13" s="234">
        <f>+'[6]July-2022 onwards'!BI16</f>
        <v>2.38</v>
      </c>
      <c r="F13" s="234">
        <f>+'[6]July-2022 onwards'!BJ16</f>
        <v>0</v>
      </c>
      <c r="G13" s="234">
        <f>+'[6]July-2022 onwards'!BK16</f>
        <v>2.38</v>
      </c>
      <c r="H13" s="234">
        <f>+'[6]July-2022 onwards'!BL16</f>
        <v>2.38</v>
      </c>
      <c r="I13" s="234">
        <f>+'[6]July-2022 onwards'!BM16</f>
        <v>0</v>
      </c>
      <c r="J13" s="234">
        <f>+'[6]July-2022 onwards'!BN16</f>
        <v>2.38</v>
      </c>
      <c r="K13" s="234">
        <f>+'[6]July-2022 onwards'!BO16</f>
        <v>2.974043</v>
      </c>
      <c r="L13" s="234">
        <f>+'[6]July-2022 onwards'!BP16</f>
        <v>0</v>
      </c>
      <c r="M13" s="234">
        <f>+'[6]July-2022 onwards'!BQ16</f>
        <v>2.974043</v>
      </c>
    </row>
    <row r="14" spans="1:13" x14ac:dyDescent="0.2">
      <c r="A14" s="89">
        <v>10</v>
      </c>
      <c r="B14" s="333" t="s">
        <v>467</v>
      </c>
      <c r="C14" s="333"/>
      <c r="D14" s="333"/>
      <c r="E14" s="234">
        <f>+'[6]July-2022 onwards'!BI17</f>
        <v>4.2435780000000003</v>
      </c>
      <c r="F14" s="234">
        <f>+'[6]July-2022 onwards'!BJ17</f>
        <v>3.378622</v>
      </c>
      <c r="G14" s="234">
        <f>+'[6]July-2022 onwards'!BK17</f>
        <v>0.86495599999999995</v>
      </c>
      <c r="H14" s="234">
        <f>+'[6]July-2022 onwards'!BL17</f>
        <v>36.883288999999998</v>
      </c>
      <c r="I14" s="234">
        <f>+'[6]July-2022 onwards'!BM17</f>
        <v>29.224630000000001</v>
      </c>
      <c r="J14" s="234">
        <f>+'[6]July-2022 onwards'!BN17</f>
        <v>7.6586590000000001</v>
      </c>
      <c r="K14" s="234">
        <f>+'[6]July-2022 onwards'!BO17</f>
        <v>37.881247999999999</v>
      </c>
      <c r="L14" s="234">
        <f>+'[6]July-2022 onwards'!BP17</f>
        <v>13.370055999999998</v>
      </c>
      <c r="M14" s="234">
        <f>+'[6]July-2022 onwards'!BQ17</f>
        <v>24.511191999999998</v>
      </c>
    </row>
    <row r="15" spans="1:13" x14ac:dyDescent="0.2">
      <c r="A15" s="89">
        <v>11</v>
      </c>
      <c r="B15" s="333" t="s">
        <v>468</v>
      </c>
      <c r="C15" s="333"/>
      <c r="D15" s="333"/>
      <c r="E15" s="234">
        <f>+'[6]July-2022 onwards'!BI18</f>
        <v>0</v>
      </c>
      <c r="F15" s="234">
        <f>+'[6]July-2022 onwards'!BJ18</f>
        <v>0</v>
      </c>
      <c r="G15" s="234">
        <f>+'[6]July-2022 onwards'!BK18</f>
        <v>0</v>
      </c>
      <c r="H15" s="234">
        <f>+'[6]July-2022 onwards'!BL18</f>
        <v>0</v>
      </c>
      <c r="I15" s="234">
        <f>+'[6]July-2022 onwards'!BM18</f>
        <v>0</v>
      </c>
      <c r="J15" s="234">
        <f>+'[6]July-2022 onwards'!BN18</f>
        <v>0</v>
      </c>
      <c r="K15" s="234">
        <f>+'[6]July-2022 onwards'!BO18</f>
        <v>0</v>
      </c>
      <c r="L15" s="234">
        <f>+'[6]July-2022 onwards'!BP18</f>
        <v>0</v>
      </c>
      <c r="M15" s="234">
        <f>+'[6]July-2022 onwards'!BQ18</f>
        <v>0</v>
      </c>
    </row>
    <row r="16" spans="1:13" x14ac:dyDescent="0.2">
      <c r="A16" s="89">
        <v>12</v>
      </c>
      <c r="B16" s="333" t="s">
        <v>469</v>
      </c>
      <c r="C16" s="333"/>
      <c r="D16" s="333"/>
      <c r="E16" s="234">
        <f>+'[6]July-2022 onwards'!BI19</f>
        <v>7.361707</v>
      </c>
      <c r="F16" s="234">
        <f>+'[6]July-2022 onwards'!BJ19</f>
        <v>1.239E-2</v>
      </c>
      <c r="G16" s="234">
        <f>+'[6]July-2022 onwards'!BK19</f>
        <v>7.3493170000000001</v>
      </c>
      <c r="H16" s="234">
        <f>+'[6]July-2022 onwards'!BL19</f>
        <v>51.773179000000006</v>
      </c>
      <c r="I16" s="234">
        <f>+'[6]July-2022 onwards'!BM19</f>
        <v>8.6730000000000002E-2</v>
      </c>
      <c r="J16" s="234">
        <f>+'[6]July-2022 onwards'!BN19</f>
        <v>51.686448999999996</v>
      </c>
      <c r="K16" s="234">
        <f>+'[6]July-2022 onwards'!BO19</f>
        <v>52.559057000000003</v>
      </c>
      <c r="L16" s="234">
        <f>+'[6]July-2022 onwards'!BP19</f>
        <v>8.6730000000000002E-2</v>
      </c>
      <c r="M16" s="234">
        <f>+'[6]July-2022 onwards'!BQ19</f>
        <v>52.472327</v>
      </c>
    </row>
    <row r="17" spans="1:13" x14ac:dyDescent="0.2">
      <c r="A17" s="89">
        <v>13</v>
      </c>
      <c r="B17" s="333" t="s">
        <v>470</v>
      </c>
      <c r="C17" s="333"/>
      <c r="D17" s="333"/>
      <c r="E17" s="234">
        <f>+'[6]July-2022 onwards'!BI20</f>
        <v>3.4007000000000003E-2</v>
      </c>
      <c r="F17" s="234">
        <f>+'[6]July-2022 onwards'!BJ20</f>
        <v>0</v>
      </c>
      <c r="G17" s="234">
        <f>+'[6]July-2022 onwards'!BK20</f>
        <v>3.4007000000000003E-2</v>
      </c>
      <c r="H17" s="234">
        <f>+'[6]July-2022 onwards'!BL20</f>
        <v>17.957823999999999</v>
      </c>
      <c r="I17" s="234">
        <f>+'[6]July-2022 onwards'!BM20</f>
        <v>19.901864</v>
      </c>
      <c r="J17" s="234">
        <f>+'[6]July-2022 onwards'!BN20</f>
        <v>-1.944040000000002</v>
      </c>
      <c r="K17" s="234">
        <f>+'[6]July-2022 onwards'!BO20</f>
        <v>4.3124599999999997</v>
      </c>
      <c r="L17" s="234">
        <f>+'[6]July-2022 onwards'!BP20</f>
        <v>221</v>
      </c>
      <c r="M17" s="234">
        <f>+'[6]July-2022 onwards'!BQ20</f>
        <v>-216.68754000000001</v>
      </c>
    </row>
    <row r="18" spans="1:13" x14ac:dyDescent="0.2">
      <c r="A18" s="89">
        <v>14</v>
      </c>
      <c r="B18" s="333" t="s">
        <v>471</v>
      </c>
      <c r="C18" s="333"/>
      <c r="D18" s="333"/>
      <c r="E18" s="234">
        <f>+'[6]July-2022 onwards'!BI21</f>
        <v>5.1911019999999999</v>
      </c>
      <c r="F18" s="234">
        <f>+'[6]July-2022 onwards'!BJ21</f>
        <v>0.339088</v>
      </c>
      <c r="G18" s="234">
        <f>+'[6]July-2022 onwards'!BK21</f>
        <v>4.8520139999999996</v>
      </c>
      <c r="H18" s="234">
        <f>+'[6]July-2022 onwards'!BL21</f>
        <v>137.01271400000002</v>
      </c>
      <c r="I18" s="234">
        <f>+'[6]July-2022 onwards'!BM21</f>
        <v>2.3736159999999997</v>
      </c>
      <c r="J18" s="234">
        <f>+'[6]July-2022 onwards'!BN21</f>
        <v>134.63909799999999</v>
      </c>
      <c r="K18" s="234">
        <f>+'[6]July-2022 onwards'!BO21</f>
        <v>77.542898000000008</v>
      </c>
      <c r="L18" s="234">
        <f>+'[6]July-2022 onwards'!BP21</f>
        <v>2.3736159999999997</v>
      </c>
      <c r="M18" s="234">
        <f>+'[6]July-2022 onwards'!BQ21</f>
        <v>75.169281999999995</v>
      </c>
    </row>
    <row r="19" spans="1:13" x14ac:dyDescent="0.2">
      <c r="A19" s="4"/>
      <c r="B19" s="470" t="s">
        <v>472</v>
      </c>
      <c r="C19" s="470"/>
      <c r="D19" s="470"/>
      <c r="E19" s="234">
        <f>+'[6]July-2022 onwards'!BI22</f>
        <v>0</v>
      </c>
      <c r="F19" s="234">
        <f>+'[6]July-2022 onwards'!BJ22</f>
        <v>0</v>
      </c>
      <c r="G19" s="234">
        <f>+'[6]July-2022 onwards'!BK22</f>
        <v>0</v>
      </c>
      <c r="H19" s="234">
        <f>+'[6]July-2022 onwards'!BL22</f>
        <v>0</v>
      </c>
      <c r="I19" s="234">
        <f>+'[6]July-2022 onwards'!BM22</f>
        <v>0</v>
      </c>
      <c r="J19" s="234">
        <f>+'[6]July-2022 onwards'!BN22</f>
        <v>0</v>
      </c>
      <c r="K19" s="234">
        <f>+'[6]July-2022 onwards'!BO22</f>
        <v>0</v>
      </c>
      <c r="L19" s="234">
        <f>+'[6]July-2022 onwards'!BP22</f>
        <v>0</v>
      </c>
      <c r="M19" s="234">
        <f>+'[6]July-2022 onwards'!BQ22</f>
        <v>0</v>
      </c>
    </row>
    <row r="20" spans="1:13" x14ac:dyDescent="0.2">
      <c r="A20" s="89">
        <v>15</v>
      </c>
      <c r="B20" s="333" t="s">
        <v>473</v>
      </c>
      <c r="C20" s="333"/>
      <c r="D20" s="333"/>
      <c r="E20" s="234">
        <f>+'[6]July-2022 onwards'!BI23</f>
        <v>0.906914</v>
      </c>
      <c r="F20" s="234">
        <f>+'[6]July-2022 onwards'!BJ23</f>
        <v>0.71518800000000005</v>
      </c>
      <c r="G20" s="234">
        <f>+'[6]July-2022 onwards'!BK23</f>
        <v>0.19172600000000001</v>
      </c>
      <c r="H20" s="234">
        <f>+'[6]July-2022 onwards'!BL23</f>
        <v>37.461024000000002</v>
      </c>
      <c r="I20" s="234">
        <f>+'[6]July-2022 onwards'!BM23</f>
        <v>4.506316</v>
      </c>
      <c r="J20" s="234">
        <f>+'[6]July-2022 onwards'!BN23</f>
        <v>32.954708000000004</v>
      </c>
      <c r="K20" s="234">
        <f>+'[6]July-2022 onwards'!BO23</f>
        <v>6.0118859999999996</v>
      </c>
      <c r="L20" s="234">
        <f>+'[6]July-2022 onwards'!BP23</f>
        <v>4.3063159999999998</v>
      </c>
      <c r="M20" s="234">
        <f>+'[6]July-2022 onwards'!BQ23</f>
        <v>1.7055699999999998</v>
      </c>
    </row>
    <row r="21" spans="1:13" x14ac:dyDescent="0.2">
      <c r="A21" s="89">
        <v>16</v>
      </c>
      <c r="B21" s="333" t="s">
        <v>474</v>
      </c>
      <c r="C21" s="333"/>
      <c r="D21" s="333"/>
      <c r="E21" s="234">
        <f>+'[6]July-2022 onwards'!BI24</f>
        <v>9.9900000000000003E-2</v>
      </c>
      <c r="F21" s="234">
        <f>+'[6]July-2022 onwards'!BJ24</f>
        <v>6.1900000000000002E-3</v>
      </c>
      <c r="G21" s="234">
        <f>+'[6]July-2022 onwards'!BK24</f>
        <v>9.3710000000000002E-2</v>
      </c>
      <c r="H21" s="234">
        <f>+'[6]July-2022 onwards'!BL24</f>
        <v>0.12485</v>
      </c>
      <c r="I21" s="234">
        <f>+'[6]July-2022 onwards'!BM24</f>
        <v>0.61842900000000012</v>
      </c>
      <c r="J21" s="234">
        <f>+'[6]July-2022 onwards'!BN24</f>
        <v>-0.49357900000000005</v>
      </c>
      <c r="K21" s="234">
        <f>+'[6]July-2022 onwards'!BO24</f>
        <v>0</v>
      </c>
      <c r="L21" s="234">
        <f>+'[6]July-2022 onwards'!BP24</f>
        <v>4.333E-2</v>
      </c>
      <c r="M21" s="234">
        <f>+'[6]July-2022 onwards'!BQ24</f>
        <v>-4.333E-2</v>
      </c>
    </row>
    <row r="22" spans="1:13" x14ac:dyDescent="0.2">
      <c r="A22" s="89">
        <v>17</v>
      </c>
      <c r="B22" s="333" t="s">
        <v>475</v>
      </c>
      <c r="C22" s="333"/>
      <c r="D22" s="333"/>
      <c r="E22" s="234">
        <f>+'[6]July-2022 onwards'!BI25</f>
        <v>0</v>
      </c>
      <c r="F22" s="234">
        <f>+'[6]July-2022 onwards'!BJ25</f>
        <v>0</v>
      </c>
      <c r="G22" s="234">
        <f>+'[6]July-2022 onwards'!BK25</f>
        <v>0</v>
      </c>
      <c r="H22" s="234">
        <f>+'[6]July-2022 onwards'!BL25</f>
        <v>0</v>
      </c>
      <c r="I22" s="234">
        <f>+'[6]July-2022 onwards'!BM25</f>
        <v>0</v>
      </c>
      <c r="J22" s="234">
        <f>+'[6]July-2022 onwards'!BN25</f>
        <v>0</v>
      </c>
      <c r="K22" s="234">
        <f>+'[6]July-2022 onwards'!BO25</f>
        <v>0</v>
      </c>
      <c r="L22" s="234">
        <f>+'[6]July-2022 onwards'!BP25</f>
        <v>0</v>
      </c>
      <c r="M22" s="234">
        <f>+'[6]July-2022 onwards'!BQ25</f>
        <v>0</v>
      </c>
    </row>
    <row r="23" spans="1:13" x14ac:dyDescent="0.2">
      <c r="A23" s="89">
        <v>18</v>
      </c>
      <c r="B23" s="333" t="s">
        <v>476</v>
      </c>
      <c r="C23" s="333"/>
      <c r="D23" s="333"/>
      <c r="E23" s="234">
        <f>+'[6]July-2022 onwards'!BI26</f>
        <v>2.5731619999999999</v>
      </c>
      <c r="F23" s="234">
        <f>+'[6]July-2022 onwards'!BJ26</f>
        <v>0</v>
      </c>
      <c r="G23" s="234">
        <f>+'[6]July-2022 onwards'!BK26</f>
        <v>2.5731619999999999</v>
      </c>
      <c r="H23" s="234">
        <f>+'[6]July-2022 onwards'!BL26</f>
        <v>18.012134</v>
      </c>
      <c r="I23" s="234">
        <f>+'[6]July-2022 onwards'!BM26</f>
        <v>0</v>
      </c>
      <c r="J23" s="234">
        <f>+'[6]July-2022 onwards'!BN26</f>
        <v>18.012134</v>
      </c>
      <c r="K23" s="234">
        <f>+'[6]July-2022 onwards'!BO26</f>
        <v>18.012134</v>
      </c>
      <c r="L23" s="234">
        <f>+'[6]July-2022 onwards'!BP26</f>
        <v>0</v>
      </c>
      <c r="M23" s="234">
        <f>+'[6]July-2022 onwards'!BQ26</f>
        <v>18.012134</v>
      </c>
    </row>
    <row r="24" spans="1:13" x14ac:dyDescent="0.2">
      <c r="A24" s="89">
        <v>19</v>
      </c>
      <c r="B24" s="333" t="s">
        <v>477</v>
      </c>
      <c r="C24" s="333"/>
      <c r="D24" s="333"/>
      <c r="E24" s="234">
        <f>+'[6]July-2022 onwards'!BI27</f>
        <v>0.49996499999999999</v>
      </c>
      <c r="F24" s="234">
        <f>+'[6]July-2022 onwards'!BJ27</f>
        <v>0</v>
      </c>
      <c r="G24" s="234">
        <f>+'[6]July-2022 onwards'!BK27</f>
        <v>0.49996499999999999</v>
      </c>
      <c r="H24" s="234">
        <f>+'[6]July-2022 onwards'!BL27</f>
        <v>2.499895</v>
      </c>
      <c r="I24" s="234">
        <f>+'[6]July-2022 onwards'!BM27</f>
        <v>0</v>
      </c>
      <c r="J24" s="234">
        <f>+'[6]July-2022 onwards'!BN27</f>
        <v>2.499895</v>
      </c>
      <c r="K24" s="234">
        <f>+'[6]July-2022 onwards'!BO27</f>
        <v>1.069159</v>
      </c>
      <c r="L24" s="234">
        <f>+'[6]July-2022 onwards'!BP27</f>
        <v>0</v>
      </c>
      <c r="M24" s="234">
        <f>+'[6]July-2022 onwards'!BQ27</f>
        <v>1.069159</v>
      </c>
    </row>
    <row r="25" spans="1:13" x14ac:dyDescent="0.2">
      <c r="A25" s="89">
        <v>20</v>
      </c>
      <c r="B25" s="333" t="s">
        <v>478</v>
      </c>
      <c r="C25" s="333"/>
      <c r="D25" s="333"/>
      <c r="E25" s="234">
        <f>+'[6]July-2022 onwards'!BI28</f>
        <v>0</v>
      </c>
      <c r="F25" s="234">
        <f>+'[6]July-2022 onwards'!BJ28</f>
        <v>0</v>
      </c>
      <c r="G25" s="234">
        <f>+'[6]July-2022 onwards'!BK28</f>
        <v>0</v>
      </c>
      <c r="H25" s="234">
        <f>+'[6]July-2022 onwards'!BL28</f>
        <v>7.0000999999999994E-2</v>
      </c>
      <c r="I25" s="234">
        <f>+'[6]July-2022 onwards'!BM28</f>
        <v>0</v>
      </c>
      <c r="J25" s="234">
        <f>+'[6]July-2022 onwards'!BN28</f>
        <v>7.0000999999999994E-2</v>
      </c>
      <c r="K25" s="234">
        <f>+'[6]July-2022 onwards'!BO28</f>
        <v>0</v>
      </c>
      <c r="L25" s="234">
        <f>+'[6]July-2022 onwards'!BP28</f>
        <v>0</v>
      </c>
      <c r="M25" s="234">
        <f>+'[6]July-2022 onwards'!BQ28</f>
        <v>0</v>
      </c>
    </row>
    <row r="26" spans="1:13" x14ac:dyDescent="0.2">
      <c r="A26" s="89">
        <v>21</v>
      </c>
      <c r="B26" s="333" t="s">
        <v>479</v>
      </c>
      <c r="C26" s="333"/>
      <c r="D26" s="333"/>
      <c r="E26" s="234">
        <f>+'[6]July-2022 onwards'!BI29</f>
        <v>6.9300000000000004E-4</v>
      </c>
      <c r="F26" s="234">
        <f>+'[6]July-2022 onwards'!BJ29</f>
        <v>0</v>
      </c>
      <c r="G26" s="234">
        <f>+'[6]July-2022 onwards'!BK29</f>
        <v>6.9300000000000004E-4</v>
      </c>
      <c r="H26" s="234">
        <f>+'[6]July-2022 onwards'!BL29</f>
        <v>1.4684390000000003</v>
      </c>
      <c r="I26" s="234">
        <f>+'[6]July-2022 onwards'!BM29</f>
        <v>0</v>
      </c>
      <c r="J26" s="234">
        <f>+'[6]July-2022 onwards'!BN29</f>
        <v>1.4684390000000003</v>
      </c>
      <c r="K26" s="234">
        <f>+'[6]July-2022 onwards'!BO29</f>
        <v>0.9960230000000001</v>
      </c>
      <c r="L26" s="234">
        <f>+'[6]July-2022 onwards'!BP29</f>
        <v>0</v>
      </c>
      <c r="M26" s="234">
        <f>+'[6]July-2022 onwards'!BQ29</f>
        <v>0.9960230000000001</v>
      </c>
    </row>
    <row r="27" spans="1:13" x14ac:dyDescent="0.2">
      <c r="A27" s="89">
        <v>22</v>
      </c>
      <c r="B27" s="333" t="s">
        <v>480</v>
      </c>
      <c r="C27" s="333"/>
      <c r="D27" s="333"/>
      <c r="E27" s="234">
        <f>+'[6]July-2022 onwards'!BI30</f>
        <v>5.4339999999999996E-3</v>
      </c>
      <c r="F27" s="234">
        <f>+'[6]July-2022 onwards'!BJ30</f>
        <v>0</v>
      </c>
      <c r="G27" s="234">
        <f>+'[6]July-2022 onwards'!BK30</f>
        <v>5.4339999999999996E-3</v>
      </c>
      <c r="H27" s="234">
        <f>+'[6]July-2022 onwards'!BL30</f>
        <v>0.29617500000000002</v>
      </c>
      <c r="I27" s="234">
        <f>+'[6]July-2022 onwards'!BM30</f>
        <v>0</v>
      </c>
      <c r="J27" s="234">
        <f>+'[6]July-2022 onwards'!BN30</f>
        <v>0.29617500000000002</v>
      </c>
      <c r="K27" s="234">
        <f>+'[6]July-2022 onwards'!BO30</f>
        <v>8.2038E-2</v>
      </c>
      <c r="L27" s="234">
        <f>+'[6]July-2022 onwards'!BP30</f>
        <v>0</v>
      </c>
      <c r="M27" s="234">
        <f>+'[6]July-2022 onwards'!BQ30</f>
        <v>8.2038E-2</v>
      </c>
    </row>
    <row r="28" spans="1:13" x14ac:dyDescent="0.2">
      <c r="A28" s="89">
        <v>23</v>
      </c>
      <c r="B28" s="333" t="s">
        <v>481</v>
      </c>
      <c r="C28" s="333"/>
      <c r="D28" s="333"/>
      <c r="E28" s="234">
        <f>+'[6]July-2022 onwards'!BI31</f>
        <v>0</v>
      </c>
      <c r="F28" s="234">
        <f>+'[6]July-2022 onwards'!BJ31</f>
        <v>0.46090500000000001</v>
      </c>
      <c r="G28" s="234">
        <f>+'[6]July-2022 onwards'!BK31</f>
        <v>-0.46090500000000001</v>
      </c>
      <c r="H28" s="234">
        <f>+'[6]July-2022 onwards'!BL31</f>
        <v>4.6539719999999996</v>
      </c>
      <c r="I28" s="234">
        <f>+'[6]July-2022 onwards'!BM31</f>
        <v>3.2263349999999997</v>
      </c>
      <c r="J28" s="234">
        <f>+'[6]July-2022 onwards'!BN31</f>
        <v>1.4276370000000003</v>
      </c>
      <c r="K28" s="234">
        <f>+'[6]July-2022 onwards'!BO31</f>
        <v>8.4227229999999995</v>
      </c>
      <c r="L28" s="234">
        <f>+'[6]July-2022 onwards'!BP31</f>
        <v>9.9382230000000007</v>
      </c>
      <c r="M28" s="234">
        <f>+'[6]July-2022 onwards'!BQ31</f>
        <v>-1.5154999999999998</v>
      </c>
    </row>
    <row r="29" spans="1:13" x14ac:dyDescent="0.2">
      <c r="A29" s="89">
        <v>24</v>
      </c>
      <c r="B29" s="333" t="s">
        <v>482</v>
      </c>
      <c r="C29" s="333"/>
      <c r="D29" s="333"/>
      <c r="E29" s="234">
        <f>+'[6]July-2022 onwards'!BI32</f>
        <v>15.538387999999999</v>
      </c>
      <c r="F29" s="234">
        <f>+'[6]July-2022 onwards'!BJ32</f>
        <v>0.30446499999999999</v>
      </c>
      <c r="G29" s="234">
        <f>+'[6]July-2022 onwards'!BK32</f>
        <v>15.233923000000001</v>
      </c>
      <c r="H29" s="234">
        <f>+'[6]July-2022 onwards'!BL32</f>
        <v>38.610471999999994</v>
      </c>
      <c r="I29" s="234">
        <f>+'[6]July-2022 onwards'!BM32</f>
        <v>18.081255000000002</v>
      </c>
      <c r="J29" s="234">
        <f>+'[6]July-2022 onwards'!BN32</f>
        <v>20.529216999999999</v>
      </c>
      <c r="K29" s="234">
        <f>+'[6]July-2022 onwards'!BO32</f>
        <v>12.883671</v>
      </c>
      <c r="L29" s="234">
        <f>+'[6]July-2022 onwards'!BP32</f>
        <v>32.131255000000003</v>
      </c>
      <c r="M29" s="234">
        <f>+'[6]July-2022 onwards'!BQ32</f>
        <v>-19.247583999999993</v>
      </c>
    </row>
    <row r="30" spans="1:13" x14ac:dyDescent="0.2">
      <c r="A30" s="4"/>
      <c r="B30" s="333" t="s">
        <v>483</v>
      </c>
      <c r="C30" s="333"/>
      <c r="D30" s="333"/>
      <c r="E30" s="234">
        <f>+'[6]July-2022 onwards'!BI33</f>
        <v>2.0383879999999999</v>
      </c>
      <c r="F30" s="234">
        <f>+'[6]July-2022 onwards'!BJ33</f>
        <v>0.30446499999999999</v>
      </c>
      <c r="G30" s="234">
        <f>+'[6]July-2022 onwards'!BK33</f>
        <v>1.7339230000000001</v>
      </c>
      <c r="H30" s="234">
        <f>+'[6]July-2022 onwards'!BL33</f>
        <v>13.068715999999998</v>
      </c>
      <c r="I30" s="234">
        <f>+'[6]July-2022 onwards'!BM33</f>
        <v>16.581255000000002</v>
      </c>
      <c r="J30" s="234">
        <f>+'[6]July-2022 onwards'!BN33</f>
        <v>-3.5125390000000012</v>
      </c>
      <c r="K30" s="234">
        <f>+'[6]July-2022 onwards'!BO33</f>
        <v>12.883671</v>
      </c>
      <c r="L30" s="234">
        <f>+'[6]July-2022 onwards'!BP33</f>
        <v>12.131255000000003</v>
      </c>
      <c r="M30" s="234">
        <f>+'[6]July-2022 onwards'!BQ33</f>
        <v>0.75241599999999842</v>
      </c>
    </row>
    <row r="31" spans="1:13" x14ac:dyDescent="0.2">
      <c r="A31" s="4"/>
      <c r="B31" s="333" t="s">
        <v>484</v>
      </c>
      <c r="C31" s="333"/>
      <c r="D31" s="333"/>
      <c r="E31" s="234">
        <f>+'[6]July-2022 onwards'!BI34</f>
        <v>13.5</v>
      </c>
      <c r="F31" s="234">
        <f>+'[6]July-2022 onwards'!BJ34</f>
        <v>0</v>
      </c>
      <c r="G31" s="234">
        <f>+'[6]July-2022 onwards'!BK34</f>
        <v>13.5</v>
      </c>
      <c r="H31" s="234">
        <f>+'[6]July-2022 onwards'!BL34</f>
        <v>25.541755999999999</v>
      </c>
      <c r="I31" s="234">
        <f>+'[6]July-2022 onwards'!BM34</f>
        <v>1.5</v>
      </c>
      <c r="J31" s="234">
        <f>+'[6]July-2022 onwards'!BN34</f>
        <v>24.041755999999999</v>
      </c>
      <c r="K31" s="234">
        <f>+'[6]July-2022 onwards'!BO34</f>
        <v>0</v>
      </c>
      <c r="L31" s="234">
        <f>+'[6]July-2022 onwards'!BP34</f>
        <v>20</v>
      </c>
      <c r="M31" s="234">
        <f>+'[6]July-2022 onwards'!BQ34</f>
        <v>-20</v>
      </c>
    </row>
    <row r="32" spans="1:13" x14ac:dyDescent="0.2">
      <c r="A32" s="89">
        <v>25</v>
      </c>
      <c r="B32" s="333" t="s">
        <v>485</v>
      </c>
      <c r="C32" s="333"/>
      <c r="D32" s="333"/>
      <c r="E32" s="234">
        <f>+'[6]July-2022 onwards'!BI35</f>
        <v>1.716602</v>
      </c>
      <c r="F32" s="234">
        <f>+'[6]July-2022 onwards'!BJ35</f>
        <v>2.6067879999999999</v>
      </c>
      <c r="G32" s="234">
        <f>+'[6]July-2022 onwards'!BK35</f>
        <v>-0.89018600000000003</v>
      </c>
      <c r="H32" s="234">
        <f>+'[6]July-2022 onwards'!BL35</f>
        <v>12.091711</v>
      </c>
      <c r="I32" s="234">
        <f>+'[6]July-2022 onwards'!BM35</f>
        <v>16.794184000000001</v>
      </c>
      <c r="J32" s="234">
        <f>+'[6]July-2022 onwards'!BN35</f>
        <v>-4.7024729999999995</v>
      </c>
      <c r="K32" s="234">
        <f>+'[6]July-2022 onwards'!BO35</f>
        <v>85.247254999999996</v>
      </c>
      <c r="L32" s="234">
        <f>+'[6]July-2022 onwards'!BP35</f>
        <v>15.704185000000003</v>
      </c>
      <c r="M32" s="234">
        <f>+'[6]July-2022 onwards'!BQ35</f>
        <v>69.54307</v>
      </c>
    </row>
    <row r="33" spans="1:13" x14ac:dyDescent="0.2">
      <c r="A33" s="4"/>
      <c r="B33" s="333" t="s">
        <v>486</v>
      </c>
      <c r="C33" s="333"/>
      <c r="D33" s="333"/>
      <c r="E33" s="234">
        <f>+'[6]July-2022 onwards'!BI36</f>
        <v>0</v>
      </c>
      <c r="F33" s="234">
        <f>+'[6]July-2022 onwards'!BJ36</f>
        <v>0</v>
      </c>
      <c r="G33" s="234">
        <f>+'[6]July-2022 onwards'!BK36</f>
        <v>0</v>
      </c>
      <c r="H33" s="234">
        <f>+'[6]July-2022 onwards'!BL36</f>
        <v>0</v>
      </c>
      <c r="I33" s="234">
        <f>+'[6]July-2022 onwards'!BM36</f>
        <v>0</v>
      </c>
      <c r="J33" s="234">
        <f>+'[6]July-2022 onwards'!BN36</f>
        <v>0</v>
      </c>
      <c r="K33" s="234">
        <f>+'[6]July-2022 onwards'!BO36</f>
        <v>53.389712000000003</v>
      </c>
      <c r="L33" s="234">
        <f>+'[6]July-2022 onwards'!BP36</f>
        <v>0</v>
      </c>
      <c r="M33" s="234">
        <f>+'[6]July-2022 onwards'!BQ36</f>
        <v>53.389712000000003</v>
      </c>
    </row>
    <row r="34" spans="1:13" x14ac:dyDescent="0.2">
      <c r="A34" s="4"/>
      <c r="B34" s="333" t="s">
        <v>487</v>
      </c>
      <c r="C34" s="333"/>
      <c r="D34" s="333"/>
      <c r="E34" s="234">
        <f>+'[6]July-2022 onwards'!BI37</f>
        <v>1.666479</v>
      </c>
      <c r="F34" s="234">
        <f>+'[6]July-2022 onwards'!BJ37</f>
        <v>1.9240440000000001</v>
      </c>
      <c r="G34" s="234">
        <f>+'[6]July-2022 onwards'!BK37</f>
        <v>-0.25756499999999999</v>
      </c>
      <c r="H34" s="234">
        <f>+'[6]July-2022 onwards'!BL37</f>
        <v>11.627426999999999</v>
      </c>
      <c r="I34" s="234">
        <f>+'[6]July-2022 onwards'!BM37</f>
        <v>13.468308</v>
      </c>
      <c r="J34" s="234">
        <f>+'[6]July-2022 onwards'!BN37</f>
        <v>-1.8408810000000002</v>
      </c>
      <c r="K34" s="234">
        <f>+'[6]July-2022 onwards'!BO37</f>
        <v>31.506682000000001</v>
      </c>
      <c r="L34" s="234">
        <f>+'[6]July-2022 onwards'!BP37</f>
        <v>13.468308</v>
      </c>
      <c r="M34" s="234">
        <f>+'[6]July-2022 onwards'!BQ37</f>
        <v>18.038373999999997</v>
      </c>
    </row>
    <row r="35" spans="1:13" x14ac:dyDescent="0.2">
      <c r="A35" s="4"/>
      <c r="B35" s="333" t="s">
        <v>488</v>
      </c>
      <c r="C35" s="333"/>
      <c r="D35" s="333"/>
      <c r="E35" s="234">
        <f>+'[6]July-2022 onwards'!BI38</f>
        <v>5.0123000000000001E-2</v>
      </c>
      <c r="F35" s="234">
        <f>+'[6]July-2022 onwards'!BJ38</f>
        <v>0.68274400000000002</v>
      </c>
      <c r="G35" s="234">
        <f>+'[6]July-2022 onwards'!BK38</f>
        <v>-0.63262099999999999</v>
      </c>
      <c r="H35" s="234">
        <f>+'[6]July-2022 onwards'!BL38</f>
        <v>0.46428400000000003</v>
      </c>
      <c r="I35" s="234">
        <f>+'[6]July-2022 onwards'!BM38</f>
        <v>3.3258760000000005</v>
      </c>
      <c r="J35" s="234">
        <f>+'[6]July-2022 onwards'!BN38</f>
        <v>-2.8615919999999999</v>
      </c>
      <c r="K35" s="234">
        <f>+'[6]July-2022 onwards'!BO38</f>
        <v>0.35086100000000009</v>
      </c>
      <c r="L35" s="234">
        <f>+'[6]July-2022 onwards'!BP38</f>
        <v>2.2358770000000003</v>
      </c>
      <c r="M35" s="234">
        <f>+'[6]July-2022 onwards'!BQ38</f>
        <v>-1.885016</v>
      </c>
    </row>
    <row r="36" spans="1:13" x14ac:dyDescent="0.2">
      <c r="A36" s="89">
        <v>26</v>
      </c>
      <c r="B36" s="333" t="s">
        <v>489</v>
      </c>
      <c r="C36" s="333"/>
      <c r="D36" s="333"/>
      <c r="E36" s="234">
        <f>+'[6]July-2022 onwards'!BI39</f>
        <v>68.758861999999993</v>
      </c>
      <c r="F36" s="234">
        <f>+'[6]July-2022 onwards'!BJ39</f>
        <v>311.33419300000003</v>
      </c>
      <c r="G36" s="234">
        <f>+'[6]July-2022 onwards'!BK39</f>
        <v>-242.57533100000001</v>
      </c>
      <c r="H36" s="234">
        <f>+'[6]July-2022 onwards'!BL39</f>
        <v>539.83790299999998</v>
      </c>
      <c r="I36" s="234">
        <f>+'[6]July-2022 onwards'!BM39</f>
        <v>348.88158700000002</v>
      </c>
      <c r="J36" s="234">
        <f>+'[6]July-2022 onwards'!BN39</f>
        <v>190.95631600000002</v>
      </c>
      <c r="K36" s="234">
        <f>+'[6]July-2022 onwards'!BO39</f>
        <v>596.51084099999991</v>
      </c>
      <c r="L36" s="234">
        <f>+'[6]July-2022 onwards'!BP39</f>
        <v>52.451701000000007</v>
      </c>
      <c r="M36" s="234">
        <f>+'[6]July-2022 onwards'!BQ39</f>
        <v>544.05913999999996</v>
      </c>
    </row>
    <row r="37" spans="1:13" x14ac:dyDescent="0.2">
      <c r="A37" s="4"/>
      <c r="B37" s="333" t="s">
        <v>490</v>
      </c>
      <c r="C37" s="333"/>
      <c r="D37" s="333"/>
      <c r="E37" s="234">
        <f>+'[6]July-2022 onwards'!BI40</f>
        <v>9.2875320000000006</v>
      </c>
      <c r="F37" s="234">
        <f>+'[6]July-2022 onwards'!BJ40</f>
        <v>5.3128029999999997</v>
      </c>
      <c r="G37" s="234">
        <f>+'[6]July-2022 onwards'!BK40</f>
        <v>3.974729</v>
      </c>
      <c r="H37" s="234">
        <f>+'[6]July-2022 onwards'!BL40</f>
        <v>65.512164999999996</v>
      </c>
      <c r="I37" s="234">
        <f>+'[6]July-2022 onwards'!BM40</f>
        <v>40.189621000000002</v>
      </c>
      <c r="J37" s="234">
        <f>+'[6]July-2022 onwards'!BN40</f>
        <v>25.322543999999997</v>
      </c>
      <c r="K37" s="234">
        <f>+'[6]July-2022 onwards'!BO40</f>
        <v>95.291722000000007</v>
      </c>
      <c r="L37" s="234">
        <f>+'[6]July-2022 onwards'!BP40</f>
        <v>48.391029000000003</v>
      </c>
      <c r="M37" s="234">
        <f>+'[6]July-2022 onwards'!BQ40</f>
        <v>46.900693000000004</v>
      </c>
    </row>
    <row r="38" spans="1:13" x14ac:dyDescent="0.2">
      <c r="A38" s="4"/>
      <c r="B38" s="470" t="s">
        <v>491</v>
      </c>
      <c r="C38" s="470"/>
      <c r="D38" s="470"/>
      <c r="E38" s="234">
        <f>+'[6]July-2022 onwards'!BI41</f>
        <v>0</v>
      </c>
      <c r="F38" s="234">
        <f>+'[6]July-2022 onwards'!BJ41</f>
        <v>0</v>
      </c>
      <c r="G38" s="234">
        <f>+'[6]July-2022 onwards'!BK41</f>
        <v>0</v>
      </c>
      <c r="H38" s="234">
        <f>+'[6]July-2022 onwards'!BL41</f>
        <v>0</v>
      </c>
      <c r="I38" s="234">
        <f>+'[6]July-2022 onwards'!BM41</f>
        <v>0</v>
      </c>
      <c r="J38" s="234">
        <f>+'[6]July-2022 onwards'!BN41</f>
        <v>0</v>
      </c>
      <c r="K38" s="234">
        <f>+'[6]July-2022 onwards'!BO41</f>
        <v>0</v>
      </c>
      <c r="L38" s="234">
        <f>+'[6]July-2022 onwards'!BP41</f>
        <v>0</v>
      </c>
      <c r="M38" s="234">
        <f>+'[6]July-2022 onwards'!BQ41</f>
        <v>0</v>
      </c>
    </row>
    <row r="39" spans="1:13" x14ac:dyDescent="0.2">
      <c r="A39" s="4"/>
      <c r="B39" s="333" t="s">
        <v>492</v>
      </c>
      <c r="C39" s="333"/>
      <c r="D39" s="333"/>
      <c r="E39" s="234">
        <f>+'[6]July-2022 onwards'!BI42</f>
        <v>31.177524999999999</v>
      </c>
      <c r="F39" s="234">
        <f>+'[6]July-2022 onwards'!BJ42</f>
        <v>0.124505</v>
      </c>
      <c r="G39" s="234">
        <f>+'[6]July-2022 onwards'!BK42</f>
        <v>31.05302</v>
      </c>
      <c r="H39" s="234">
        <f>+'[6]July-2022 onwards'!BL42</f>
        <v>276.26910299999997</v>
      </c>
      <c r="I39" s="234">
        <f>+'[6]July-2022 onwards'!BM42</f>
        <v>0.87153499999999995</v>
      </c>
      <c r="J39" s="234">
        <f>+'[6]July-2022 onwards'!BN42</f>
        <v>275.39756799999998</v>
      </c>
      <c r="K39" s="234">
        <f>+'[6]July-2022 onwards'!BO42</f>
        <v>212.10252600000001</v>
      </c>
      <c r="L39" s="234">
        <f>+'[6]July-2022 onwards'!BP42</f>
        <v>1.816535</v>
      </c>
      <c r="M39" s="234">
        <f>+'[6]July-2022 onwards'!BQ42</f>
        <v>210.28599100000002</v>
      </c>
    </row>
    <row r="40" spans="1:13" x14ac:dyDescent="0.2">
      <c r="A40" s="4"/>
      <c r="B40" s="343" t="s">
        <v>493</v>
      </c>
      <c r="C40" s="343"/>
      <c r="D40" s="343"/>
      <c r="E40" s="234">
        <f>+'[6]July-2022 onwards'!BI43</f>
        <v>28.293804999999999</v>
      </c>
      <c r="F40" s="234">
        <f>+'[6]July-2022 onwards'!BJ43</f>
        <v>305.896885</v>
      </c>
      <c r="G40" s="234">
        <f>+'[6]July-2022 onwards'!BK43</f>
        <v>-277.60307999999998</v>
      </c>
      <c r="H40" s="234">
        <f>+'[6]July-2022 onwards'!BL43</f>
        <v>198.05663499999997</v>
      </c>
      <c r="I40" s="234">
        <f>+'[6]July-2022 onwards'!BM43</f>
        <v>307.82043099999999</v>
      </c>
      <c r="J40" s="234">
        <f>+'[6]July-2022 onwards'!BN43</f>
        <v>-109.76379600000001</v>
      </c>
      <c r="K40" s="234">
        <f>+'[6]July-2022 onwards'!BO43</f>
        <v>289.11659299999997</v>
      </c>
      <c r="L40" s="234">
        <f>+'[6]July-2022 onwards'!BP43</f>
        <v>2.2441370000000003</v>
      </c>
      <c r="M40" s="234">
        <f>+'[6]July-2022 onwards'!BQ43</f>
        <v>286.872456</v>
      </c>
    </row>
    <row r="41" spans="1:13" x14ac:dyDescent="0.2">
      <c r="A41" s="89">
        <v>27</v>
      </c>
      <c r="B41" s="333" t="s">
        <v>494</v>
      </c>
      <c r="C41" s="333"/>
      <c r="D41" s="333"/>
      <c r="E41" s="234">
        <f>+'[6]July-2022 onwards'!BI44</f>
        <v>1.3037510000000001</v>
      </c>
      <c r="F41" s="234">
        <f>+'[6]July-2022 onwards'!BJ44</f>
        <v>3.9999999999999998E-6</v>
      </c>
      <c r="G41" s="234">
        <f>+'[6]July-2022 onwards'!BK44</f>
        <v>1.303747</v>
      </c>
      <c r="H41" s="234">
        <f>+'[6]July-2022 onwards'!BL44</f>
        <v>18.359811000000001</v>
      </c>
      <c r="I41" s="234">
        <f>+'[6]July-2022 onwards'!BM44</f>
        <v>1.3801259999999993</v>
      </c>
      <c r="J41" s="234">
        <f>+'[6]July-2022 onwards'!BN44</f>
        <v>16.979685000000003</v>
      </c>
      <c r="K41" s="234">
        <f>+'[6]July-2022 onwards'!BO44</f>
        <v>22.703565000000001</v>
      </c>
      <c r="L41" s="234">
        <f>+'[6]July-2022 onwards'!BP44</f>
        <v>0.45108900000000002</v>
      </c>
      <c r="M41" s="234">
        <f>+'[6]July-2022 onwards'!BQ44</f>
        <v>22.252476000000001</v>
      </c>
    </row>
    <row r="42" spans="1:13" x14ac:dyDescent="0.2">
      <c r="A42" s="89">
        <v>28</v>
      </c>
      <c r="B42" s="333" t="s">
        <v>495</v>
      </c>
      <c r="C42" s="333"/>
      <c r="D42" s="333"/>
      <c r="E42" s="234">
        <f>+'[6]July-2022 onwards'!BI45</f>
        <v>26.221955999999999</v>
      </c>
      <c r="F42" s="234">
        <f>+'[6]July-2022 onwards'!BJ45</f>
        <v>1.126849</v>
      </c>
      <c r="G42" s="234">
        <f>+'[6]July-2022 onwards'!BK45</f>
        <v>25.095106999999999</v>
      </c>
      <c r="H42" s="234">
        <f>+'[6]July-2022 onwards'!BL45</f>
        <v>56.221350000000001</v>
      </c>
      <c r="I42" s="234">
        <f>+'[6]July-2022 onwards'!BM45</f>
        <v>8.3867279999999997</v>
      </c>
      <c r="J42" s="234">
        <f>+'[6]July-2022 onwards'!BN45</f>
        <v>47.834621999999996</v>
      </c>
      <c r="K42" s="234">
        <f>+'[6]July-2022 onwards'!BO45</f>
        <v>59.566307999999999</v>
      </c>
      <c r="L42" s="234">
        <f>+'[6]July-2022 onwards'!BP45</f>
        <v>7.9835229999999999</v>
      </c>
      <c r="M42" s="234">
        <f>+'[6]July-2022 onwards'!BQ45</f>
        <v>51.582785000000001</v>
      </c>
    </row>
    <row r="43" spans="1:13" x14ac:dyDescent="0.2">
      <c r="A43" s="89">
        <v>29</v>
      </c>
      <c r="B43" s="333" t="s">
        <v>496</v>
      </c>
      <c r="C43" s="333"/>
      <c r="D43" s="333"/>
      <c r="E43" s="234">
        <f>+'[6]July-2022 onwards'!BI46</f>
        <v>2.3699089999999998</v>
      </c>
      <c r="F43" s="234">
        <f>+'[6]July-2022 onwards'!BJ46</f>
        <v>0.19770299999999999</v>
      </c>
      <c r="G43" s="234">
        <f>+'[6]July-2022 onwards'!BK46</f>
        <v>2.1722060000000001</v>
      </c>
      <c r="H43" s="234">
        <f>+'[6]July-2022 onwards'!BL46</f>
        <v>12.318774999999999</v>
      </c>
      <c r="I43" s="234">
        <f>+'[6]July-2022 onwards'!BM46</f>
        <v>3.1036990000000011</v>
      </c>
      <c r="J43" s="234">
        <f>+'[6]July-2022 onwards'!BN46</f>
        <v>9.2150759999999998</v>
      </c>
      <c r="K43" s="234">
        <f>+'[6]July-2022 onwards'!BO46</f>
        <v>18.647302999999997</v>
      </c>
      <c r="L43" s="234">
        <f>+'[6]July-2022 onwards'!BP46</f>
        <v>4.0054790000000002</v>
      </c>
      <c r="M43" s="234">
        <f>+'[6]July-2022 onwards'!BQ46</f>
        <v>14.641824000000002</v>
      </c>
    </row>
    <row r="44" spans="1:13" x14ac:dyDescent="0.2">
      <c r="A44" s="89">
        <v>30</v>
      </c>
      <c r="B44" s="333" t="s">
        <v>497</v>
      </c>
      <c r="C44" s="333"/>
      <c r="D44" s="333"/>
      <c r="E44" s="234">
        <f>+'[6]July-2022 onwards'!BI47</f>
        <v>2.0751550000000001</v>
      </c>
      <c r="F44" s="234">
        <f>+'[6]July-2022 onwards'!BJ47</f>
        <v>0</v>
      </c>
      <c r="G44" s="234">
        <f>+'[6]July-2022 onwards'!BK47</f>
        <v>2.0751550000000001</v>
      </c>
      <c r="H44" s="234">
        <f>+'[6]July-2022 onwards'!BL47</f>
        <v>10.368386000000001</v>
      </c>
      <c r="I44" s="234">
        <f>+'[6]July-2022 onwards'!BM47</f>
        <v>0</v>
      </c>
      <c r="J44" s="234">
        <f>+'[6]July-2022 onwards'!BN47</f>
        <v>10.368386000000001</v>
      </c>
      <c r="K44" s="234">
        <f>+'[6]July-2022 onwards'!BO47</f>
        <v>10.165821000000001</v>
      </c>
      <c r="L44" s="234">
        <f>+'[6]July-2022 onwards'!BP47</f>
        <v>0</v>
      </c>
      <c r="M44" s="234">
        <f>+'[6]July-2022 onwards'!BQ47</f>
        <v>10.165821000000001</v>
      </c>
    </row>
    <row r="45" spans="1:13" x14ac:dyDescent="0.2">
      <c r="A45" s="89">
        <v>31</v>
      </c>
      <c r="B45" s="333" t="s">
        <v>498</v>
      </c>
      <c r="C45" s="333"/>
      <c r="D45" s="333"/>
      <c r="E45" s="234">
        <f>+'[6]July-2022 onwards'!BI48</f>
        <v>7.9964999999999994E-2</v>
      </c>
      <c r="F45" s="234">
        <f>+'[6]July-2022 onwards'!BJ48</f>
        <v>3.2376000000000002E-2</v>
      </c>
      <c r="G45" s="234">
        <f>+'[6]July-2022 onwards'!BK48</f>
        <v>4.7588999999999999E-2</v>
      </c>
      <c r="H45" s="234">
        <f>+'[6]July-2022 onwards'!BL48</f>
        <v>7.9633329999999996</v>
      </c>
      <c r="I45" s="234">
        <f>+'[6]July-2022 onwards'!BM48</f>
        <v>0.22663200000000006</v>
      </c>
      <c r="J45" s="234">
        <f>+'[6]July-2022 onwards'!BN48</f>
        <v>7.7367010000000009</v>
      </c>
      <c r="K45" s="234">
        <f>+'[6]July-2022 onwards'!BO48</f>
        <v>2.4346049999999999</v>
      </c>
      <c r="L45" s="234">
        <f>+'[6]July-2022 onwards'!BP48</f>
        <v>0.22663200000000006</v>
      </c>
      <c r="M45" s="234">
        <f>+'[6]July-2022 onwards'!BQ48</f>
        <v>2.2079730000000004</v>
      </c>
    </row>
    <row r="46" spans="1:13" x14ac:dyDescent="0.2">
      <c r="A46" s="89">
        <v>32</v>
      </c>
      <c r="B46" s="333" t="s">
        <v>499</v>
      </c>
      <c r="C46" s="333"/>
      <c r="D46" s="333"/>
      <c r="E46" s="234">
        <f>+'[6]July-2022 onwards'!BI49</f>
        <v>2.0413169999999998</v>
      </c>
      <c r="F46" s="234">
        <f>+'[6]July-2022 onwards'!BJ49</f>
        <v>16.437232999999999</v>
      </c>
      <c r="G46" s="234">
        <f>+'[6]July-2022 onwards'!BK49</f>
        <v>-14.395916</v>
      </c>
      <c r="H46" s="234">
        <f>+'[6]July-2022 onwards'!BL49</f>
        <v>35.040400999999996</v>
      </c>
      <c r="I46" s="234">
        <f>+'[6]July-2022 onwards'!BM49</f>
        <v>130.01071200000001</v>
      </c>
      <c r="J46" s="234">
        <f>+'[6]July-2022 onwards'!BN49</f>
        <v>-94.970310999999995</v>
      </c>
      <c r="K46" s="234">
        <f>+'[6]July-2022 onwards'!BO49</f>
        <v>52.631925999999993</v>
      </c>
      <c r="L46" s="234">
        <f>+'[6]July-2022 onwards'!BP49</f>
        <v>203.17876999999999</v>
      </c>
      <c r="M46" s="234">
        <f>+'[6]July-2022 onwards'!BQ49</f>
        <v>-150.54684399999999</v>
      </c>
    </row>
    <row r="47" spans="1:13" x14ac:dyDescent="0.2">
      <c r="A47" s="4"/>
      <c r="B47" s="333" t="s">
        <v>500</v>
      </c>
      <c r="C47" s="333"/>
      <c r="D47" s="333"/>
      <c r="E47" s="234">
        <f>+'[6]July-2022 onwards'!BI50</f>
        <v>0.88534800000000002</v>
      </c>
      <c r="F47" s="234">
        <f>+'[6]July-2022 onwards'!BJ50</f>
        <v>16.042308999999999</v>
      </c>
      <c r="G47" s="234">
        <f>+'[6]July-2022 onwards'!BK50</f>
        <v>-15.156961000000001</v>
      </c>
      <c r="H47" s="234">
        <f>+'[6]July-2022 onwards'!BL50</f>
        <v>12.862695000000002</v>
      </c>
      <c r="I47" s="234">
        <f>+'[6]July-2022 onwards'!BM50</f>
        <v>127.29616300000001</v>
      </c>
      <c r="J47" s="234">
        <f>+'[6]July-2022 onwards'!BN50</f>
        <v>-114.433468</v>
      </c>
      <c r="K47" s="234">
        <f>+'[6]July-2022 onwards'!BO50</f>
        <v>21.507251000000004</v>
      </c>
      <c r="L47" s="234">
        <f>+'[6]July-2022 onwards'!BP50</f>
        <v>199.66402899999997</v>
      </c>
      <c r="M47" s="234">
        <f>+'[6]July-2022 onwards'!BQ50</f>
        <v>-178.15677799999997</v>
      </c>
    </row>
    <row r="48" spans="1:13" x14ac:dyDescent="0.2">
      <c r="A48" s="4"/>
      <c r="B48" s="470" t="s">
        <v>501</v>
      </c>
      <c r="C48" s="470"/>
      <c r="D48" s="470"/>
      <c r="E48" s="234">
        <f>+'[6]July-2022 onwards'!BI51</f>
        <v>0</v>
      </c>
      <c r="F48" s="234">
        <f>+'[6]July-2022 onwards'!BJ51</f>
        <v>0</v>
      </c>
      <c r="G48" s="234">
        <f>+'[6]July-2022 onwards'!BK51</f>
        <v>0</v>
      </c>
      <c r="H48" s="234">
        <f>+'[6]July-2022 onwards'!BL51</f>
        <v>0</v>
      </c>
      <c r="I48" s="234">
        <f>+'[6]July-2022 onwards'!BM51</f>
        <v>0</v>
      </c>
      <c r="J48" s="234">
        <f>+'[6]July-2022 onwards'!BN51</f>
        <v>0</v>
      </c>
      <c r="K48" s="234">
        <f>+'[6]July-2022 onwards'!BO51</f>
        <v>0</v>
      </c>
      <c r="L48" s="234">
        <f>+'[6]July-2022 onwards'!BP51</f>
        <v>0</v>
      </c>
      <c r="M48" s="234">
        <f>+'[6]July-2022 onwards'!BQ51</f>
        <v>0</v>
      </c>
    </row>
    <row r="49" spans="1:13" x14ac:dyDescent="0.2">
      <c r="A49" s="4"/>
      <c r="B49" s="333" t="s">
        <v>502</v>
      </c>
      <c r="C49" s="333"/>
      <c r="D49" s="333"/>
      <c r="E49" s="234">
        <f>+'[6]July-2022 onwards'!BI52</f>
        <v>1.155969</v>
      </c>
      <c r="F49" s="234">
        <f>+'[6]July-2022 onwards'!BJ52</f>
        <v>0.394924</v>
      </c>
      <c r="G49" s="234">
        <f>+'[6]July-2022 onwards'!BK52</f>
        <v>0.76104499999999997</v>
      </c>
      <c r="H49" s="234">
        <f>+'[6]July-2022 onwards'!BL52</f>
        <v>22.177706000000001</v>
      </c>
      <c r="I49" s="234">
        <f>+'[6]July-2022 onwards'!BM52</f>
        <v>2.7145490000000003</v>
      </c>
      <c r="J49" s="234">
        <f>+'[6]July-2022 onwards'!BN52</f>
        <v>19.463156999999999</v>
      </c>
      <c r="K49" s="234">
        <f>+'[6]July-2022 onwards'!BO52</f>
        <v>31.124674999999996</v>
      </c>
      <c r="L49" s="234">
        <f>+'[6]July-2022 onwards'!BP52</f>
        <v>3.5147409999999999</v>
      </c>
      <c r="M49" s="234">
        <f>+'[6]July-2022 onwards'!BQ52</f>
        <v>27.609933999999999</v>
      </c>
    </row>
    <row r="50" spans="1:13" x14ac:dyDescent="0.2">
      <c r="A50" s="4"/>
      <c r="B50" s="333" t="s">
        <v>503</v>
      </c>
      <c r="C50" s="333"/>
      <c r="D50" s="333"/>
      <c r="E50" s="234">
        <f>+'[6]July-2022 onwards'!BI53</f>
        <v>0.68894100000000003</v>
      </c>
      <c r="F50" s="234">
        <f>+'[6]July-2022 onwards'!BJ53</f>
        <v>8.2636000000000001E-2</v>
      </c>
      <c r="G50" s="234">
        <f>+'[6]July-2022 onwards'!BK53</f>
        <v>0.60630499999999998</v>
      </c>
      <c r="H50" s="234">
        <f>+'[6]July-2022 onwards'!BL53</f>
        <v>5.0215969999999999</v>
      </c>
      <c r="I50" s="234">
        <f>+'[6]July-2022 onwards'!BM53</f>
        <v>0.47853299999999999</v>
      </c>
      <c r="J50" s="234">
        <f>+'[6]July-2022 onwards'!BN53</f>
        <v>4.5430640000000002</v>
      </c>
      <c r="K50" s="234">
        <f>+'[6]July-2022 onwards'!BO53</f>
        <v>9.7849250000000012</v>
      </c>
      <c r="L50" s="234">
        <f>+'[6]July-2022 onwards'!BP53</f>
        <v>0.22872500000000004</v>
      </c>
      <c r="M50" s="234">
        <f>+'[6]July-2022 onwards'!BQ53</f>
        <v>9.5561999999999987</v>
      </c>
    </row>
    <row r="51" spans="1:13" x14ac:dyDescent="0.2">
      <c r="A51" s="4"/>
      <c r="B51" s="333" t="s">
        <v>504</v>
      </c>
      <c r="C51" s="333"/>
      <c r="D51" s="333"/>
      <c r="E51" s="234">
        <f>+'[6]July-2022 onwards'!BI54</f>
        <v>3.2292000000000001E-2</v>
      </c>
      <c r="F51" s="234">
        <f>+'[6]July-2022 onwards'!BJ54</f>
        <v>4.1E-5</v>
      </c>
      <c r="G51" s="234">
        <f>+'[6]July-2022 onwards'!BK54</f>
        <v>3.2251000000000002E-2</v>
      </c>
      <c r="H51" s="234">
        <f>+'[6]July-2022 onwards'!BL54</f>
        <v>0.22604399999999997</v>
      </c>
      <c r="I51" s="234">
        <f>+'[6]July-2022 onwards'!BM54</f>
        <v>2.8700000000000004E-4</v>
      </c>
      <c r="J51" s="234">
        <f>+'[6]July-2022 onwards'!BN54</f>
        <v>0.22575700000000001</v>
      </c>
      <c r="K51" s="234">
        <f>+'[6]July-2022 onwards'!BO54</f>
        <v>0.22604399999999997</v>
      </c>
      <c r="L51" s="234">
        <f>+'[6]July-2022 onwards'!BP54</f>
        <v>2.8700000000000004E-4</v>
      </c>
      <c r="M51" s="234">
        <f>+'[6]July-2022 onwards'!BQ54</f>
        <v>0.22575700000000001</v>
      </c>
    </row>
    <row r="52" spans="1:13" x14ac:dyDescent="0.2">
      <c r="A52" s="4"/>
      <c r="B52" s="333" t="s">
        <v>505</v>
      </c>
      <c r="C52" s="333"/>
      <c r="D52" s="333"/>
      <c r="E52" s="234">
        <f>+'[6]July-2022 onwards'!BI55</f>
        <v>0.43473600000000001</v>
      </c>
      <c r="F52" s="234">
        <f>+'[6]July-2022 onwards'!BJ55</f>
        <v>0.312247</v>
      </c>
      <c r="G52" s="234">
        <f>+'[6]July-2022 onwards'!BK55</f>
        <v>0.122489</v>
      </c>
      <c r="H52" s="234">
        <f>+'[6]July-2022 onwards'!BL55</f>
        <v>16.930065000000003</v>
      </c>
      <c r="I52" s="234">
        <f>+'[6]July-2022 onwards'!BM55</f>
        <v>2.2357289999999996</v>
      </c>
      <c r="J52" s="234">
        <f>+'[6]July-2022 onwards'!BN55</f>
        <v>14.694335999999998</v>
      </c>
      <c r="K52" s="234">
        <f>+'[6]July-2022 onwards'!BO55</f>
        <v>21.113706000000001</v>
      </c>
      <c r="L52" s="234">
        <f>+'[6]July-2022 onwards'!BP55</f>
        <v>3.2857289999999999</v>
      </c>
      <c r="M52" s="234">
        <f>+'[6]July-2022 onwards'!BQ55</f>
        <v>17.827977000000001</v>
      </c>
    </row>
    <row r="53" spans="1:13" x14ac:dyDescent="0.2">
      <c r="A53" s="4"/>
      <c r="B53" s="333" t="s">
        <v>506</v>
      </c>
      <c r="C53" s="333"/>
      <c r="D53" s="333"/>
      <c r="E53" s="234">
        <f>+'[6]July-2022 onwards'!BI56</f>
        <v>0</v>
      </c>
      <c r="F53" s="234">
        <f>+'[6]July-2022 onwards'!BJ56</f>
        <v>0</v>
      </c>
      <c r="G53" s="234">
        <f>+'[6]July-2022 onwards'!BK56</f>
        <v>0</v>
      </c>
      <c r="H53" s="234">
        <f>+'[6]July-2022 onwards'!BL56</f>
        <v>0</v>
      </c>
      <c r="I53" s="234">
        <f>+'[6]July-2022 onwards'!BM56</f>
        <v>0</v>
      </c>
      <c r="J53" s="234">
        <f>+'[6]July-2022 onwards'!BN56</f>
        <v>0</v>
      </c>
      <c r="K53" s="234">
        <f>+'[6]July-2022 onwards'!BO56</f>
        <v>0</v>
      </c>
      <c r="L53" s="234">
        <f>+'[6]July-2022 onwards'!BP56</f>
        <v>0</v>
      </c>
      <c r="M53" s="234">
        <f>+'[6]July-2022 onwards'!BQ56</f>
        <v>0</v>
      </c>
    </row>
    <row r="54" spans="1:13" x14ac:dyDescent="0.2">
      <c r="A54" s="89">
        <v>33</v>
      </c>
      <c r="B54" s="333" t="s">
        <v>507</v>
      </c>
      <c r="C54" s="333"/>
      <c r="D54" s="333"/>
      <c r="E54" s="234">
        <f>+'[6]July-2022 onwards'!BI57</f>
        <v>20.816666000000001</v>
      </c>
      <c r="F54" s="234">
        <f>+'[6]July-2022 onwards'!BJ57</f>
        <v>3.6926450000000002</v>
      </c>
      <c r="G54" s="234">
        <f>+'[6]July-2022 onwards'!BK57</f>
        <v>17.124020999999999</v>
      </c>
      <c r="H54" s="234">
        <f>+'[6]July-2022 onwards'!BL57</f>
        <v>157.81598199999999</v>
      </c>
      <c r="I54" s="234">
        <f>+'[6]July-2022 onwards'!BM57</f>
        <v>49.638958999999993</v>
      </c>
      <c r="J54" s="234">
        <f>+'[6]July-2022 onwards'!BN57</f>
        <v>108.17702299999999</v>
      </c>
      <c r="K54" s="234">
        <f>+'[6]July-2022 onwards'!BO57</f>
        <v>193.83878099999998</v>
      </c>
      <c r="L54" s="234">
        <f>+'[6]July-2022 onwards'!BP57</f>
        <v>26.936161999999999</v>
      </c>
      <c r="M54" s="234">
        <f>+'[6]July-2022 onwards'!BQ57</f>
        <v>166.90261899999999</v>
      </c>
    </row>
    <row r="55" spans="1:13" x14ac:dyDescent="0.2">
      <c r="A55" s="4"/>
      <c r="B55" s="470" t="s">
        <v>508</v>
      </c>
      <c r="C55" s="470"/>
      <c r="D55" s="470"/>
      <c r="E55" s="234">
        <f>+'[6]July-2022 onwards'!BI58</f>
        <v>0</v>
      </c>
      <c r="F55" s="234">
        <f>+'[6]July-2022 onwards'!BJ58</f>
        <v>0</v>
      </c>
      <c r="G55" s="234">
        <f>+'[6]July-2022 onwards'!BK58</f>
        <v>0</v>
      </c>
      <c r="H55" s="234">
        <f>+'[6]July-2022 onwards'!BL58</f>
        <v>0</v>
      </c>
      <c r="I55" s="234">
        <f>+'[6]July-2022 onwards'!BM58</f>
        <v>0</v>
      </c>
      <c r="J55" s="234">
        <f>+'[6]July-2022 onwards'!BN58</f>
        <v>0</v>
      </c>
      <c r="K55" s="234">
        <f>+'[6]July-2022 onwards'!BO58</f>
        <v>0</v>
      </c>
      <c r="L55" s="234">
        <f>+'[6]July-2022 onwards'!BP58</f>
        <v>0</v>
      </c>
      <c r="M55" s="234">
        <f>+'[6]July-2022 onwards'!BQ58</f>
        <v>0</v>
      </c>
    </row>
    <row r="56" spans="1:13" x14ac:dyDescent="0.2">
      <c r="A56" s="89">
        <v>34</v>
      </c>
      <c r="B56" s="333" t="s">
        <v>509</v>
      </c>
      <c r="C56" s="333"/>
      <c r="D56" s="333"/>
      <c r="E56" s="234">
        <f>+'[6]July-2022 onwards'!BI59</f>
        <v>0.43341800000000003</v>
      </c>
      <c r="F56" s="234">
        <f>+'[6]July-2022 onwards'!BJ59</f>
        <v>0</v>
      </c>
      <c r="G56" s="234">
        <f>+'[6]July-2022 onwards'!BK59</f>
        <v>0.43341800000000003</v>
      </c>
      <c r="H56" s="234">
        <f>+'[6]July-2022 onwards'!BL59</f>
        <v>2.2676270000000001</v>
      </c>
      <c r="I56" s="234">
        <f>+'[6]July-2022 onwards'!BM59</f>
        <v>0</v>
      </c>
      <c r="J56" s="234">
        <f>+'[6]July-2022 onwards'!BN59</f>
        <v>2.2676270000000001</v>
      </c>
      <c r="K56" s="234">
        <f>+'[6]July-2022 onwards'!BO59</f>
        <v>3.1055210000000004</v>
      </c>
      <c r="L56" s="234">
        <f>+'[6]July-2022 onwards'!BP59</f>
        <v>0</v>
      </c>
      <c r="M56" s="234">
        <f>+'[6]July-2022 onwards'!BQ59</f>
        <v>3.1055210000000004</v>
      </c>
    </row>
    <row r="57" spans="1:13" x14ac:dyDescent="0.2">
      <c r="A57" s="89">
        <v>35</v>
      </c>
      <c r="B57" s="333" t="s">
        <v>510</v>
      </c>
      <c r="C57" s="333"/>
      <c r="D57" s="333"/>
      <c r="E57" s="234">
        <f>+'[6]July-2022 onwards'!BI60</f>
        <v>3.311957</v>
      </c>
      <c r="F57" s="234">
        <f>+'[6]July-2022 onwards'!BJ60</f>
        <v>0.15501499999999999</v>
      </c>
      <c r="G57" s="234">
        <f>+'[6]July-2022 onwards'!BK60</f>
        <v>3.1569419999999999</v>
      </c>
      <c r="H57" s="234">
        <f>+'[6]July-2022 onwards'!BL60</f>
        <v>18.108356000000001</v>
      </c>
      <c r="I57" s="234">
        <f>+'[6]July-2022 onwards'!BM60</f>
        <v>1.9698629999999995</v>
      </c>
      <c r="J57" s="234">
        <f>+'[6]July-2022 onwards'!BN60</f>
        <v>16.138493</v>
      </c>
      <c r="K57" s="234">
        <f>+'[6]July-2022 onwards'!BO60</f>
        <v>31.212467999999998</v>
      </c>
      <c r="L57" s="234">
        <f>+'[6]July-2022 onwards'!BP60</f>
        <v>3.1718860000000002</v>
      </c>
      <c r="M57" s="234">
        <f>+'[6]July-2022 onwards'!BQ60</f>
        <v>28.040582000000001</v>
      </c>
    </row>
    <row r="58" spans="1:13" x14ac:dyDescent="0.2">
      <c r="A58" s="89">
        <v>36</v>
      </c>
      <c r="B58" s="333" t="s">
        <v>141</v>
      </c>
      <c r="C58" s="333"/>
      <c r="D58" s="333"/>
      <c r="E58" s="234">
        <f>+'[6]July-2022 onwards'!BI61</f>
        <v>5.4643680000000003</v>
      </c>
      <c r="F58" s="234">
        <f>+'[6]July-2022 onwards'!BJ61</f>
        <v>15.179321</v>
      </c>
      <c r="G58" s="234">
        <f>+'[6]July-2022 onwards'!BK61</f>
        <v>-9.7149529999999995</v>
      </c>
      <c r="H58" s="234">
        <f>+'[6]July-2022 onwards'!BL61</f>
        <v>85.581660999999997</v>
      </c>
      <c r="I58" s="234">
        <f>+'[6]July-2022 onwards'!BM61</f>
        <v>45.755246999999997</v>
      </c>
      <c r="J58" s="234">
        <f>+'[6]July-2022 onwards'!BN61</f>
        <v>39.826414000000007</v>
      </c>
      <c r="K58" s="234">
        <f>+'[6]July-2022 onwards'!BO61</f>
        <v>42.122187999999994</v>
      </c>
      <c r="L58" s="234">
        <f>+'[6]July-2022 onwards'!BP61</f>
        <v>9.9066839999999985</v>
      </c>
      <c r="M58" s="234">
        <f>+'[6]July-2022 onwards'!BQ61</f>
        <v>32.215503999999996</v>
      </c>
    </row>
    <row r="59" spans="1:13" x14ac:dyDescent="0.2">
      <c r="A59" s="365" t="s">
        <v>511</v>
      </c>
      <c r="B59" s="365"/>
      <c r="C59" s="471"/>
      <c r="D59" s="471"/>
      <c r="E59" s="234">
        <f>+'[6]July-2022 onwards'!BI62</f>
        <v>184.69775999999999</v>
      </c>
      <c r="F59" s="234">
        <f>+'[6]July-2022 onwards'!BJ62</f>
        <v>357.8688949999999</v>
      </c>
      <c r="G59" s="234">
        <f>+'[6]July-2022 onwards'!BK62</f>
        <v>-173.17113499999994</v>
      </c>
      <c r="H59" s="234">
        <f>+'[6]July-2022 onwards'!BL62</f>
        <v>1393.5887509999998</v>
      </c>
      <c r="I59" s="234">
        <f>+'[6]July-2022 onwards'!BM62</f>
        <v>704.11564299999986</v>
      </c>
      <c r="J59" s="234">
        <f>+'[6]July-2022 onwards'!BN62</f>
        <v>689.47310799999991</v>
      </c>
      <c r="K59" s="234">
        <f>+'[6]July-2022 onwards'!BO62</f>
        <v>1495.0776799999999</v>
      </c>
      <c r="L59" s="234">
        <f>+'[6]July-2022 onwards'!BP62</f>
        <v>618.29585200000008</v>
      </c>
      <c r="M59" s="234">
        <f>+'[6]July-2022 onwards'!BQ62</f>
        <v>876.7818279999999</v>
      </c>
    </row>
    <row r="60" spans="1:13" ht="15" thickBot="1" x14ac:dyDescent="0.25">
      <c r="A60" s="472" t="s">
        <v>512</v>
      </c>
      <c r="B60" s="472"/>
      <c r="C60" s="472"/>
      <c r="D60" s="92"/>
      <c r="E60" s="236">
        <f>+'[6]July-2022 onwards'!BI63</f>
        <v>184.69775999999999</v>
      </c>
      <c r="F60" s="236">
        <f>+'[6]July-2022 onwards'!BJ63</f>
        <v>357.8688949999999</v>
      </c>
      <c r="G60" s="236">
        <f>+'[6]July-2022 onwards'!BK63</f>
        <v>-173.17113499999994</v>
      </c>
      <c r="H60" s="236">
        <f>+'[6]July-2022 onwards'!BL63</f>
        <v>1393.5887509999998</v>
      </c>
      <c r="I60" s="236">
        <f>+'[6]July-2022 onwards'!BM63</f>
        <v>704.11564299999986</v>
      </c>
      <c r="J60" s="236">
        <f>+'[6]July-2022 onwards'!BN63</f>
        <v>689.47310799999991</v>
      </c>
      <c r="K60" s="236">
        <f>+'[6]July-2022 onwards'!BO63</f>
        <v>1495.0776799999999</v>
      </c>
      <c r="L60" s="236">
        <f>+'[6]July-2022 onwards'!BP63</f>
        <v>618.29585200000008</v>
      </c>
      <c r="M60" s="236">
        <f>+'[6]July-2022 onwards'!BQ63</f>
        <v>876.7818279999999</v>
      </c>
    </row>
    <row r="61" spans="1:13" ht="15" thickTop="1" x14ac:dyDescent="0.2">
      <c r="A61" s="413" t="s">
        <v>933</v>
      </c>
      <c r="B61" s="413"/>
      <c r="C61" s="413"/>
      <c r="D61" s="413"/>
      <c r="E61" s="413"/>
      <c r="F61" s="413"/>
      <c r="G61" s="413"/>
      <c r="H61" s="413"/>
      <c r="I61" s="413"/>
      <c r="J61" s="413"/>
      <c r="K61" s="413"/>
      <c r="L61" s="413"/>
      <c r="M61" s="413"/>
    </row>
    <row r="62" spans="1:13" x14ac:dyDescent="0.2">
      <c r="A62" s="460" t="s">
        <v>513</v>
      </c>
      <c r="B62" s="460"/>
      <c r="C62" s="460"/>
      <c r="D62" s="460"/>
      <c r="E62" s="460"/>
      <c r="F62" s="460"/>
      <c r="G62" s="460"/>
      <c r="H62" s="460"/>
      <c r="I62" s="460"/>
      <c r="J62" s="460"/>
      <c r="K62" s="460"/>
      <c r="L62" s="460"/>
      <c r="M62" s="460"/>
    </row>
    <row r="63" spans="1:13" x14ac:dyDescent="0.2">
      <c r="A63" s="333" t="s">
        <v>514</v>
      </c>
      <c r="B63" s="333"/>
      <c r="C63" s="333"/>
      <c r="D63" s="333"/>
      <c r="E63" s="333"/>
      <c r="F63" s="333"/>
      <c r="G63" s="333"/>
      <c r="H63" s="333"/>
      <c r="I63" s="333"/>
      <c r="J63" s="333"/>
      <c r="K63" s="333"/>
      <c r="L63" s="333"/>
      <c r="M63" s="333"/>
    </row>
    <row r="64" spans="1:13" x14ac:dyDescent="0.2">
      <c r="A64" s="333" t="s">
        <v>112</v>
      </c>
      <c r="B64" s="333"/>
      <c r="C64" s="333"/>
      <c r="D64" s="333"/>
      <c r="E64" s="333"/>
      <c r="F64" s="333"/>
      <c r="G64" s="333"/>
      <c r="H64" s="333"/>
      <c r="I64" s="333"/>
      <c r="J64" s="333"/>
      <c r="K64" s="333"/>
      <c r="L64" s="333"/>
      <c r="M64" s="333"/>
    </row>
    <row r="65" spans="1:13" ht="20.25" customHeight="1" x14ac:dyDescent="0.2">
      <c r="A65" s="469" t="s">
        <v>515</v>
      </c>
      <c r="B65" s="469"/>
      <c r="C65" s="469"/>
      <c r="D65" s="469"/>
      <c r="E65" s="469"/>
      <c r="F65" s="469"/>
      <c r="G65" s="469"/>
      <c r="H65" s="469"/>
      <c r="I65" s="469"/>
      <c r="J65" s="469"/>
      <c r="K65" s="469"/>
      <c r="L65" s="469"/>
      <c r="M65" s="469"/>
    </row>
    <row r="66" spans="1:13" x14ac:dyDescent="0.2">
      <c r="A66" s="339"/>
      <c r="B66" s="339"/>
      <c r="C66" s="339"/>
      <c r="D66" s="339"/>
      <c r="E66" s="339"/>
      <c r="F66" s="339"/>
      <c r="G66" s="339"/>
      <c r="H66" s="339"/>
      <c r="I66" s="339"/>
      <c r="J66" s="339"/>
      <c r="K66" s="339"/>
      <c r="L66" s="339"/>
      <c r="M66" s="339"/>
    </row>
    <row r="67" spans="1:13" x14ac:dyDescent="0.2">
      <c r="A67" s="333"/>
      <c r="B67" s="333"/>
      <c r="C67" s="333"/>
      <c r="D67" s="333"/>
      <c r="E67" s="333"/>
      <c r="F67" s="333"/>
      <c r="G67" s="333"/>
      <c r="H67" s="333"/>
      <c r="I67" s="333"/>
      <c r="J67" s="333"/>
      <c r="K67" s="333"/>
      <c r="L67" s="333"/>
      <c r="M67" s="333"/>
    </row>
    <row r="68" spans="1:13" x14ac:dyDescent="0.2">
      <c r="A68" s="333"/>
      <c r="B68" s="333"/>
      <c r="C68" s="333"/>
      <c r="D68" s="333"/>
      <c r="E68" s="333"/>
      <c r="F68" s="333"/>
      <c r="G68" s="333"/>
      <c r="H68" s="333"/>
      <c r="I68" s="333"/>
      <c r="J68" s="333"/>
      <c r="K68" s="333"/>
      <c r="L68" s="333"/>
      <c r="M68" s="333"/>
    </row>
  </sheetData>
  <mergeCells count="72">
    <mergeCell ref="A1:M1"/>
    <mergeCell ref="A2:M2"/>
    <mergeCell ref="A3:A4"/>
    <mergeCell ref="B3:D4"/>
    <mergeCell ref="E3:G3"/>
    <mergeCell ref="H3:J3"/>
    <mergeCell ref="K3:M3"/>
    <mergeCell ref="B16:D16"/>
    <mergeCell ref="B5:D5"/>
    <mergeCell ref="B6:D6"/>
    <mergeCell ref="B7:D7"/>
    <mergeCell ref="B8:D8"/>
    <mergeCell ref="B9:D9"/>
    <mergeCell ref="B10:D10"/>
    <mergeCell ref="B11:D11"/>
    <mergeCell ref="B12:D12"/>
    <mergeCell ref="B13:D13"/>
    <mergeCell ref="B14:D14"/>
    <mergeCell ref="B15:D15"/>
    <mergeCell ref="B28:D28"/>
    <mergeCell ref="B17:D17"/>
    <mergeCell ref="B18:D18"/>
    <mergeCell ref="B19:D19"/>
    <mergeCell ref="B20:D20"/>
    <mergeCell ref="B21:D21"/>
    <mergeCell ref="B22:D22"/>
    <mergeCell ref="B23:D23"/>
    <mergeCell ref="B24:D24"/>
    <mergeCell ref="B25:D25"/>
    <mergeCell ref="B26:D26"/>
    <mergeCell ref="B27:D27"/>
    <mergeCell ref="B40:D40"/>
    <mergeCell ref="B29:D29"/>
    <mergeCell ref="B30:D30"/>
    <mergeCell ref="B31:D31"/>
    <mergeCell ref="B32:D32"/>
    <mergeCell ref="B33:D33"/>
    <mergeCell ref="B34:D34"/>
    <mergeCell ref="B35:D35"/>
    <mergeCell ref="B36:D36"/>
    <mergeCell ref="B37:D37"/>
    <mergeCell ref="B38:D38"/>
    <mergeCell ref="B39:D39"/>
    <mergeCell ref="B52:D52"/>
    <mergeCell ref="B41:D41"/>
    <mergeCell ref="B42:D42"/>
    <mergeCell ref="B43:D43"/>
    <mergeCell ref="B44:D44"/>
    <mergeCell ref="B45:D45"/>
    <mergeCell ref="B46:D46"/>
    <mergeCell ref="B47:D47"/>
    <mergeCell ref="B48:D48"/>
    <mergeCell ref="B49:D49"/>
    <mergeCell ref="B50:D50"/>
    <mergeCell ref="B51:D51"/>
    <mergeCell ref="A63:M63"/>
    <mergeCell ref="B53:D53"/>
    <mergeCell ref="B54:D54"/>
    <mergeCell ref="B55:D55"/>
    <mergeCell ref="B56:D56"/>
    <mergeCell ref="B57:D57"/>
    <mergeCell ref="B58:D58"/>
    <mergeCell ref="A59:B59"/>
    <mergeCell ref="C59:D59"/>
    <mergeCell ref="A60:C60"/>
    <mergeCell ref="A61:M61"/>
    <mergeCell ref="A62:M62"/>
    <mergeCell ref="A64:M64"/>
    <mergeCell ref="A65:M65"/>
    <mergeCell ref="A66:M66"/>
    <mergeCell ref="A67:M67"/>
    <mergeCell ref="A68:M68"/>
  </mergeCells>
  <hyperlinks>
    <hyperlink ref="A65" r:id="rId1" display="http://www.sbp.org.pk/departments/stats/Notice/Rev-Study-External-Sector.pdf"/>
  </hyperlinks>
  <pageMargins left="0.7" right="0.7" top="0.75" bottom="0.75" header="0.3" footer="0.3"/>
  <pageSetup paperSize="9" scale="80" orientation="portrait" verticalDpi="0"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10" zoomScale="115" zoomScaleNormal="100" zoomScaleSheetLayoutView="115" workbookViewId="0">
      <selection activeCell="A30" sqref="A30:J30"/>
    </sheetView>
  </sheetViews>
  <sheetFormatPr defaultColWidth="9.125" defaultRowHeight="14.25" x14ac:dyDescent="0.2"/>
  <cols>
    <col min="1" max="1" width="3.875" style="5" bestFit="1" customWidth="1"/>
    <col min="2" max="2" width="4" style="5" bestFit="1" customWidth="1"/>
    <col min="3" max="10" width="8.5" style="5" customWidth="1"/>
    <col min="11" max="16384" width="9.125" style="5"/>
  </cols>
  <sheetData>
    <row r="1" spans="1:11" ht="18.75" x14ac:dyDescent="0.2">
      <c r="A1" s="360" t="s">
        <v>516</v>
      </c>
      <c r="B1" s="360"/>
      <c r="C1" s="360"/>
      <c r="D1" s="360"/>
      <c r="E1" s="360"/>
      <c r="F1" s="360"/>
      <c r="G1" s="360"/>
      <c r="H1" s="360"/>
      <c r="I1" s="360"/>
      <c r="J1" s="360"/>
      <c r="K1" s="4"/>
    </row>
    <row r="2" spans="1:11" x14ac:dyDescent="0.2">
      <c r="A2" s="412" t="s">
        <v>517</v>
      </c>
      <c r="B2" s="412"/>
      <c r="C2" s="412"/>
      <c r="D2" s="412"/>
      <c r="E2" s="412"/>
      <c r="F2" s="412"/>
      <c r="G2" s="412"/>
      <c r="H2" s="412"/>
      <c r="I2" s="412"/>
      <c r="J2" s="412"/>
      <c r="K2" s="4"/>
    </row>
    <row r="3" spans="1:11" ht="15" thickBot="1" x14ac:dyDescent="0.25">
      <c r="A3" s="361" t="s">
        <v>518</v>
      </c>
      <c r="B3" s="361"/>
      <c r="C3" s="361"/>
      <c r="D3" s="361"/>
      <c r="E3" s="361"/>
      <c r="F3" s="361"/>
      <c r="G3" s="361"/>
      <c r="H3" s="361"/>
      <c r="I3" s="361"/>
      <c r="J3" s="361"/>
      <c r="K3" s="4"/>
    </row>
    <row r="4" spans="1:11" ht="33" thickTop="1" thickBot="1" x14ac:dyDescent="0.25">
      <c r="A4" s="346" t="s">
        <v>28</v>
      </c>
      <c r="B4" s="347"/>
      <c r="C4" s="479" t="s">
        <v>519</v>
      </c>
      <c r="D4" s="480"/>
      <c r="E4" s="237" t="s">
        <v>520</v>
      </c>
      <c r="F4" s="349" t="s">
        <v>522</v>
      </c>
      <c r="G4" s="350"/>
      <c r="H4" s="237" t="s">
        <v>520</v>
      </c>
      <c r="I4" s="349" t="s">
        <v>523</v>
      </c>
      <c r="J4" s="351"/>
      <c r="K4" s="4"/>
    </row>
    <row r="5" spans="1:11" ht="24" customHeight="1" thickBot="1" x14ac:dyDescent="0.25">
      <c r="A5" s="478"/>
      <c r="B5" s="397"/>
      <c r="C5" s="96" t="s">
        <v>524</v>
      </c>
      <c r="D5" s="199" t="s">
        <v>525</v>
      </c>
      <c r="E5" s="95" t="s">
        <v>521</v>
      </c>
      <c r="F5" s="96" t="s">
        <v>526</v>
      </c>
      <c r="G5" s="199" t="s">
        <v>527</v>
      </c>
      <c r="H5" s="95" t="s">
        <v>521</v>
      </c>
      <c r="I5" s="97" t="s">
        <v>528</v>
      </c>
      <c r="J5" s="98" t="s">
        <v>529</v>
      </c>
      <c r="K5" s="4"/>
    </row>
    <row r="6" spans="1:11" ht="15" thickTop="1" x14ac:dyDescent="0.2">
      <c r="A6" s="481"/>
      <c r="B6" s="481"/>
      <c r="C6" s="25"/>
      <c r="D6" s="78"/>
      <c r="E6" s="78"/>
      <c r="F6" s="78"/>
      <c r="G6" s="25"/>
      <c r="H6" s="25"/>
      <c r="I6" s="24"/>
      <c r="J6" s="78"/>
      <c r="K6" s="4"/>
    </row>
    <row r="7" spans="1:11" x14ac:dyDescent="0.2">
      <c r="A7" s="412" t="s">
        <v>348</v>
      </c>
      <c r="B7" s="412"/>
      <c r="C7" s="243">
        <v>24257</v>
      </c>
      <c r="D7" s="243" t="s">
        <v>530</v>
      </c>
      <c r="E7" s="239">
        <v>-2.1</v>
      </c>
      <c r="F7" s="243">
        <v>51869</v>
      </c>
      <c r="G7" s="243" t="s">
        <v>530</v>
      </c>
      <c r="H7" s="239">
        <v>-6.8</v>
      </c>
      <c r="I7" s="243">
        <v>-27612</v>
      </c>
      <c r="J7" s="243" t="s">
        <v>530</v>
      </c>
      <c r="K7" s="4"/>
    </row>
    <row r="8" spans="1:11" x14ac:dyDescent="0.2">
      <c r="A8" s="412" t="s">
        <v>132</v>
      </c>
      <c r="B8" s="412"/>
      <c r="C8" s="243">
        <v>22536</v>
      </c>
      <c r="D8" s="243" t="s">
        <v>530</v>
      </c>
      <c r="E8" s="239">
        <v>-7.1</v>
      </c>
      <c r="F8" s="243">
        <v>43645</v>
      </c>
      <c r="G8" s="243" t="s">
        <v>530</v>
      </c>
      <c r="H8" s="239">
        <v>-15.9</v>
      </c>
      <c r="I8" s="243">
        <v>-21109</v>
      </c>
      <c r="J8" s="243" t="s">
        <v>530</v>
      </c>
      <c r="K8" s="4"/>
    </row>
    <row r="9" spans="1:11" x14ac:dyDescent="0.2">
      <c r="A9" s="412" t="s">
        <v>133</v>
      </c>
      <c r="B9" s="412"/>
      <c r="C9" s="243">
        <v>25639</v>
      </c>
      <c r="D9" s="243" t="s">
        <v>530</v>
      </c>
      <c r="E9" s="239">
        <v>13.8</v>
      </c>
      <c r="F9" s="243">
        <v>54273</v>
      </c>
      <c r="G9" s="243" t="s">
        <v>530</v>
      </c>
      <c r="H9" s="239">
        <v>24.4</v>
      </c>
      <c r="I9" s="243">
        <v>-28634</v>
      </c>
      <c r="J9" s="243" t="s">
        <v>530</v>
      </c>
      <c r="K9" s="4"/>
    </row>
    <row r="10" spans="1:11" x14ac:dyDescent="0.2">
      <c r="A10" s="412" t="s">
        <v>134</v>
      </c>
      <c r="B10" s="412"/>
      <c r="C10" s="244">
        <v>32493</v>
      </c>
      <c r="D10" s="244" t="s">
        <v>530</v>
      </c>
      <c r="E10" s="240">
        <v>26.7</v>
      </c>
      <c r="F10" s="244">
        <v>71543</v>
      </c>
      <c r="G10" s="244" t="s">
        <v>530</v>
      </c>
      <c r="H10" s="240">
        <v>31.8</v>
      </c>
      <c r="I10" s="244">
        <v>-39050</v>
      </c>
      <c r="J10" s="244" t="s">
        <v>530</v>
      </c>
      <c r="K10" s="4"/>
    </row>
    <row r="11" spans="1:11" x14ac:dyDescent="0.2">
      <c r="A11" s="412" t="s">
        <v>531</v>
      </c>
      <c r="B11" s="412"/>
      <c r="C11" s="243">
        <v>27879</v>
      </c>
      <c r="D11" s="244" t="s">
        <v>530</v>
      </c>
      <c r="E11" s="239">
        <v>-14.2</v>
      </c>
      <c r="F11" s="243">
        <v>51834</v>
      </c>
      <c r="G11" s="244" t="s">
        <v>530</v>
      </c>
      <c r="H11" s="239">
        <v>-27.5</v>
      </c>
      <c r="I11" s="243">
        <v>-23955</v>
      </c>
      <c r="J11" s="244" t="s">
        <v>530</v>
      </c>
      <c r="K11" s="4"/>
    </row>
    <row r="12" spans="1:11" x14ac:dyDescent="0.2">
      <c r="A12" s="413"/>
      <c r="B12" s="413"/>
      <c r="C12" s="245"/>
      <c r="D12" s="245"/>
      <c r="E12" s="241"/>
      <c r="F12" s="245"/>
      <c r="G12" s="245"/>
      <c r="H12" s="241"/>
      <c r="I12" s="243"/>
      <c r="J12" s="245"/>
      <c r="K12" s="4"/>
    </row>
    <row r="13" spans="1:11" x14ac:dyDescent="0.2">
      <c r="A13" s="88">
        <v>2023</v>
      </c>
      <c r="B13" s="13" t="s">
        <v>45</v>
      </c>
      <c r="C13" s="243">
        <v>2222</v>
      </c>
      <c r="D13" s="243">
        <v>16445</v>
      </c>
      <c r="E13" s="240">
        <v>-7.3</v>
      </c>
      <c r="F13" s="243">
        <v>3888</v>
      </c>
      <c r="G13" s="243">
        <v>33477</v>
      </c>
      <c r="H13" s="239">
        <v>-19.5</v>
      </c>
      <c r="I13" s="243">
        <v>-1666</v>
      </c>
      <c r="J13" s="243">
        <v>-17032</v>
      </c>
      <c r="K13" s="179"/>
    </row>
    <row r="14" spans="1:11" x14ac:dyDescent="0.2">
      <c r="A14" s="24"/>
      <c r="B14" s="13" t="s">
        <v>46</v>
      </c>
      <c r="C14" s="243">
        <v>2199</v>
      </c>
      <c r="D14" s="243">
        <v>18644</v>
      </c>
      <c r="E14" s="240">
        <v>-9.6999999999999993</v>
      </c>
      <c r="F14" s="243">
        <v>3878</v>
      </c>
      <c r="G14" s="243">
        <v>37355</v>
      </c>
      <c r="H14" s="239">
        <v>-19.899999999999999</v>
      </c>
      <c r="I14" s="243">
        <v>-1679</v>
      </c>
      <c r="J14" s="243">
        <v>-18711</v>
      </c>
      <c r="K14" s="4"/>
    </row>
    <row r="15" spans="1:11" x14ac:dyDescent="0.2">
      <c r="A15" s="24"/>
      <c r="B15" s="13" t="s">
        <v>47</v>
      </c>
      <c r="C15" s="243">
        <v>2420</v>
      </c>
      <c r="D15" s="243">
        <v>21064</v>
      </c>
      <c r="E15" s="240">
        <v>-11.2</v>
      </c>
      <c r="F15" s="243">
        <v>3933</v>
      </c>
      <c r="G15" s="243">
        <v>41288</v>
      </c>
      <c r="H15" s="239">
        <v>-21.7</v>
      </c>
      <c r="I15" s="243">
        <v>-1513</v>
      </c>
      <c r="J15" s="243">
        <v>-20224</v>
      </c>
      <c r="K15" s="4"/>
    </row>
    <row r="16" spans="1:11" x14ac:dyDescent="0.2">
      <c r="A16" s="24"/>
      <c r="B16" s="13"/>
      <c r="C16" s="243"/>
      <c r="D16" s="243"/>
      <c r="E16" s="240"/>
      <c r="F16" s="244"/>
      <c r="G16" s="244"/>
      <c r="H16" s="240"/>
      <c r="I16" s="244"/>
      <c r="J16" s="244"/>
      <c r="K16" s="4"/>
    </row>
    <row r="17" spans="1:13" x14ac:dyDescent="0.2">
      <c r="A17" s="24"/>
      <c r="B17" s="13" t="s">
        <v>48</v>
      </c>
      <c r="C17" s="243">
        <v>2135</v>
      </c>
      <c r="D17" s="243">
        <v>23199</v>
      </c>
      <c r="E17" s="240">
        <v>-13.6</v>
      </c>
      <c r="F17" s="243">
        <v>3635</v>
      </c>
      <c r="G17" s="243">
        <v>44923</v>
      </c>
      <c r="H17" s="239">
        <v>-23.5</v>
      </c>
      <c r="I17" s="243">
        <v>-1500</v>
      </c>
      <c r="J17" s="243">
        <v>-21724</v>
      </c>
      <c r="K17" s="4"/>
    </row>
    <row r="18" spans="1:13" x14ac:dyDescent="0.2">
      <c r="A18" s="24"/>
      <c r="B18" s="13" t="s">
        <v>49</v>
      </c>
      <c r="C18" s="243">
        <v>2568</v>
      </c>
      <c r="D18" s="243">
        <v>25767</v>
      </c>
      <c r="E18" s="240">
        <v>-12.3</v>
      </c>
      <c r="F18" s="243">
        <v>3747</v>
      </c>
      <c r="G18" s="243">
        <v>48670</v>
      </c>
      <c r="H18" s="239">
        <v>-24.4</v>
      </c>
      <c r="I18" s="243">
        <v>-1179</v>
      </c>
      <c r="J18" s="243">
        <v>-22903</v>
      </c>
      <c r="K18" s="4"/>
    </row>
    <row r="19" spans="1:13" x14ac:dyDescent="0.2">
      <c r="A19" s="24"/>
      <c r="B19" s="13" t="s">
        <v>50</v>
      </c>
      <c r="C19" s="243">
        <v>2112</v>
      </c>
      <c r="D19" s="243">
        <v>27879</v>
      </c>
      <c r="E19" s="240">
        <v>-14.2</v>
      </c>
      <c r="F19" s="243">
        <v>3164</v>
      </c>
      <c r="G19" s="243">
        <v>51834</v>
      </c>
      <c r="H19" s="239">
        <v>-27.5</v>
      </c>
      <c r="I19" s="243">
        <v>-1052</v>
      </c>
      <c r="J19" s="243">
        <v>-23955</v>
      </c>
      <c r="K19" s="4"/>
    </row>
    <row r="20" spans="1:13" x14ac:dyDescent="0.2">
      <c r="A20" s="24"/>
      <c r="B20" s="13"/>
      <c r="C20" s="243"/>
      <c r="D20" s="243"/>
      <c r="E20" s="240"/>
      <c r="F20" s="243"/>
      <c r="G20" s="243"/>
      <c r="H20" s="239"/>
      <c r="I20" s="243"/>
      <c r="J20" s="243"/>
      <c r="K20" s="4"/>
    </row>
    <row r="21" spans="1:13" x14ac:dyDescent="0.2">
      <c r="A21" s="24"/>
      <c r="B21" s="13" t="s">
        <v>39</v>
      </c>
      <c r="C21" s="243">
        <v>2118</v>
      </c>
      <c r="D21" s="243">
        <v>2118</v>
      </c>
      <c r="E21" s="239">
        <v>-4.4000000000000004</v>
      </c>
      <c r="F21" s="243">
        <v>4142</v>
      </c>
      <c r="G21" s="243">
        <v>4142</v>
      </c>
      <c r="H21" s="239">
        <v>-24.8</v>
      </c>
      <c r="I21" s="243">
        <v>-2024</v>
      </c>
      <c r="J21" s="243">
        <v>-2024</v>
      </c>
      <c r="K21" s="4"/>
    </row>
    <row r="22" spans="1:13" x14ac:dyDescent="0.2">
      <c r="A22" s="24"/>
      <c r="B22" s="13" t="s">
        <v>40</v>
      </c>
      <c r="C22" s="243">
        <v>2418</v>
      </c>
      <c r="D22" s="243">
        <v>4536</v>
      </c>
      <c r="E22" s="239">
        <v>-8.3000000000000007</v>
      </c>
      <c r="F22" s="243">
        <v>4234</v>
      </c>
      <c r="G22" s="243">
        <v>8376</v>
      </c>
      <c r="H22" s="239">
        <v>-26.9</v>
      </c>
      <c r="I22" s="243">
        <v>-1816</v>
      </c>
      <c r="J22" s="243">
        <v>-3840</v>
      </c>
      <c r="K22" s="4"/>
    </row>
    <row r="23" spans="1:13" x14ac:dyDescent="0.2">
      <c r="A23" s="24"/>
      <c r="B23" s="13" t="s">
        <v>41</v>
      </c>
      <c r="C23" s="243">
        <v>2466</v>
      </c>
      <c r="D23" s="243">
        <v>7002</v>
      </c>
      <c r="E23" s="239">
        <v>-5.2</v>
      </c>
      <c r="F23" s="243">
        <v>3953</v>
      </c>
      <c r="G23" s="243">
        <v>12329</v>
      </c>
      <c r="H23" s="239">
        <v>-24.6</v>
      </c>
      <c r="I23" s="243">
        <v>-1487</v>
      </c>
      <c r="J23" s="243">
        <v>-5327</v>
      </c>
      <c r="K23" s="4"/>
    </row>
    <row r="24" spans="1:13" x14ac:dyDescent="0.2">
      <c r="A24" s="24"/>
      <c r="C24" s="246"/>
      <c r="D24" s="246"/>
      <c r="E24" s="242"/>
      <c r="F24" s="246"/>
      <c r="G24" s="246"/>
      <c r="H24" s="242"/>
      <c r="I24" s="246"/>
      <c r="J24" s="246"/>
      <c r="K24" s="4"/>
    </row>
    <row r="25" spans="1:13" x14ac:dyDescent="0.2">
      <c r="A25" s="24"/>
      <c r="B25" s="13" t="s">
        <v>42</v>
      </c>
      <c r="C25" s="243">
        <v>2764</v>
      </c>
      <c r="D25" s="243">
        <v>9766</v>
      </c>
      <c r="E25" s="239">
        <v>1</v>
      </c>
      <c r="F25" s="243">
        <v>4378</v>
      </c>
      <c r="G25" s="243">
        <v>16707</v>
      </c>
      <c r="H25" s="239">
        <v>-20.5</v>
      </c>
      <c r="I25" s="243">
        <v>-1614</v>
      </c>
      <c r="J25" s="243">
        <v>-6941</v>
      </c>
      <c r="K25" s="4"/>
    </row>
    <row r="26" spans="1:13" x14ac:dyDescent="0.2">
      <c r="A26" s="24"/>
      <c r="B26" s="13" t="s">
        <v>43</v>
      </c>
      <c r="C26" s="243">
        <v>2724</v>
      </c>
      <c r="D26" s="243">
        <v>12490</v>
      </c>
      <c r="E26" s="239">
        <v>4.8</v>
      </c>
      <c r="F26" s="243">
        <v>4442</v>
      </c>
      <c r="G26" s="243">
        <v>21149</v>
      </c>
      <c r="H26" s="239">
        <v>-16.5</v>
      </c>
      <c r="I26" s="243">
        <v>-1718</v>
      </c>
      <c r="J26" s="243">
        <v>-8659</v>
      </c>
      <c r="K26" s="4"/>
    </row>
    <row r="27" spans="1:13" x14ac:dyDescent="0.2">
      <c r="B27" s="13" t="s">
        <v>920</v>
      </c>
      <c r="C27" s="248">
        <f>+'[7]Exp.Imp.(BOP)Arch'!E755</f>
        <v>2794.9831779942051</v>
      </c>
      <c r="D27" s="248">
        <f>+'[7]Exp.Imp.(BOP)Arch'!F755</f>
        <v>15284.917632637005</v>
      </c>
      <c r="E27" s="249">
        <f>+'[7]Exp.Imp.(BOP)Arch'!$H$755</f>
        <v>7.4665391672047008</v>
      </c>
      <c r="F27" s="248">
        <f>+'[7]Exp.Imp.(BOP)Arch'!I755</f>
        <v>4100.9901230301693</v>
      </c>
      <c r="G27" s="248">
        <f>+'[7]Exp.Imp.(BOP)Arch'!J755</f>
        <v>25250.094827508656</v>
      </c>
      <c r="H27" s="249">
        <f>+'[7]Exp.Imp.(BOP)Arch'!$L$755</f>
        <v>-14.66380248229072</v>
      </c>
      <c r="I27" s="248">
        <f>+'[7]Exp.Imp.(BOP)Arch'!M755</f>
        <v>-1306.0069450359642</v>
      </c>
      <c r="J27" s="248">
        <f>+'[7]Exp.Imp.(BOP)Arch'!N755</f>
        <v>-9965.1771948716505</v>
      </c>
      <c r="K27" s="4"/>
    </row>
    <row r="28" spans="1:13" x14ac:dyDescent="0.2">
      <c r="C28" s="248"/>
      <c r="D28" s="248"/>
      <c r="E28" s="249"/>
      <c r="F28" s="248"/>
      <c r="G28" s="248"/>
      <c r="H28" s="249"/>
      <c r="I28" s="248"/>
      <c r="J28" s="248"/>
      <c r="K28" s="4"/>
    </row>
    <row r="29" spans="1:13" ht="15" thickBot="1" x14ac:dyDescent="0.25">
      <c r="A29" s="313">
        <v>2024</v>
      </c>
      <c r="B29" s="26" t="s">
        <v>908</v>
      </c>
      <c r="C29" s="247">
        <f>+'[7]Exp.Imp.(BOP)Arch'!E756</f>
        <v>2693.0492312746219</v>
      </c>
      <c r="D29" s="247">
        <f>+'[7]Exp.Imp.(BOP)Arch'!F756</f>
        <v>17977.966863911628</v>
      </c>
      <c r="E29" s="238">
        <f>+'[7]Exp.Imp.(BOP)Arch'!$H$756</f>
        <v>9.3223119107277057</v>
      </c>
      <c r="F29" s="247">
        <f>+'[7]Exp.Imp.(BOP)Arch'!I756</f>
        <v>4510.9846543759922</v>
      </c>
      <c r="G29" s="247">
        <f>+'[7]Exp.Imp.(BOP)Arch'!J756</f>
        <v>29761.079481884648</v>
      </c>
      <c r="H29" s="238">
        <f>+'[7]Exp.Imp.(BOP)Arch'!$L$756</f>
        <v>-11.099724132839057</v>
      </c>
      <c r="I29" s="247">
        <f>+'[7]Exp.Imp.(BOP)Arch'!M756</f>
        <v>-1817.9354231013704</v>
      </c>
      <c r="J29" s="247">
        <f>+'[7]Exp.Imp.(BOP)Arch'!N756</f>
        <v>-11783.11261797302</v>
      </c>
      <c r="K29" s="4"/>
    </row>
    <row r="30" spans="1:13" ht="15" thickTop="1" x14ac:dyDescent="0.2">
      <c r="A30" s="335" t="s">
        <v>56</v>
      </c>
      <c r="B30" s="335"/>
      <c r="C30" s="335"/>
      <c r="D30" s="335"/>
      <c r="E30" s="335"/>
      <c r="F30" s="335"/>
      <c r="G30" s="335"/>
      <c r="H30" s="335"/>
      <c r="I30" s="335"/>
      <c r="J30" s="335"/>
      <c r="K30" s="195"/>
      <c r="L30" s="195"/>
      <c r="M30" s="195"/>
    </row>
    <row r="31" spans="1:13" ht="20.25" customHeight="1" x14ac:dyDescent="0.2">
      <c r="A31" s="475" t="s">
        <v>532</v>
      </c>
      <c r="B31" s="475"/>
      <c r="C31" s="475"/>
      <c r="D31" s="475"/>
      <c r="E31" s="475"/>
      <c r="F31" s="475"/>
      <c r="G31" s="475"/>
      <c r="H31" s="475"/>
      <c r="I31" s="475"/>
      <c r="J31" s="475"/>
      <c r="K31" s="4"/>
    </row>
    <row r="32" spans="1:13" ht="70.5" customHeight="1" x14ac:dyDescent="0.2">
      <c r="A32" s="476" t="s">
        <v>533</v>
      </c>
      <c r="B32" s="476"/>
      <c r="C32" s="476"/>
      <c r="D32" s="476"/>
      <c r="E32" s="476"/>
      <c r="F32" s="476"/>
      <c r="G32" s="476"/>
      <c r="H32" s="476"/>
      <c r="I32" s="476"/>
      <c r="J32" s="476"/>
      <c r="K32" s="4"/>
    </row>
    <row r="33" spans="1:11" ht="21" customHeight="1" x14ac:dyDescent="0.2">
      <c r="A33" s="477" t="s">
        <v>534</v>
      </c>
      <c r="B33" s="477"/>
      <c r="C33" s="477"/>
      <c r="D33" s="477"/>
      <c r="E33" s="477"/>
      <c r="F33" s="477"/>
      <c r="G33" s="477"/>
      <c r="H33" s="477"/>
      <c r="I33" s="477"/>
      <c r="J33" s="477"/>
      <c r="K33" s="4"/>
    </row>
    <row r="34" spans="1:11" x14ac:dyDescent="0.2">
      <c r="A34" s="343" t="s">
        <v>535</v>
      </c>
      <c r="B34" s="343"/>
      <c r="C34" s="343"/>
      <c r="D34" s="343"/>
      <c r="E34" s="343"/>
      <c r="F34" s="343"/>
      <c r="G34" s="343"/>
      <c r="H34" s="343"/>
      <c r="I34" s="343"/>
      <c r="J34" s="343"/>
      <c r="K34" s="4"/>
    </row>
    <row r="35" spans="1:11" x14ac:dyDescent="0.2">
      <c r="A35" s="474" t="s">
        <v>536</v>
      </c>
      <c r="B35" s="474"/>
      <c r="C35" s="474"/>
      <c r="D35" s="474"/>
      <c r="E35" s="474"/>
      <c r="F35" s="474"/>
      <c r="G35" s="474"/>
      <c r="H35" s="474"/>
      <c r="I35" s="474"/>
      <c r="J35" s="474"/>
      <c r="K35" s="4"/>
    </row>
  </sheetData>
  <mergeCells count="20">
    <mergeCell ref="A11:B11"/>
    <mergeCell ref="A1:J1"/>
    <mergeCell ref="A2:J2"/>
    <mergeCell ref="A3:J3"/>
    <mergeCell ref="A4:B5"/>
    <mergeCell ref="C4:D4"/>
    <mergeCell ref="F4:G4"/>
    <mergeCell ref="I4:J4"/>
    <mergeCell ref="A6:B6"/>
    <mergeCell ref="A7:B7"/>
    <mergeCell ref="A8:B8"/>
    <mergeCell ref="A9:B9"/>
    <mergeCell ref="A10:B10"/>
    <mergeCell ref="A35:J35"/>
    <mergeCell ref="A12:B12"/>
    <mergeCell ref="A31:J31"/>
    <mergeCell ref="A32:J32"/>
    <mergeCell ref="A33:J33"/>
    <mergeCell ref="A34:J34"/>
    <mergeCell ref="A30:J30"/>
  </mergeCells>
  <hyperlinks>
    <hyperlink ref="A35" r:id="rId1" display="http://www.sbp.org.pk/ecodata/exp_import_BOP_Arch.xls"/>
  </hyperlinks>
  <pageMargins left="0.7" right="0.7" top="0.75" bottom="0.75" header="0.3" footer="0.3"/>
  <pageSetup paperSize="9" orientation="portrait" verticalDpi="0"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view="pageBreakPreview" topLeftCell="A19" zoomScale="115" zoomScaleNormal="100" zoomScaleSheetLayoutView="115" workbookViewId="0">
      <selection activeCell="A32" sqref="A32:L32"/>
    </sheetView>
  </sheetViews>
  <sheetFormatPr defaultColWidth="9.125" defaultRowHeight="14.25" x14ac:dyDescent="0.2"/>
  <cols>
    <col min="1" max="1" width="3.875" style="5" bestFit="1" customWidth="1"/>
    <col min="2" max="2" width="3.5" style="5" bestFit="1" customWidth="1"/>
    <col min="3" max="3" width="7.875" style="5" bestFit="1" customWidth="1"/>
    <col min="4" max="4" width="8" style="5" bestFit="1" customWidth="1"/>
    <col min="5" max="5" width="8.75" style="5" bestFit="1" customWidth="1"/>
    <col min="6" max="6" width="10.875" style="5" bestFit="1" customWidth="1"/>
    <col min="7" max="7" width="7.875" style="5" bestFit="1" customWidth="1"/>
    <col min="8" max="8" width="8.25" style="5" bestFit="1" customWidth="1"/>
    <col min="9" max="9" width="8.75" style="5" bestFit="1" customWidth="1"/>
    <col min="10" max="10" width="9.25" style="5" bestFit="1" customWidth="1"/>
    <col min="11" max="11" width="8.375" style="5" bestFit="1" customWidth="1"/>
    <col min="12" max="12" width="7.5" style="5" customWidth="1"/>
    <col min="13" max="16384" width="9.125" style="5"/>
  </cols>
  <sheetData>
    <row r="1" spans="1:12" ht="18.75" x14ac:dyDescent="0.2">
      <c r="A1" s="360" t="s">
        <v>537</v>
      </c>
      <c r="B1" s="360"/>
      <c r="C1" s="360"/>
      <c r="D1" s="360"/>
      <c r="E1" s="360"/>
      <c r="F1" s="360"/>
      <c r="G1" s="360"/>
      <c r="H1" s="360"/>
      <c r="I1" s="360"/>
      <c r="J1" s="360"/>
      <c r="K1" s="360"/>
      <c r="L1" s="360"/>
    </row>
    <row r="2" spans="1:12" x14ac:dyDescent="0.2">
      <c r="A2" s="429" t="s">
        <v>538</v>
      </c>
      <c r="B2" s="429"/>
      <c r="C2" s="429"/>
      <c r="D2" s="429"/>
      <c r="E2" s="429"/>
      <c r="F2" s="429"/>
      <c r="G2" s="429"/>
      <c r="H2" s="429"/>
      <c r="I2" s="429"/>
      <c r="J2" s="429"/>
      <c r="K2" s="429"/>
      <c r="L2" s="429"/>
    </row>
    <row r="3" spans="1:12" ht="15" thickBot="1" x14ac:dyDescent="0.25">
      <c r="A3" s="361" t="s">
        <v>130</v>
      </c>
      <c r="B3" s="361"/>
      <c r="C3" s="361"/>
      <c r="D3" s="361"/>
      <c r="E3" s="361"/>
      <c r="F3" s="361"/>
      <c r="G3" s="361"/>
      <c r="H3" s="361"/>
      <c r="I3" s="361"/>
      <c r="J3" s="361"/>
      <c r="K3" s="361"/>
      <c r="L3" s="361"/>
    </row>
    <row r="4" spans="1:12" ht="22.5" thickTop="1" thickBot="1" x14ac:dyDescent="0.25">
      <c r="A4" s="346" t="s">
        <v>28</v>
      </c>
      <c r="B4" s="347"/>
      <c r="C4" s="94" t="s">
        <v>539</v>
      </c>
      <c r="D4" s="94" t="s">
        <v>541</v>
      </c>
      <c r="E4" s="94" t="s">
        <v>543</v>
      </c>
      <c r="F4" s="237" t="s">
        <v>520</v>
      </c>
      <c r="G4" s="94" t="s">
        <v>545</v>
      </c>
      <c r="H4" s="94" t="s">
        <v>547</v>
      </c>
      <c r="I4" s="94" t="s">
        <v>543</v>
      </c>
      <c r="J4" s="237" t="s">
        <v>520</v>
      </c>
      <c r="K4" s="349" t="s">
        <v>523</v>
      </c>
      <c r="L4" s="351"/>
    </row>
    <row r="5" spans="1:12" ht="15" thickBot="1" x14ac:dyDescent="0.25">
      <c r="A5" s="345"/>
      <c r="B5" s="348"/>
      <c r="C5" s="95" t="s">
        <v>540</v>
      </c>
      <c r="D5" s="95" t="s">
        <v>542</v>
      </c>
      <c r="E5" s="95" t="s">
        <v>544</v>
      </c>
      <c r="F5" s="95" t="s">
        <v>521</v>
      </c>
      <c r="G5" s="95" t="s">
        <v>546</v>
      </c>
      <c r="H5" s="95" t="s">
        <v>548</v>
      </c>
      <c r="I5" s="95" t="s">
        <v>549</v>
      </c>
      <c r="J5" s="95" t="s">
        <v>521</v>
      </c>
      <c r="K5" s="95" t="s">
        <v>550</v>
      </c>
      <c r="L5" s="96" t="s">
        <v>551</v>
      </c>
    </row>
    <row r="6" spans="1:12" ht="15" thickTop="1" x14ac:dyDescent="0.2">
      <c r="A6" s="427"/>
      <c r="B6" s="427"/>
      <c r="C6" s="24"/>
      <c r="D6" s="24"/>
      <c r="E6" s="24"/>
      <c r="F6" s="24"/>
      <c r="G6" s="24"/>
      <c r="H6" s="24"/>
      <c r="I6" s="24"/>
      <c r="J6" s="24"/>
      <c r="K6" s="24"/>
      <c r="L6" s="24"/>
    </row>
    <row r="7" spans="1:12" x14ac:dyDescent="0.2">
      <c r="A7" s="412" t="s">
        <v>132</v>
      </c>
      <c r="B7" s="412"/>
      <c r="C7" s="244">
        <v>21394</v>
      </c>
      <c r="D7" s="244">
        <v>420</v>
      </c>
      <c r="E7" s="244" t="s">
        <v>530</v>
      </c>
      <c r="F7" s="291">
        <v>-6.5</v>
      </c>
      <c r="G7" s="244">
        <v>44553</v>
      </c>
      <c r="H7" s="244">
        <v>30</v>
      </c>
      <c r="I7" s="244" t="s">
        <v>530</v>
      </c>
      <c r="J7" s="291">
        <v>-19</v>
      </c>
      <c r="K7" s="244">
        <v>-22769</v>
      </c>
      <c r="L7" s="244" t="s">
        <v>530</v>
      </c>
    </row>
    <row r="8" spans="1:12" x14ac:dyDescent="0.2">
      <c r="A8" s="412" t="s">
        <v>133</v>
      </c>
      <c r="B8" s="412"/>
      <c r="C8" s="244">
        <v>25304</v>
      </c>
      <c r="D8" s="244">
        <v>391</v>
      </c>
      <c r="E8" s="244" t="s">
        <v>530</v>
      </c>
      <c r="F8" s="291">
        <v>17.8</v>
      </c>
      <c r="G8" s="244">
        <v>56380</v>
      </c>
      <c r="H8" s="244">
        <v>43</v>
      </c>
      <c r="I8" s="244" t="s">
        <v>530</v>
      </c>
      <c r="J8" s="291">
        <v>26.6</v>
      </c>
      <c r="K8" s="244">
        <v>-30728</v>
      </c>
      <c r="L8" s="244" t="s">
        <v>530</v>
      </c>
    </row>
    <row r="9" spans="1:12" x14ac:dyDescent="0.2">
      <c r="A9" s="412" t="s">
        <v>134</v>
      </c>
      <c r="B9" s="412"/>
      <c r="C9" s="244">
        <v>31782</v>
      </c>
      <c r="D9" s="244">
        <v>152</v>
      </c>
      <c r="E9" s="244" t="s">
        <v>530</v>
      </c>
      <c r="F9" s="291">
        <v>25.6</v>
      </c>
      <c r="G9" s="244">
        <v>80136</v>
      </c>
      <c r="H9" s="244">
        <v>95</v>
      </c>
      <c r="I9" s="244" t="s">
        <v>530</v>
      </c>
      <c r="J9" s="291">
        <v>42.1</v>
      </c>
      <c r="K9" s="244">
        <v>-48297</v>
      </c>
      <c r="L9" s="244" t="s">
        <v>530</v>
      </c>
    </row>
    <row r="10" spans="1:12" x14ac:dyDescent="0.2">
      <c r="A10" s="412" t="s">
        <v>135</v>
      </c>
      <c r="B10" s="412"/>
      <c r="C10" s="244">
        <v>27724</v>
      </c>
      <c r="D10" s="244">
        <v>280</v>
      </c>
      <c r="E10" s="244" t="s">
        <v>530</v>
      </c>
      <c r="F10" s="291">
        <v>-12.8</v>
      </c>
      <c r="G10" s="244">
        <v>55198</v>
      </c>
      <c r="H10" s="244">
        <v>68</v>
      </c>
      <c r="I10" s="244" t="s">
        <v>530</v>
      </c>
      <c r="J10" s="291">
        <v>-31.1</v>
      </c>
      <c r="K10" s="244">
        <v>-27262</v>
      </c>
      <c r="L10" s="244" t="s">
        <v>530</v>
      </c>
    </row>
    <row r="11" spans="1:12" x14ac:dyDescent="0.2">
      <c r="A11" s="429"/>
      <c r="B11" s="429"/>
      <c r="C11" s="244"/>
      <c r="D11" s="244"/>
      <c r="E11" s="244"/>
      <c r="F11" s="291"/>
      <c r="G11" s="244"/>
      <c r="H11" s="244"/>
      <c r="I11" s="244"/>
      <c r="J11" s="291"/>
      <c r="K11" s="244"/>
      <c r="L11" s="243"/>
    </row>
    <row r="12" spans="1:12" x14ac:dyDescent="0.2">
      <c r="A12" s="88"/>
      <c r="B12" s="38"/>
      <c r="C12" s="244"/>
      <c r="D12" s="244"/>
      <c r="E12" s="244"/>
      <c r="F12" s="291"/>
      <c r="G12" s="244"/>
      <c r="H12" s="244"/>
      <c r="I12" s="244"/>
      <c r="J12" s="291"/>
      <c r="K12" s="244"/>
      <c r="L12" s="244"/>
    </row>
    <row r="13" spans="1:12" x14ac:dyDescent="0.2">
      <c r="A13" s="88">
        <v>2023</v>
      </c>
      <c r="B13" s="38" t="s">
        <v>45</v>
      </c>
      <c r="C13" s="244">
        <v>2237</v>
      </c>
      <c r="D13" s="244">
        <v>7</v>
      </c>
      <c r="E13" s="244">
        <v>16560</v>
      </c>
      <c r="F13" s="291">
        <v>-7.1</v>
      </c>
      <c r="G13" s="244">
        <v>4826</v>
      </c>
      <c r="H13" s="244">
        <v>4</v>
      </c>
      <c r="I13" s="244">
        <v>36076</v>
      </c>
      <c r="J13" s="291">
        <v>-21.4</v>
      </c>
      <c r="K13" s="244">
        <v>-2586</v>
      </c>
      <c r="L13" s="244">
        <v>-19516</v>
      </c>
    </row>
    <row r="14" spans="1:12" x14ac:dyDescent="0.2">
      <c r="A14" s="13"/>
      <c r="B14" s="38" t="s">
        <v>46</v>
      </c>
      <c r="C14" s="244">
        <v>2189</v>
      </c>
      <c r="D14" s="244">
        <v>38</v>
      </c>
      <c r="E14" s="244">
        <f>+E13+C14+D14</f>
        <v>18787</v>
      </c>
      <c r="F14" s="291">
        <v>-9.3000000000000007</v>
      </c>
      <c r="G14" s="244">
        <v>3935</v>
      </c>
      <c r="H14" s="244">
        <v>6</v>
      </c>
      <c r="I14" s="244">
        <v>40017</v>
      </c>
      <c r="J14" s="291">
        <v>-22.5</v>
      </c>
      <c r="K14" s="244">
        <v>-1714</v>
      </c>
      <c r="L14" s="244">
        <v>-21230</v>
      </c>
    </row>
    <row r="15" spans="1:12" x14ac:dyDescent="0.2">
      <c r="A15" s="13"/>
      <c r="B15" s="25" t="s">
        <v>47</v>
      </c>
      <c r="C15" s="244">
        <v>2367</v>
      </c>
      <c r="D15" s="244">
        <v>1</v>
      </c>
      <c r="E15" s="244">
        <f>+E14+C15+D15</f>
        <v>21155</v>
      </c>
      <c r="F15" s="291">
        <v>-9.9</v>
      </c>
      <c r="G15" s="244">
        <v>3755</v>
      </c>
      <c r="H15" s="244">
        <v>5</v>
      </c>
      <c r="I15" s="244">
        <v>43778</v>
      </c>
      <c r="J15" s="291">
        <v>-24.7</v>
      </c>
      <c r="K15" s="244">
        <v>-1393</v>
      </c>
      <c r="L15" s="244">
        <v>-22623</v>
      </c>
    </row>
    <row r="16" spans="1:12" x14ac:dyDescent="0.2">
      <c r="A16" s="13"/>
      <c r="B16" s="38"/>
      <c r="C16" s="244"/>
      <c r="D16" s="243"/>
      <c r="E16" s="243"/>
      <c r="F16" s="292"/>
      <c r="G16" s="243"/>
      <c r="H16" s="243"/>
      <c r="I16" s="243"/>
      <c r="J16" s="292"/>
      <c r="K16" s="243"/>
      <c r="L16" s="243"/>
    </row>
    <row r="17" spans="1:13" x14ac:dyDescent="0.2">
      <c r="A17" s="13"/>
      <c r="B17" s="38" t="s">
        <v>48</v>
      </c>
      <c r="C17" s="244">
        <v>2135</v>
      </c>
      <c r="D17" s="244">
        <v>72</v>
      </c>
      <c r="E17" s="244">
        <f>+E15+C17+D17</f>
        <v>23362</v>
      </c>
      <c r="F17" s="291">
        <v>-11.4</v>
      </c>
      <c r="G17" s="244">
        <v>2981</v>
      </c>
      <c r="H17" s="244">
        <v>6</v>
      </c>
      <c r="I17" s="244">
        <v>46765</v>
      </c>
      <c r="J17" s="291">
        <v>-28.7</v>
      </c>
      <c r="K17" s="244">
        <v>-781</v>
      </c>
      <c r="L17" s="244">
        <v>-23404</v>
      </c>
    </row>
    <row r="18" spans="1:13" x14ac:dyDescent="0.2">
      <c r="A18" s="13"/>
      <c r="B18" s="38" t="s">
        <v>49</v>
      </c>
      <c r="C18" s="244">
        <v>2197</v>
      </c>
      <c r="D18" s="244">
        <v>78</v>
      </c>
      <c r="E18" s="244">
        <f>+E17+C18+D18</f>
        <v>25637</v>
      </c>
      <c r="F18" s="291">
        <v>-12.2</v>
      </c>
      <c r="G18" s="244">
        <v>4304</v>
      </c>
      <c r="H18" s="244">
        <v>6</v>
      </c>
      <c r="I18" s="244">
        <v>51075</v>
      </c>
      <c r="J18" s="291">
        <v>-28.4</v>
      </c>
      <c r="K18" s="244">
        <v>-2036</v>
      </c>
      <c r="L18" s="244">
        <v>-25439</v>
      </c>
    </row>
    <row r="19" spans="1:13" x14ac:dyDescent="0.2">
      <c r="A19" s="13"/>
      <c r="B19" s="38" t="s">
        <v>50</v>
      </c>
      <c r="C19" s="244">
        <v>2356</v>
      </c>
      <c r="D19" s="244">
        <v>12</v>
      </c>
      <c r="E19" s="244">
        <f>+E18+C19+D19</f>
        <v>28005</v>
      </c>
      <c r="F19" s="291">
        <v>-12.8</v>
      </c>
      <c r="G19" s="244">
        <v>4189</v>
      </c>
      <c r="H19" s="244">
        <v>1</v>
      </c>
      <c r="I19" s="244">
        <v>55265</v>
      </c>
      <c r="J19" s="291">
        <v>-33.1</v>
      </c>
      <c r="K19" s="244">
        <v>-1822</v>
      </c>
      <c r="L19" s="244">
        <v>-27262</v>
      </c>
      <c r="M19" s="305"/>
    </row>
    <row r="20" spans="1:13" x14ac:dyDescent="0.2">
      <c r="A20" s="13"/>
      <c r="B20" s="38"/>
      <c r="C20" s="244"/>
      <c r="D20" s="243"/>
      <c r="E20" s="243"/>
      <c r="F20" s="292"/>
      <c r="G20" s="243"/>
      <c r="H20" s="243"/>
      <c r="I20" s="243"/>
      <c r="J20" s="292"/>
      <c r="K20" s="243"/>
      <c r="L20" s="243"/>
    </row>
    <row r="21" spans="1:13" x14ac:dyDescent="0.2">
      <c r="A21" s="13"/>
      <c r="B21" s="38" t="s">
        <v>39</v>
      </c>
      <c r="C21" s="244">
        <v>2068</v>
      </c>
      <c r="D21" s="244">
        <v>19.062999999999999</v>
      </c>
      <c r="E21" s="244">
        <v>2068</v>
      </c>
      <c r="F21" s="291">
        <v>-8.6999999999999993</v>
      </c>
      <c r="G21" s="244">
        <v>3705</v>
      </c>
      <c r="H21" s="244">
        <v>2.0430000000000001</v>
      </c>
      <c r="I21" s="244">
        <v>3705</v>
      </c>
      <c r="J21" s="291">
        <v>-25.7</v>
      </c>
      <c r="K21" s="244">
        <f>+(C21+D21)-(G21+H21)</f>
        <v>-1619.98</v>
      </c>
      <c r="L21" s="244">
        <f>+E21-I21</f>
        <v>-1637</v>
      </c>
    </row>
    <row r="22" spans="1:13" x14ac:dyDescent="0.2">
      <c r="A22" s="13"/>
      <c r="B22" s="38" t="s">
        <v>40</v>
      </c>
      <c r="C22" s="244">
        <f>+'4.16.1'!E59/1000</f>
        <v>2365.9549999999999</v>
      </c>
      <c r="D22" s="244">
        <v>0.27600000000000002</v>
      </c>
      <c r="E22" s="244">
        <f>+E21+C22+D22</f>
        <v>4434.2309999999998</v>
      </c>
      <c r="F22" s="291">
        <v>-6.9</v>
      </c>
      <c r="G22" s="244">
        <f>+'4.17.1'!F61/1000</f>
        <v>4474.3040000000001</v>
      </c>
      <c r="H22" s="244">
        <v>3.637</v>
      </c>
      <c r="I22" s="244">
        <f>+I21+G22+H22</f>
        <v>8182.9409999999998</v>
      </c>
      <c r="J22" s="291">
        <v>-25.5</v>
      </c>
      <c r="K22" s="244">
        <f>+(C22+D22)-(G22+H22)</f>
        <v>-2111.71</v>
      </c>
      <c r="L22" s="244">
        <f>+E22-I22</f>
        <v>-3748.71</v>
      </c>
    </row>
    <row r="23" spans="1:13" x14ac:dyDescent="0.2">
      <c r="A23" s="24"/>
      <c r="B23" s="99" t="s">
        <v>41</v>
      </c>
      <c r="C23" s="244">
        <v>2476</v>
      </c>
      <c r="D23" s="244">
        <v>0</v>
      </c>
      <c r="E23" s="244">
        <f>+E22+C23+D23</f>
        <v>6910.2309999999998</v>
      </c>
      <c r="F23" s="291">
        <v>-4.2</v>
      </c>
      <c r="G23" s="244">
        <f>+'4.17.1'!G61/1000</f>
        <v>3993.788</v>
      </c>
      <c r="H23" s="244">
        <v>0</v>
      </c>
      <c r="I23" s="244">
        <f>+I22+G23+H23</f>
        <v>12176.728999999999</v>
      </c>
      <c r="J23" s="291">
        <v>-25.2</v>
      </c>
      <c r="K23" s="244">
        <f>+(C23+D23)-(G23+H23)</f>
        <v>-1517.788</v>
      </c>
      <c r="L23" s="244">
        <f>+E23-I23</f>
        <v>-5266.4979999999996</v>
      </c>
    </row>
    <row r="24" spans="1:13" x14ac:dyDescent="0.2">
      <c r="A24" s="24"/>
      <c r="B24" s="99"/>
      <c r="C24" s="244"/>
      <c r="D24" s="244"/>
      <c r="E24" s="244"/>
      <c r="F24" s="291"/>
      <c r="G24" s="244"/>
      <c r="H24" s="244"/>
      <c r="I24" s="244"/>
      <c r="J24" s="291"/>
      <c r="K24" s="244"/>
      <c r="L24" s="244"/>
    </row>
    <row r="25" spans="1:13" x14ac:dyDescent="0.2">
      <c r="A25" s="24"/>
      <c r="B25" s="99" t="s">
        <v>42</v>
      </c>
      <c r="C25" s="244">
        <v>2690</v>
      </c>
      <c r="D25" s="244">
        <v>0</v>
      </c>
      <c r="E25" s="244">
        <f>+E23+C25+D25</f>
        <v>9600.2309999999998</v>
      </c>
      <c r="F25" s="291">
        <v>-0.1</v>
      </c>
      <c r="G25" s="244">
        <f>+'4.17.1'!H$61/1000</f>
        <v>4863.71</v>
      </c>
      <c r="H25" s="244">
        <v>0</v>
      </c>
      <c r="I25" s="244">
        <f>+I23+G25+H25</f>
        <v>17040.438999999998</v>
      </c>
      <c r="J25" s="291">
        <v>-18.399999999999999</v>
      </c>
      <c r="K25" s="244">
        <f>+(C25+D25)-(G25+H25)</f>
        <v>-2173.71</v>
      </c>
      <c r="L25" s="244">
        <f>+E25-I25</f>
        <v>-7440.2079999999987</v>
      </c>
    </row>
    <row r="26" spans="1:13" x14ac:dyDescent="0.2">
      <c r="A26" s="24"/>
      <c r="B26" s="99" t="s">
        <v>43</v>
      </c>
      <c r="C26" s="244">
        <v>2573</v>
      </c>
      <c r="D26" s="244">
        <v>0</v>
      </c>
      <c r="E26" s="244">
        <f>+E25+C26+D26</f>
        <v>12173.231</v>
      </c>
      <c r="F26" s="291">
        <v>1.4</v>
      </c>
      <c r="G26" s="244">
        <f>+'4.17.1'!I$61/1000</f>
        <v>4538.9629999999997</v>
      </c>
      <c r="H26" s="244">
        <v>0</v>
      </c>
      <c r="I26" s="244">
        <f>+I25+G26+H26</f>
        <v>21579.401999999998</v>
      </c>
      <c r="J26" s="291">
        <v>-17.100000000000001</v>
      </c>
      <c r="K26" s="244">
        <f>+(C26+D26)-(G26+H26)</f>
        <v>-1965.9629999999997</v>
      </c>
      <c r="L26" s="244">
        <f>+E26-I26</f>
        <v>-9406.1709999999985</v>
      </c>
    </row>
    <row r="27" spans="1:13" x14ac:dyDescent="0.2">
      <c r="A27" s="24"/>
      <c r="B27" s="99" t="s">
        <v>44</v>
      </c>
      <c r="C27" s="244">
        <v>2822</v>
      </c>
      <c r="D27" s="244">
        <v>0</v>
      </c>
      <c r="E27" s="244">
        <f>+E26+C27+D27</f>
        <v>14995.231</v>
      </c>
      <c r="F27" s="291">
        <v>4.7</v>
      </c>
      <c r="G27" s="244">
        <f>+'4.17.1'!J$61/1000</f>
        <v>4650.4809999999998</v>
      </c>
      <c r="H27" s="244">
        <v>0</v>
      </c>
      <c r="I27" s="244">
        <f>+I26+G27+H27</f>
        <v>26229.882999999998</v>
      </c>
      <c r="J27" s="291">
        <v>-15.9</v>
      </c>
      <c r="K27" s="244">
        <f>+(C27+D27)-(G27+H27)</f>
        <v>-1828.4809999999998</v>
      </c>
      <c r="L27" s="244">
        <f>+E27-I27</f>
        <v>-11234.651999999998</v>
      </c>
    </row>
    <row r="28" spans="1:13" x14ac:dyDescent="0.2">
      <c r="A28" s="24"/>
      <c r="B28" s="99"/>
      <c r="C28" s="244"/>
      <c r="D28" s="244"/>
      <c r="E28" s="244"/>
      <c r="F28" s="291"/>
      <c r="G28" s="244"/>
      <c r="H28" s="244"/>
      <c r="I28" s="244"/>
      <c r="J28" s="291"/>
      <c r="K28" s="244"/>
      <c r="L28" s="244"/>
    </row>
    <row r="29" spans="1:13" x14ac:dyDescent="0.2">
      <c r="A29" s="24"/>
      <c r="B29" s="99" t="s">
        <v>45</v>
      </c>
      <c r="C29" s="244">
        <f>+'4.16.1'!J59/1000</f>
        <v>2791.9670000000001</v>
      </c>
      <c r="D29" s="244">
        <v>0</v>
      </c>
      <c r="E29" s="244">
        <f>+E27+C29+D29</f>
        <v>17787.198</v>
      </c>
      <c r="F29" s="291">
        <f>+(E29/E13-1)*100</f>
        <v>7.4106159420289863</v>
      </c>
      <c r="G29" s="244">
        <f>+'4.17.1'!K$61/1000</f>
        <v>4770.5379999999996</v>
      </c>
      <c r="H29" s="244">
        <v>0</v>
      </c>
      <c r="I29" s="244">
        <f>+I27+G29+H29</f>
        <v>31000.420999999998</v>
      </c>
      <c r="J29" s="291">
        <f>+(I29/I13-1)*100</f>
        <v>-14.0691290608715</v>
      </c>
      <c r="K29" s="244">
        <f>+(C29+D29)-(G29+H29)</f>
        <v>-1978.5709999999995</v>
      </c>
      <c r="L29" s="244">
        <f>+E29-I29</f>
        <v>-13213.222999999998</v>
      </c>
    </row>
    <row r="30" spans="1:13" ht="15" thickBot="1" x14ac:dyDescent="0.25">
      <c r="A30" s="27"/>
      <c r="B30" s="100"/>
      <c r="C30" s="101"/>
      <c r="D30" s="101"/>
      <c r="E30" s="101"/>
      <c r="F30" s="101"/>
      <c r="G30" s="101"/>
      <c r="H30" s="101"/>
      <c r="I30" s="101"/>
      <c r="J30" s="101"/>
      <c r="K30" s="101"/>
      <c r="L30" s="101"/>
    </row>
    <row r="31" spans="1:13" ht="15" thickTop="1" x14ac:dyDescent="0.2">
      <c r="A31" s="335" t="s">
        <v>941</v>
      </c>
      <c r="B31" s="335"/>
      <c r="C31" s="335"/>
      <c r="D31" s="335"/>
      <c r="E31" s="335"/>
      <c r="F31" s="335"/>
      <c r="G31" s="335"/>
      <c r="H31" s="335"/>
      <c r="I31" s="335"/>
      <c r="J31" s="335"/>
      <c r="K31" s="335"/>
      <c r="L31" s="335"/>
    </row>
    <row r="32" spans="1:13" x14ac:dyDescent="0.2">
      <c r="A32" s="333" t="s">
        <v>532</v>
      </c>
      <c r="B32" s="333"/>
      <c r="C32" s="333"/>
      <c r="D32" s="333"/>
      <c r="E32" s="333"/>
      <c r="F32" s="333"/>
      <c r="G32" s="333"/>
      <c r="H32" s="333"/>
      <c r="I32" s="333"/>
      <c r="J32" s="333"/>
      <c r="K32" s="333"/>
      <c r="L32" s="333"/>
    </row>
    <row r="33" spans="1:12" ht="42" customHeight="1" x14ac:dyDescent="0.2">
      <c r="A33" s="476" t="s">
        <v>552</v>
      </c>
      <c r="B33" s="476"/>
      <c r="C33" s="476"/>
      <c r="D33" s="476"/>
      <c r="E33" s="476"/>
      <c r="F33" s="476"/>
      <c r="G33" s="476"/>
      <c r="H33" s="476"/>
      <c r="I33" s="476"/>
      <c r="J33" s="476"/>
      <c r="K33" s="476"/>
      <c r="L33" s="476"/>
    </row>
    <row r="34" spans="1:12" x14ac:dyDescent="0.2">
      <c r="A34" s="343" t="s">
        <v>553</v>
      </c>
      <c r="B34" s="343"/>
      <c r="C34" s="343"/>
      <c r="D34" s="343"/>
      <c r="E34" s="343"/>
      <c r="F34" s="343"/>
      <c r="G34" s="343"/>
      <c r="H34" s="343"/>
      <c r="I34" s="343"/>
      <c r="J34" s="343"/>
      <c r="K34" s="343"/>
      <c r="L34" s="343"/>
    </row>
  </sheetData>
  <mergeCells count="15">
    <mergeCell ref="A6:B6"/>
    <mergeCell ref="A1:L1"/>
    <mergeCell ref="A2:L2"/>
    <mergeCell ref="A3:L3"/>
    <mergeCell ref="A4:B5"/>
    <mergeCell ref="K4:L4"/>
    <mergeCell ref="A32:L32"/>
    <mergeCell ref="A33:L33"/>
    <mergeCell ref="A34:L34"/>
    <mergeCell ref="A7:B7"/>
    <mergeCell ref="A8:B8"/>
    <mergeCell ref="A9:B9"/>
    <mergeCell ref="A10:B10"/>
    <mergeCell ref="A11:B11"/>
    <mergeCell ref="A31:L31"/>
  </mergeCells>
  <pageMargins left="0.7" right="0.7" top="0.75" bottom="0.75" header="0.3" footer="0.3"/>
  <pageSetup paperSize="9" scale="75"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4"/>
  <sheetViews>
    <sheetView view="pageBreakPreview" topLeftCell="A37" zoomScale="115" zoomScaleNormal="85" zoomScaleSheetLayoutView="115" workbookViewId="0">
      <selection activeCell="M50" sqref="M50"/>
    </sheetView>
  </sheetViews>
  <sheetFormatPr defaultColWidth="9.125" defaultRowHeight="14.25" x14ac:dyDescent="0.2"/>
  <cols>
    <col min="1" max="1" width="11.625" style="5" bestFit="1" customWidth="1"/>
    <col min="2" max="12" width="6.5" style="5" bestFit="1" customWidth="1"/>
    <col min="13" max="16384" width="9.125" style="5"/>
  </cols>
  <sheetData>
    <row r="1" spans="1:12" ht="17.25" x14ac:dyDescent="0.2">
      <c r="A1" s="327" t="s">
        <v>0</v>
      </c>
      <c r="B1" s="327"/>
      <c r="C1" s="327"/>
      <c r="D1" s="327"/>
      <c r="E1" s="327"/>
      <c r="F1" s="327"/>
      <c r="G1" s="327"/>
      <c r="H1" s="327"/>
      <c r="I1" s="327"/>
      <c r="J1" s="327"/>
      <c r="K1" s="327"/>
      <c r="L1" s="327"/>
    </row>
    <row r="2" spans="1:12" ht="15" thickBot="1" x14ac:dyDescent="0.25">
      <c r="A2" s="332" t="s">
        <v>931</v>
      </c>
      <c r="B2" s="332"/>
      <c r="C2" s="332"/>
      <c r="D2" s="332"/>
      <c r="E2" s="332"/>
      <c r="F2" s="332"/>
      <c r="G2" s="332"/>
      <c r="H2" s="332"/>
      <c r="I2" s="332"/>
      <c r="J2" s="332"/>
      <c r="K2" s="332"/>
      <c r="L2" s="332"/>
    </row>
    <row r="3" spans="1:12" ht="15" thickBot="1" x14ac:dyDescent="0.25">
      <c r="A3" s="307"/>
      <c r="B3" s="307"/>
      <c r="C3" s="307"/>
      <c r="D3" s="307"/>
      <c r="E3" s="307"/>
      <c r="F3" s="307"/>
      <c r="G3" s="307"/>
      <c r="H3" s="307"/>
      <c r="I3" s="307"/>
      <c r="J3" s="307"/>
      <c r="K3" s="307"/>
      <c r="L3" s="307"/>
    </row>
    <row r="4" spans="1:12" ht="15" thickBot="1" x14ac:dyDescent="0.25">
      <c r="A4" s="187" t="s">
        <v>1</v>
      </c>
      <c r="B4" s="188">
        <f>+'[1]4.1 (bul)'!N$5</f>
        <v>17</v>
      </c>
      <c r="C4" s="188">
        <f>+'[1]4.1 (bul)'!O$5</f>
        <v>18</v>
      </c>
      <c r="D4" s="188">
        <f>+'[1]4.1 (bul)'!P$5</f>
        <v>19</v>
      </c>
      <c r="E4" s="188">
        <f>+'[1]4.1 (bul)'!Q$5</f>
        <v>22</v>
      </c>
      <c r="F4" s="188">
        <f>+'[1]4.1 (bul)'!R$5</f>
        <v>23</v>
      </c>
      <c r="G4" s="188">
        <f>+'[1]4.1 (bul)'!S$5</f>
        <v>24</v>
      </c>
      <c r="H4" s="188">
        <f>+'[1]4.1 (bul)'!T$5</f>
        <v>25</v>
      </c>
      <c r="I4" s="188">
        <f>+'[1]4.1 (bul)'!U$5</f>
        <v>26</v>
      </c>
      <c r="J4" s="188">
        <f>+'[1]4.1 (bul)'!V$5</f>
        <v>29</v>
      </c>
      <c r="K4" s="188">
        <f>+'[1]4.1 (bul)'!W$5</f>
        <v>30</v>
      </c>
      <c r="L4" s="188">
        <f>+'[1]4.1 (bul)'!X$5</f>
        <v>31</v>
      </c>
    </row>
    <row r="5" spans="1:12" x14ac:dyDescent="0.2">
      <c r="A5" s="4"/>
      <c r="B5" s="182"/>
      <c r="C5" s="8"/>
      <c r="D5" s="183"/>
      <c r="E5" s="183"/>
      <c r="F5" s="183"/>
      <c r="G5" s="183"/>
      <c r="H5" s="183"/>
      <c r="I5" s="8"/>
      <c r="J5" s="8"/>
    </row>
    <row r="6" spans="1:12" x14ac:dyDescent="0.2">
      <c r="A6" s="9" t="s">
        <v>2</v>
      </c>
      <c r="B6" s="186">
        <f>+'[1]4.1 (bul)'!N$7</f>
        <v>183.6938690476191</v>
      </c>
      <c r="C6" s="186">
        <f>+'[1]4.1 (bul)'!O$7</f>
        <v>183.38802023809524</v>
      </c>
      <c r="D6" s="186">
        <f>+'[1]4.1 (bul)'!P$7</f>
        <v>183.87777261904762</v>
      </c>
      <c r="E6" s="186">
        <f>+'[1]4.1 (bul)'!Q$7</f>
        <v>184.1967339285714</v>
      </c>
      <c r="F6" s="186">
        <f>+'[1]4.1 (bul)'!R$7</f>
        <v>184.2852053571429</v>
      </c>
      <c r="G6" s="186">
        <f>+'[1]4.1 (bul)'!S$7</f>
        <v>183.61794714285713</v>
      </c>
      <c r="H6" s="186">
        <f>+'[1]4.1 (bul)'!T$7</f>
        <v>183.69003214285712</v>
      </c>
      <c r="I6" s="186">
        <f>+'[1]4.1 (bul)'!U$7</f>
        <v>184.03590714285716</v>
      </c>
      <c r="J6" s="186">
        <f>+'[1]4.1 (bul)'!V$7</f>
        <v>184.01468333333332</v>
      </c>
      <c r="K6" s="186">
        <f>+'[1]4.1 (bul)'!W$7</f>
        <v>184.50053750000004</v>
      </c>
      <c r="L6" s="186">
        <f>+'[1]4.1 (bul)'!X$7</f>
        <v>183.33899809523814</v>
      </c>
    </row>
    <row r="7" spans="1:12" x14ac:dyDescent="0.2">
      <c r="A7" s="4"/>
      <c r="B7" s="314"/>
      <c r="C7" s="314"/>
      <c r="D7" s="314"/>
      <c r="E7" s="314"/>
      <c r="F7" s="314"/>
      <c r="G7" s="314"/>
      <c r="H7" s="314"/>
      <c r="I7" s="314"/>
      <c r="J7" s="314"/>
      <c r="K7" s="314"/>
      <c r="L7" s="314"/>
    </row>
    <row r="8" spans="1:12" x14ac:dyDescent="0.2">
      <c r="A8" s="9" t="s">
        <v>3</v>
      </c>
      <c r="B8" s="186">
        <f>+'[1]4.1 (bul)'!N$9</f>
        <v>742.74496666666664</v>
      </c>
      <c r="C8" s="186">
        <f>+'[1]4.1 (bul)'!O$9</f>
        <v>742.03184999999996</v>
      </c>
      <c r="D8" s="186">
        <f>+'[1]4.1 (bul)'!P$9</f>
        <v>742.33073333333334</v>
      </c>
      <c r="E8" s="186">
        <f>+'[1]4.1 (bul)'!Q$9</f>
        <v>741.82793333333336</v>
      </c>
      <c r="F8" s="186">
        <f>+'[1]4.1 (bul)'!R$9</f>
        <v>741.82879999999989</v>
      </c>
      <c r="G8" s="186">
        <f>+'[1]4.1 (bul)'!S$9</f>
        <v>741.71585000000005</v>
      </c>
      <c r="H8" s="186">
        <f>+'[1]4.1 (bul)'!T$9</f>
        <v>741.69999999999993</v>
      </c>
      <c r="I8" s="186">
        <f>+'[1]4.1 (bul)'!U$9</f>
        <v>741.6017333333333</v>
      </c>
      <c r="J8" s="186">
        <f>+'[1]4.1 (bul)'!V$9</f>
        <v>741.18811666666659</v>
      </c>
      <c r="K8" s="186">
        <f>+'[1]4.1 (bul)'!W$9</f>
        <v>741.36943333333329</v>
      </c>
      <c r="L8" s="186">
        <f>+'[1]4.1 (bul)'!X$9</f>
        <v>741.32355000000007</v>
      </c>
    </row>
    <row r="9" spans="1:12" x14ac:dyDescent="0.2">
      <c r="A9" s="4"/>
      <c r="B9" s="314"/>
      <c r="C9" s="314"/>
      <c r="D9" s="314"/>
      <c r="E9" s="314"/>
      <c r="F9" s="314"/>
      <c r="G9" s="314"/>
      <c r="H9" s="314"/>
      <c r="I9" s="314"/>
      <c r="J9" s="314"/>
      <c r="K9" s="314"/>
      <c r="L9" s="314"/>
    </row>
    <row r="10" spans="1:12" x14ac:dyDescent="0.2">
      <c r="A10" s="9" t="s">
        <v>4</v>
      </c>
      <c r="B10" s="186">
        <f>+'[1]4.1 (bul)'!N$11</f>
        <v>207.250381</v>
      </c>
      <c r="C10" s="186">
        <f>+'[1]4.1 (bul)'!O$11</f>
        <v>207.28457623913042</v>
      </c>
      <c r="D10" s="186">
        <f>+'[1]4.1 (bul)'!P$11</f>
        <v>207.25507365217388</v>
      </c>
      <c r="E10" s="186">
        <f>+'[1]4.1 (bul)'!Q$11</f>
        <v>207.94283434782614</v>
      </c>
      <c r="F10" s="186">
        <f>+'[1]4.1 (bul)'!R$11</f>
        <v>207.49053908695652</v>
      </c>
      <c r="G10" s="186">
        <f>+'[1]4.1 (bul)'!S$11</f>
        <v>207.39184743478262</v>
      </c>
      <c r="H10" s="186">
        <f>+'[1]4.1 (bul)'!T$11</f>
        <v>206.63891910869563</v>
      </c>
      <c r="I10" s="186">
        <f>+'[1]4.1 (bul)'!U$11</f>
        <v>207.40839608695651</v>
      </c>
      <c r="J10" s="186">
        <f>+'[1]4.1 (bul)'!V$11</f>
        <v>207.66761002173914</v>
      </c>
      <c r="K10" s="186">
        <f>+'[1]4.1 (bul)'!W$11</f>
        <v>208.23951913043476</v>
      </c>
      <c r="L10" s="186">
        <f>+'[1]4.1 (bul)'!X$11</f>
        <v>208.00626791304347</v>
      </c>
    </row>
    <row r="11" spans="1:12" x14ac:dyDescent="0.2">
      <c r="A11" s="4"/>
      <c r="B11" s="314"/>
      <c r="C11" s="314"/>
      <c r="D11" s="314"/>
      <c r="E11" s="314"/>
      <c r="F11" s="314"/>
      <c r="G11" s="314"/>
      <c r="H11" s="314"/>
      <c r="I11" s="314"/>
      <c r="J11" s="314"/>
      <c r="K11" s="314"/>
      <c r="L11" s="314"/>
    </row>
    <row r="12" spans="1:12" x14ac:dyDescent="0.2">
      <c r="A12" s="9" t="s">
        <v>5</v>
      </c>
      <c r="B12" s="186">
        <f>+'[1]4.1 (bul)'!N$13</f>
        <v>38.921901934782611</v>
      </c>
      <c r="C12" s="186">
        <f>+'[1]4.1 (bul)'!O$13</f>
        <v>38.900815804347829</v>
      </c>
      <c r="D12" s="186">
        <f>+'[1]4.1 (bul)'!P$13</f>
        <v>38.875326413043481</v>
      </c>
      <c r="E12" s="186">
        <f>+'[1]4.1 (bul)'!Q$13</f>
        <v>38.869692934782613</v>
      </c>
      <c r="F12" s="186">
        <f>+'[1]4.1 (bul)'!R$13</f>
        <v>38.989398999999999</v>
      </c>
      <c r="G12" s="186">
        <f>+'[1]4.1 (bul)'!S$13</f>
        <v>38.998496608695646</v>
      </c>
      <c r="H12" s="186">
        <f>+'[1]4.1 (bul)'!T$13</f>
        <v>39.051973913043476</v>
      </c>
      <c r="I12" s="186">
        <f>+'[1]4.1 (bul)'!U$13</f>
        <v>38.943029869565223</v>
      </c>
      <c r="J12" s="186">
        <f>+'[1]4.1 (bul)'!V$13</f>
        <v>38.90850867391304</v>
      </c>
      <c r="K12" s="186">
        <f>+'[1]4.1 (bul)'!W$13</f>
        <v>38.923172695652177</v>
      </c>
      <c r="L12" s="186">
        <f>+'[1]4.1 (bul)'!X$13</f>
        <v>38.894789086956521</v>
      </c>
    </row>
    <row r="13" spans="1:12" x14ac:dyDescent="0.2">
      <c r="A13" s="4"/>
      <c r="B13" s="314"/>
      <c r="C13" s="314"/>
      <c r="D13" s="314"/>
      <c r="E13" s="314"/>
      <c r="F13" s="314"/>
      <c r="G13" s="314"/>
      <c r="H13" s="314"/>
      <c r="I13" s="314"/>
      <c r="J13" s="314"/>
      <c r="K13" s="314"/>
      <c r="L13" s="314"/>
    </row>
    <row r="14" spans="1:12" x14ac:dyDescent="0.2">
      <c r="A14" s="9" t="s">
        <v>6</v>
      </c>
      <c r="B14" s="186">
        <f>+'[1]4.1 (bul)'!N$15</f>
        <v>40.788575346153841</v>
      </c>
      <c r="C14" s="186">
        <f>+'[1]4.1 (bul)'!O$15</f>
        <v>40.880859999999998</v>
      </c>
      <c r="D14" s="186">
        <f>+'[1]4.1 (bul)'!P$15</f>
        <v>40.819713192307681</v>
      </c>
      <c r="E14" s="186">
        <f>+'[1]4.1 (bul)'!Q$15</f>
        <v>40.874329961538464</v>
      </c>
      <c r="F14" s="186">
        <f>+'[1]4.1 (bul)'!R$15</f>
        <v>40.841513730769243</v>
      </c>
      <c r="G14" s="186">
        <f>+'[1]4.1 (bul)'!S$15</f>
        <v>40.72143676923077</v>
      </c>
      <c r="H14" s="186">
        <f>+'[1]4.1 (bul)'!T$15</f>
        <v>40.779457115384616</v>
      </c>
      <c r="I14" s="186">
        <f>+'[1]4.1 (bul)'!U$15</f>
        <v>40.629691038461537</v>
      </c>
      <c r="J14" s="186">
        <f>+'[1]4.1 (bul)'!V$15</f>
        <v>40.630954730769226</v>
      </c>
      <c r="K14" s="186">
        <f>+'[1]4.1 (bul)'!W$15</f>
        <v>40.567542769230769</v>
      </c>
      <c r="L14" s="186">
        <f>+'[1]4.1 (bul)'!X$15</f>
        <v>40.523008807692314</v>
      </c>
    </row>
    <row r="15" spans="1:12" x14ac:dyDescent="0.2">
      <c r="A15" s="4"/>
      <c r="B15" s="314"/>
      <c r="C15" s="314"/>
      <c r="D15" s="314"/>
      <c r="E15" s="314"/>
      <c r="F15" s="314"/>
      <c r="G15" s="314"/>
      <c r="H15" s="314"/>
      <c r="I15" s="314"/>
      <c r="J15" s="314"/>
      <c r="K15" s="314"/>
      <c r="L15" s="314"/>
    </row>
    <row r="16" spans="1:12" x14ac:dyDescent="0.2">
      <c r="A16" s="9" t="s">
        <v>7</v>
      </c>
      <c r="B16" s="186">
        <f>+'[1]4.1 (bul)'!N$17</f>
        <v>35.788609399999999</v>
      </c>
      <c r="C16" s="186">
        <f>+'[1]4.1 (bul)'!O$17</f>
        <v>35.787664066666672</v>
      </c>
      <c r="D16" s="186">
        <f>+'[1]4.1 (bul)'!P$17</f>
        <v>35.766237433333337</v>
      </c>
      <c r="E16" s="186">
        <f>+'[1]4.1 (bul)'!Q$17</f>
        <v>35.795351200000006</v>
      </c>
      <c r="F16" s="186">
        <f>+'[1]4.1 (bul)'!R$17</f>
        <v>35.755511833333337</v>
      </c>
      <c r="G16" s="186">
        <f>+'[1]4.1 (bul)'!S$17</f>
        <v>35.739632700000001</v>
      </c>
      <c r="H16" s="186">
        <f>+'[1]4.1 (bul)'!T$17</f>
        <v>35.756202400000006</v>
      </c>
      <c r="I16" s="186">
        <f>+'[1]4.1 (bul)'!U$17</f>
        <v>35.76332330000001</v>
      </c>
      <c r="J16" s="186">
        <f>+'[1]4.1 (bul)'!V$17</f>
        <v>35.755448433333335</v>
      </c>
      <c r="K16" s="186">
        <f>+'[1]4.1 (bul)'!W$17</f>
        <v>35.756845699999992</v>
      </c>
      <c r="L16" s="186">
        <f>+'[1]4.1 (bul)'!X$17</f>
        <v>35.732025433333334</v>
      </c>
    </row>
    <row r="17" spans="1:12" x14ac:dyDescent="0.2">
      <c r="A17" s="4"/>
      <c r="B17" s="314"/>
      <c r="C17" s="314"/>
      <c r="D17" s="314"/>
      <c r="E17" s="314"/>
      <c r="F17" s="314"/>
      <c r="G17" s="314"/>
      <c r="H17" s="314"/>
      <c r="I17" s="314"/>
      <c r="J17" s="314"/>
      <c r="K17" s="314"/>
      <c r="L17" s="314"/>
    </row>
    <row r="18" spans="1:12" x14ac:dyDescent="0.2">
      <c r="A18" s="9" t="s">
        <v>8</v>
      </c>
      <c r="B18" s="186">
        <f>+'[1]4.1 (bul)'!N$19</f>
        <v>1.8985777222222222</v>
      </c>
      <c r="C18" s="186">
        <f>+'[1]4.1 (bul)'!O$19</f>
        <v>1.8912868888888894</v>
      </c>
      <c r="D18" s="186">
        <f>+'[1]4.1 (bul)'!P$19</f>
        <v>1.8855370925925925</v>
      </c>
      <c r="E18" s="186">
        <f>+'[1]4.1 (bul)'!Q$19</f>
        <v>1.8901468518518518</v>
      </c>
      <c r="F18" s="186">
        <f>+'[1]4.1 (bul)'!R$19</f>
        <v>1.8894443703703701</v>
      </c>
      <c r="G18" s="186">
        <f>+'[1]4.1 (bul)'!S$19</f>
        <v>1.890210351851852</v>
      </c>
      <c r="H18" s="186">
        <f>+'[1]4.1 (bul)'!T$19</f>
        <v>1.8924782962962967</v>
      </c>
      <c r="I18" s="186">
        <f>+'[1]4.1 (bul)'!U$19</f>
        <v>1.8918645370370368</v>
      </c>
      <c r="J18" s="186">
        <f>+'[1]4.1 (bul)'!V$19</f>
        <v>1.8869517777777773</v>
      </c>
      <c r="K18" s="186">
        <f>+'[1]4.1 (bul)'!W$19</f>
        <v>1.8955714259259258</v>
      </c>
      <c r="L18" s="186">
        <f>+'[1]4.1 (bul)'!X$19</f>
        <v>1.8907462777777782</v>
      </c>
    </row>
    <row r="19" spans="1:12" x14ac:dyDescent="0.2">
      <c r="A19" s="4"/>
      <c r="B19" s="314"/>
      <c r="C19" s="314"/>
      <c r="D19" s="314"/>
      <c r="E19" s="314"/>
      <c r="F19" s="314"/>
      <c r="G19" s="314"/>
      <c r="H19" s="314"/>
      <c r="I19" s="314"/>
      <c r="J19" s="314"/>
      <c r="K19" s="314"/>
      <c r="L19" s="314"/>
    </row>
    <row r="20" spans="1:12" x14ac:dyDescent="0.2">
      <c r="A20" s="9" t="s">
        <v>9</v>
      </c>
      <c r="B20" s="186">
        <f>+'[1]4.1 (bul)'!N$21</f>
        <v>908.18233110000006</v>
      </c>
      <c r="C20" s="186">
        <f>+'[1]4.1 (bul)'!O$21</f>
        <v>908.02689609999993</v>
      </c>
      <c r="D20" s="186">
        <f>+'[1]4.1 (bul)'!P$21</f>
        <v>906.80516160000002</v>
      </c>
      <c r="E20" s="186">
        <f>+'[1]4.1 (bul)'!Q$21</f>
        <v>907.13209029999996</v>
      </c>
      <c r="F20" s="186">
        <f>+'[1]4.1 (bul)'!R$21</f>
        <v>906.59427399999981</v>
      </c>
      <c r="G20" s="186">
        <f>+'[1]4.1 (bul)'!S$21</f>
        <v>906.40075399999989</v>
      </c>
      <c r="H20" s="186">
        <f>+'[1]4.1 (bul)'!T$21</f>
        <v>906.33328419999998</v>
      </c>
      <c r="I20" s="186">
        <f>+'[1]4.1 (bul)'!U$21</f>
        <v>905.93910770000002</v>
      </c>
      <c r="J20" s="186">
        <f>+'[1]4.1 (bul)'!V$21</f>
        <v>905.92566449999993</v>
      </c>
      <c r="K20" s="186">
        <f>+'[1]4.1 (bul)'!W$21</f>
        <v>905.88983289999999</v>
      </c>
      <c r="L20" s="186">
        <f>+'[1]4.1 (bul)'!X$21</f>
        <v>905.30527910000001</v>
      </c>
    </row>
    <row r="21" spans="1:12" x14ac:dyDescent="0.2">
      <c r="A21" s="4"/>
      <c r="B21" s="314"/>
      <c r="C21" s="314"/>
      <c r="D21" s="314"/>
      <c r="E21" s="314"/>
      <c r="F21" s="314"/>
      <c r="G21" s="314"/>
      <c r="H21" s="314"/>
      <c r="I21" s="314"/>
      <c r="J21" s="314"/>
      <c r="K21" s="314"/>
      <c r="L21" s="314"/>
    </row>
    <row r="22" spans="1:12" x14ac:dyDescent="0.2">
      <c r="A22" s="9" t="s">
        <v>10</v>
      </c>
      <c r="B22" s="186">
        <f>+'[1]4.1 (bul)'!N$23</f>
        <v>59.291215928571432</v>
      </c>
      <c r="C22" s="186">
        <f>+'[1]4.1 (bul)'!O$23</f>
        <v>59.27100178571429</v>
      </c>
      <c r="D22" s="186">
        <f>+'[1]4.1 (bul)'!P$23</f>
        <v>59.210910142857145</v>
      </c>
      <c r="E22" s="186">
        <f>+'[1]4.1 (bul)'!Q$23</f>
        <v>59.109075785714289</v>
      </c>
      <c r="F22" s="186">
        <f>+'[1]4.1 (bul)'!R$23</f>
        <v>58.980627071428565</v>
      </c>
      <c r="G22" s="186">
        <f>+'[1]4.1 (bul)'!S$23</f>
        <v>58.950235928571431</v>
      </c>
      <c r="H22" s="186">
        <f>+'[1]4.1 (bul)'!T$23</f>
        <v>58.9777305</v>
      </c>
      <c r="I22" s="186">
        <f>+'[1]4.1 (bul)'!U$23</f>
        <v>59.035505714285712</v>
      </c>
      <c r="J22" s="186">
        <f>+'[1]4.1 (bul)'!V$23</f>
        <v>58.961273357142865</v>
      </c>
      <c r="K22" s="186">
        <f>+'[1]4.1 (bul)'!W$23</f>
        <v>58.988150142857144</v>
      </c>
      <c r="L22" s="186">
        <f>+'[1]4.1 (bul)'!X$23</f>
        <v>58.931351642857145</v>
      </c>
    </row>
    <row r="23" spans="1:12" x14ac:dyDescent="0.2">
      <c r="A23" s="4"/>
      <c r="B23" s="314"/>
      <c r="C23" s="314"/>
      <c r="D23" s="314"/>
      <c r="E23" s="314"/>
      <c r="F23" s="314"/>
      <c r="G23" s="314"/>
      <c r="H23" s="314"/>
      <c r="I23" s="314"/>
      <c r="J23" s="314"/>
      <c r="K23" s="314"/>
      <c r="L23" s="314"/>
    </row>
    <row r="24" spans="1:12" x14ac:dyDescent="0.2">
      <c r="A24" s="9" t="s">
        <v>11</v>
      </c>
      <c r="B24" s="186">
        <f>+'[1]4.1 (bul)'!N$25</f>
        <v>171.47266249999998</v>
      </c>
      <c r="C24" s="186">
        <f>+'[1]4.1 (bul)'!O$25</f>
        <v>171.28785000000002</v>
      </c>
      <c r="D24" s="186">
        <f>+'[1]4.1 (bul)'!P$25</f>
        <v>170.48121666666665</v>
      </c>
      <c r="E24" s="186">
        <f>+'[1]4.1 (bul)'!Q$25</f>
        <v>170.91911666666661</v>
      </c>
      <c r="F24" s="186">
        <f>+'[1]4.1 (bul)'!R$25</f>
        <v>170.41037333333333</v>
      </c>
      <c r="G24" s="186">
        <f>+'[1]4.1 (bul)'!S$25</f>
        <v>170.39065333333329</v>
      </c>
      <c r="H24" s="186">
        <f>+'[1]4.1 (bul)'!T$25</f>
        <v>170.64184583333335</v>
      </c>
      <c r="I24" s="186">
        <f>+'[1]4.1 (bul)'!U$25</f>
        <v>170.46879999999999</v>
      </c>
      <c r="J24" s="186">
        <f>+'[1]4.1 (bul)'!V$25</f>
        <v>170.24447499999999</v>
      </c>
      <c r="K24" s="186">
        <f>+'[1]4.1 (bul)'!W$25</f>
        <v>171.36960166666665</v>
      </c>
      <c r="L24" s="186">
        <f>+'[1]4.1 (bul)'!X$25</f>
        <v>170.57135249999999</v>
      </c>
    </row>
    <row r="25" spans="1:12" x14ac:dyDescent="0.2">
      <c r="A25" s="4"/>
      <c r="B25" s="314"/>
      <c r="C25" s="314"/>
      <c r="D25" s="314"/>
      <c r="E25" s="314"/>
      <c r="F25" s="314"/>
      <c r="G25" s="314"/>
      <c r="H25" s="314"/>
      <c r="I25" s="314"/>
      <c r="J25" s="314"/>
      <c r="K25" s="314"/>
      <c r="L25" s="314"/>
    </row>
    <row r="26" spans="1:12" x14ac:dyDescent="0.2">
      <c r="A26" s="9" t="s">
        <v>12</v>
      </c>
      <c r="B26" s="186">
        <f>+'[1]4.1 (bul)'!N$27</f>
        <v>26.693699400000003</v>
      </c>
      <c r="C26" s="186">
        <f>+'[1]4.1 (bul)'!O$27</f>
        <v>26.662103800000001</v>
      </c>
      <c r="D26" s="186">
        <f>+'[1]4.1 (bul)'!P$27</f>
        <v>26.578577750000001</v>
      </c>
      <c r="E26" s="186">
        <f>+'[1]4.1 (bul)'!Q$27</f>
        <v>26.680531449999997</v>
      </c>
      <c r="F26" s="186">
        <f>+'[1]4.1 (bul)'!R$27</f>
        <v>26.641596249999999</v>
      </c>
      <c r="G26" s="186">
        <f>+'[1]4.1 (bul)'!S$27</f>
        <v>26.615376200000004</v>
      </c>
      <c r="H26" s="186">
        <f>+'[1]4.1 (bul)'!T$27</f>
        <v>26.706304499999998</v>
      </c>
      <c r="I26" s="186">
        <f>+'[1]4.1 (bul)'!U$27</f>
        <v>26.758075649999995</v>
      </c>
      <c r="J26" s="186">
        <f>+'[1]4.1 (bul)'!V$27</f>
        <v>26.803084899999998</v>
      </c>
      <c r="K26" s="186">
        <f>+'[1]4.1 (bul)'!W$27</f>
        <v>26.786747549999994</v>
      </c>
      <c r="L26" s="186">
        <f>+'[1]4.1 (bul)'!X$27</f>
        <v>26.664632649999998</v>
      </c>
    </row>
    <row r="27" spans="1:12" x14ac:dyDescent="0.2">
      <c r="A27" s="4"/>
      <c r="B27" s="314"/>
      <c r="C27" s="314"/>
      <c r="D27" s="314"/>
      <c r="E27" s="314"/>
      <c r="F27" s="314"/>
      <c r="G27" s="314"/>
      <c r="H27" s="314"/>
      <c r="I27" s="314"/>
      <c r="J27" s="314"/>
      <c r="K27" s="314"/>
      <c r="L27" s="314"/>
    </row>
    <row r="28" spans="1:12" x14ac:dyDescent="0.2">
      <c r="A28" s="9" t="s">
        <v>13</v>
      </c>
      <c r="B28" s="186">
        <f>+'[1]4.1 (bul)'!N$29</f>
        <v>727.60339999999997</v>
      </c>
      <c r="C28" s="186">
        <f>+'[1]4.1 (bul)'!O$29</f>
        <v>727.21859999999992</v>
      </c>
      <c r="D28" s="186">
        <f>+'[1]4.1 (bul)'!P$29</f>
        <v>726.92042500000002</v>
      </c>
      <c r="E28" s="186">
        <f>+'[1]4.1 (bul)'!Q$29</f>
        <v>726.67055000000005</v>
      </c>
      <c r="F28" s="186">
        <f>+'[1]4.1 (bul)'!R$29</f>
        <v>726.67027499999995</v>
      </c>
      <c r="G28" s="186">
        <f>+'[1]4.1 (bul)'!S$29</f>
        <v>726.76405</v>
      </c>
      <c r="H28" s="186">
        <f>+'[1]4.1 (bul)'!T$29</f>
        <v>726.36905000000002</v>
      </c>
      <c r="I28" s="186">
        <f>+'[1]4.1 (bul)'!U$29</f>
        <v>726.09474999999998</v>
      </c>
      <c r="J28" s="186">
        <f>+'[1]4.1 (bul)'!V$29</f>
        <v>725.95974999999999</v>
      </c>
      <c r="K28" s="186">
        <f>+'[1]4.1 (bul)'!W$29</f>
        <v>725.97450000000003</v>
      </c>
      <c r="L28" s="186">
        <f>+'[1]4.1 (bul)'!X$29</f>
        <v>725.97450000000003</v>
      </c>
    </row>
    <row r="29" spans="1:12" x14ac:dyDescent="0.2">
      <c r="A29" s="4"/>
      <c r="B29" s="314"/>
      <c r="C29" s="314"/>
      <c r="D29" s="314"/>
      <c r="E29" s="314"/>
      <c r="F29" s="314"/>
      <c r="G29" s="314"/>
      <c r="H29" s="314"/>
      <c r="I29" s="314"/>
      <c r="J29" s="314"/>
      <c r="K29" s="314"/>
      <c r="L29" s="314"/>
    </row>
    <row r="30" spans="1:12" x14ac:dyDescent="0.2">
      <c r="A30" s="9" t="s">
        <v>14</v>
      </c>
      <c r="B30" s="186">
        <f>+'[1]4.1 (bul)'!N$31</f>
        <v>76.80831666666667</v>
      </c>
      <c r="C30" s="186">
        <f>+'[1]4.1 (bul)'!O$31</f>
        <v>76.81465</v>
      </c>
      <c r="D30" s="186">
        <f>+'[1]4.1 (bul)'!P$31</f>
        <v>76.781416666666658</v>
      </c>
      <c r="E30" s="186">
        <f>+'[1]4.1 (bul)'!Q$31</f>
        <v>76.769416666666672</v>
      </c>
      <c r="F30" s="186">
        <f>+'[1]4.1 (bul)'!R$31</f>
        <v>76.772949999999994</v>
      </c>
      <c r="G30" s="186">
        <f>+'[1]4.1 (bul)'!S$31</f>
        <v>76.795383333333334</v>
      </c>
      <c r="H30" s="186">
        <f>+'[1]4.1 (bul)'!T$31</f>
        <v>76.727333333333334</v>
      </c>
      <c r="I30" s="186">
        <f>+'[1]4.1 (bul)'!U$31</f>
        <v>76.742050000000006</v>
      </c>
      <c r="J30" s="186">
        <f>+'[1]4.1 (bul)'!V$31</f>
        <v>76.690533333333335</v>
      </c>
      <c r="K30" s="186">
        <f>+'[1]4.1 (bul)'!W$31</f>
        <v>76.690650000000005</v>
      </c>
      <c r="L30" s="186">
        <f>+'[1]4.1 (bul)'!X$31</f>
        <v>76.690616666666656</v>
      </c>
    </row>
    <row r="31" spans="1:12" x14ac:dyDescent="0.2">
      <c r="A31" s="4"/>
      <c r="B31" s="314"/>
      <c r="C31" s="314"/>
      <c r="D31" s="314"/>
      <c r="E31" s="314"/>
      <c r="F31" s="314"/>
      <c r="G31" s="314"/>
      <c r="H31" s="314"/>
      <c r="I31" s="314"/>
      <c r="J31" s="314"/>
      <c r="K31" s="314"/>
      <c r="L31" s="314"/>
    </row>
    <row r="32" spans="1:12" x14ac:dyDescent="0.2">
      <c r="A32" s="9" t="s">
        <v>15</v>
      </c>
      <c r="B32" s="186">
        <f>+'[1]4.1 (bul)'!N$33</f>
        <v>74.635507391304344</v>
      </c>
      <c r="C32" s="186">
        <f>+'[1]4.1 (bul)'!O$33</f>
        <v>74.599217934782601</v>
      </c>
      <c r="D32" s="186">
        <f>+'[1]4.1 (bul)'!P$33</f>
        <v>74.568020521739143</v>
      </c>
      <c r="E32" s="186">
        <f>+'[1]4.1 (bul)'!Q$33</f>
        <v>74.530992260869553</v>
      </c>
      <c r="F32" s="186">
        <f>+'[1]4.1 (bul)'!R$33</f>
        <v>74.522321608695634</v>
      </c>
      <c r="G32" s="186">
        <f>+'[1]4.1 (bul)'!S$33</f>
        <v>74.504703500000005</v>
      </c>
      <c r="H32" s="186">
        <f>+'[1]4.1 (bul)'!T$33</f>
        <v>74.506798760869557</v>
      </c>
      <c r="I32" s="186">
        <f>+'[1]4.1 (bul)'!U$33</f>
        <v>74.50371110869564</v>
      </c>
      <c r="J32" s="186">
        <f>+'[1]4.1 (bul)'!V$33</f>
        <v>74.48460117391302</v>
      </c>
      <c r="K32" s="186">
        <f>+'[1]4.1 (bul)'!W$33</f>
        <v>74.46996426086956</v>
      </c>
      <c r="L32" s="186">
        <f>+'[1]4.1 (bul)'!X$33</f>
        <v>74.453091347826074</v>
      </c>
    </row>
    <row r="33" spans="1:12" x14ac:dyDescent="0.2">
      <c r="A33" s="4"/>
      <c r="B33" s="314"/>
      <c r="C33" s="314"/>
      <c r="D33" s="314"/>
      <c r="E33" s="314"/>
      <c r="F33" s="314"/>
      <c r="G33" s="314"/>
      <c r="H33" s="314"/>
      <c r="I33" s="314"/>
      <c r="J33" s="314"/>
      <c r="K33" s="314"/>
      <c r="L33" s="314"/>
    </row>
    <row r="34" spans="1:12" x14ac:dyDescent="0.2">
      <c r="A34" s="9" t="s">
        <v>16</v>
      </c>
      <c r="B34" s="186">
        <f>+'[1]4.1 (bul)'!N$35</f>
        <v>208.15487595238093</v>
      </c>
      <c r="C34" s="186">
        <f>+'[1]4.1 (bul)'!O$35</f>
        <v>208.11638554761907</v>
      </c>
      <c r="D34" s="186">
        <f>+'[1]4.1 (bul)'!P$35</f>
        <v>208.2567301666667</v>
      </c>
      <c r="E34" s="186">
        <f>+'[1]4.1 (bul)'!Q$35</f>
        <v>208.41287397619047</v>
      </c>
      <c r="F34" s="186">
        <f>+'[1]4.1 (bul)'!R$35</f>
        <v>208.49631047619047</v>
      </c>
      <c r="G34" s="186">
        <f>+'[1]4.1 (bul)'!S$35</f>
        <v>208.39162697619045</v>
      </c>
      <c r="H34" s="186">
        <f>+'[1]4.1 (bul)'!T$35</f>
        <v>208.45272650000004</v>
      </c>
      <c r="I34" s="186">
        <f>+'[1]4.1 (bul)'!U$35</f>
        <v>208.44597461904763</v>
      </c>
      <c r="J34" s="186">
        <f>+'[1]4.1 (bul)'!V$35</f>
        <v>208.24358490476192</v>
      </c>
      <c r="K34" s="186">
        <f>+'[1]4.1 (bul)'!W$35</f>
        <v>208.45417547619044</v>
      </c>
      <c r="L34" s="186">
        <f>+'[1]4.1 (bul)'!X$35</f>
        <v>208.19488702380954</v>
      </c>
    </row>
    <row r="35" spans="1:12" x14ac:dyDescent="0.2">
      <c r="A35" s="4"/>
      <c r="B35" s="314"/>
      <c r="C35" s="314"/>
      <c r="D35" s="314"/>
      <c r="E35" s="314"/>
      <c r="F35" s="314"/>
      <c r="G35" s="314"/>
      <c r="H35" s="314"/>
      <c r="I35" s="314"/>
      <c r="J35" s="314"/>
      <c r="K35" s="314"/>
      <c r="L35" s="314"/>
    </row>
    <row r="36" spans="1:12" x14ac:dyDescent="0.2">
      <c r="A36" s="9" t="s">
        <v>17</v>
      </c>
      <c r="B36" s="186">
        <f>+'[1]4.1 (bul)'!N$37</f>
        <v>26.7924156875</v>
      </c>
      <c r="C36" s="186">
        <f>+'[1]4.1 (bul)'!O$37</f>
        <v>26.806134125000003</v>
      </c>
      <c r="D36" s="186">
        <f>+'[1]4.1 (bul)'!P$37</f>
        <v>26.688711374999993</v>
      </c>
      <c r="E36" s="186">
        <f>+'[1]4.1 (bul)'!Q$37</f>
        <v>26.752387187500002</v>
      </c>
      <c r="F36" s="186">
        <f>+'[1]4.1 (bul)'!R$37</f>
        <v>26.791248624999998</v>
      </c>
      <c r="G36" s="186">
        <f>+'[1]4.1 (bul)'!S$37</f>
        <v>26.681161593750002</v>
      </c>
      <c r="H36" s="186">
        <f>+'[1]4.1 (bul)'!T$37</f>
        <v>26.774733812499999</v>
      </c>
      <c r="I36" s="186">
        <f>+'[1]4.1 (bul)'!U$37</f>
        <v>26.758581468749998</v>
      </c>
      <c r="J36" s="186">
        <f>+'[1]4.1 (bul)'!V$37</f>
        <v>26.735887437500004</v>
      </c>
      <c r="K36" s="186">
        <f>+'[1]4.1 (bul)'!W$37</f>
        <v>26.794021156249993</v>
      </c>
      <c r="L36" s="186">
        <f>+'[1]4.1 (bul)'!X$37</f>
        <v>26.780237531249998</v>
      </c>
    </row>
    <row r="37" spans="1:12" x14ac:dyDescent="0.2">
      <c r="A37" s="4"/>
      <c r="B37" s="314"/>
      <c r="C37" s="314"/>
      <c r="D37" s="314"/>
      <c r="E37" s="314"/>
      <c r="F37" s="314"/>
      <c r="G37" s="314"/>
      <c r="H37" s="314"/>
      <c r="I37" s="314"/>
      <c r="J37" s="314"/>
      <c r="K37" s="314"/>
      <c r="L37" s="314"/>
    </row>
    <row r="38" spans="1:12" x14ac:dyDescent="0.2">
      <c r="A38" s="9" t="s">
        <v>18</v>
      </c>
      <c r="B38" s="186">
        <f>+'[1]4.1 (bul)'!N$39</f>
        <v>324.53499457692305</v>
      </c>
      <c r="C38" s="186">
        <f>+'[1]4.1 (bul)'!O$39</f>
        <v>323.5803489807692</v>
      </c>
      <c r="D38" s="186">
        <f>+'[1]4.1 (bul)'!P$39</f>
        <v>321.99730898076916</v>
      </c>
      <c r="E38" s="186">
        <f>+'[1]4.1 (bul)'!Q$39</f>
        <v>321.94446673076919</v>
      </c>
      <c r="F38" s="186">
        <f>+'[1]4.1 (bul)'!R$39</f>
        <v>322.39728551923076</v>
      </c>
      <c r="G38" s="186">
        <f>+'[1]4.1 (bul)'!S$39</f>
        <v>321.5276397692308</v>
      </c>
      <c r="H38" s="186">
        <f>+'[1]4.1 (bul)'!T$39</f>
        <v>323.22635996153844</v>
      </c>
      <c r="I38" s="186">
        <f>+'[1]4.1 (bul)'!U$39</f>
        <v>322.36909019230768</v>
      </c>
      <c r="J38" s="186">
        <f>+'[1]4.1 (bul)'!V$39</f>
        <v>323.50299042307688</v>
      </c>
      <c r="K38" s="186">
        <f>+'[1]4.1 (bul)'!W$39</f>
        <v>324.03763774999999</v>
      </c>
      <c r="L38" s="186">
        <f>+'[1]4.1 (bul)'!X$39</f>
        <v>323.46445367307695</v>
      </c>
    </row>
    <row r="39" spans="1:12" x14ac:dyDescent="0.2">
      <c r="A39" s="4"/>
      <c r="B39" s="314"/>
      <c r="C39" s="314"/>
      <c r="D39" s="314"/>
      <c r="E39" s="314"/>
      <c r="F39" s="314"/>
      <c r="G39" s="314"/>
      <c r="H39" s="314"/>
      <c r="I39" s="314"/>
      <c r="J39" s="314"/>
      <c r="K39" s="314"/>
      <c r="L39" s="314"/>
    </row>
    <row r="40" spans="1:12" x14ac:dyDescent="0.2">
      <c r="A40" s="9" t="s">
        <v>19</v>
      </c>
      <c r="B40" s="186">
        <f>+'[1]4.1 (bul)'!N$41</f>
        <v>7.8921124999999996</v>
      </c>
      <c r="C40" s="186">
        <f>+'[1]4.1 (bul)'!O$41</f>
        <v>7.8703124999999998</v>
      </c>
      <c r="D40" s="186">
        <f>+'[1]4.1 (bul)'!P$41</f>
        <v>7.8761312499999994</v>
      </c>
      <c r="E40" s="186">
        <f>+'[1]4.1 (bul)'!Q$41</f>
        <v>7.8716187499999997</v>
      </c>
      <c r="F40" s="186">
        <f>+'[1]4.1 (bul)'!R$41</f>
        <v>7.8654500000000001</v>
      </c>
      <c r="G40" s="186">
        <f>+'[1]4.1 (bul)'!S$41</f>
        <v>7.821787500000001</v>
      </c>
      <c r="H40" s="186">
        <f>+'[1]4.1 (bul)'!T$41</f>
        <v>7.8297187499999996</v>
      </c>
      <c r="I40" s="186">
        <f>+'[1]4.1 (bul)'!U$41</f>
        <v>7.8494937500000006</v>
      </c>
      <c r="J40" s="186">
        <f>+'[1]4.1 (bul)'!V$41</f>
        <v>7.8640499999999989</v>
      </c>
      <c r="K40" s="186">
        <f>+'[1]4.1 (bul)'!W$41</f>
        <v>7.9201437500000003</v>
      </c>
      <c r="L40" s="186">
        <f>+'[1]4.1 (bul)'!X$41</f>
        <v>7.8894937499999997</v>
      </c>
    </row>
    <row r="41" spans="1:12" x14ac:dyDescent="0.2">
      <c r="A41" s="4"/>
      <c r="B41" s="314"/>
      <c r="C41" s="314"/>
      <c r="D41" s="314"/>
      <c r="E41" s="314"/>
      <c r="F41" s="314"/>
      <c r="G41" s="314"/>
      <c r="H41" s="314"/>
      <c r="I41" s="314"/>
      <c r="J41" s="314"/>
      <c r="K41" s="314"/>
      <c r="L41" s="314"/>
    </row>
    <row r="42" spans="1:12" x14ac:dyDescent="0.2">
      <c r="A42" s="9" t="s">
        <v>20</v>
      </c>
      <c r="B42" s="186">
        <f>+'[1]4.1 (bul)'!N$43</f>
        <v>9.3096250000000005</v>
      </c>
      <c r="C42" s="186">
        <f>+'[1]4.1 (bul)'!O$43</f>
        <v>9.2939999999999987</v>
      </c>
      <c r="D42" s="186">
        <f>+'[1]4.1 (bul)'!P$43</f>
        <v>9.279675000000001</v>
      </c>
      <c r="E42" s="186">
        <f>+'[1]4.1 (bul)'!Q$43</f>
        <v>9.2732749999999999</v>
      </c>
      <c r="F42" s="186">
        <f>+'[1]4.1 (bul)'!R$43</f>
        <v>9.2537125000000007</v>
      </c>
      <c r="G42" s="186">
        <f>+'[1]4.1 (bul)'!S$43</f>
        <v>9.2502249999999986</v>
      </c>
      <c r="H42" s="186">
        <f>+'[1]4.1 (bul)'!T$43</f>
        <v>9.2577375000000011</v>
      </c>
      <c r="I42" s="186">
        <f>+'[1]4.1 (bul)'!U$43</f>
        <v>9.2419250000000002</v>
      </c>
      <c r="J42" s="186">
        <f>+'[1]4.1 (bul)'!V$43</f>
        <v>9.2311374999999991</v>
      </c>
      <c r="K42" s="186">
        <f>+'[1]4.1 (bul)'!W$43</f>
        <v>9.2184624999999993</v>
      </c>
      <c r="L42" s="186">
        <f>+'[1]4.1 (bul)'!X$43</f>
        <v>9.2163125000000008</v>
      </c>
    </row>
    <row r="43" spans="1:12" x14ac:dyDescent="0.2">
      <c r="A43" s="4"/>
      <c r="B43" s="314"/>
      <c r="C43" s="314"/>
      <c r="D43" s="314"/>
      <c r="E43" s="314"/>
      <c r="F43" s="314"/>
      <c r="G43" s="314"/>
      <c r="H43" s="314"/>
      <c r="I43" s="314"/>
      <c r="J43" s="314"/>
      <c r="K43" s="314"/>
      <c r="L43" s="314"/>
    </row>
    <row r="44" spans="1:12" x14ac:dyDescent="0.2">
      <c r="A44" s="9" t="s">
        <v>21</v>
      </c>
      <c r="B44" s="186">
        <f>+'[1]4.1 (bul)'!N$45</f>
        <v>76.234708333333316</v>
      </c>
      <c r="C44" s="186">
        <f>+'[1]4.1 (bul)'!O$45</f>
        <v>76.191566187499987</v>
      </c>
      <c r="D44" s="186">
        <f>+'[1]4.1 (bul)'!P$45</f>
        <v>76.160910958333332</v>
      </c>
      <c r="E44" s="186">
        <f>+'[1]4.1 (bul)'!Q$45</f>
        <v>76.135044291666674</v>
      </c>
      <c r="F44" s="186">
        <f>+'[1]4.1 (bul)'!R$45</f>
        <v>76.122566083333311</v>
      </c>
      <c r="G44" s="186">
        <f>+'[1]4.1 (bul)'!S$45</f>
        <v>76.108009833333327</v>
      </c>
      <c r="H44" s="186">
        <f>+'[1]4.1 (bul)'!T$45</f>
        <v>76.099269812500012</v>
      </c>
      <c r="I44" s="186">
        <f>+'[1]4.1 (bul)'!U$45</f>
        <v>76.099434249999987</v>
      </c>
      <c r="J44" s="186">
        <f>+'[1]4.1 (bul)'!V$45</f>
        <v>76.076278145833342</v>
      </c>
      <c r="K44" s="186">
        <f>+'[1]4.1 (bul)'!W$45</f>
        <v>76.063485791666665</v>
      </c>
      <c r="L44" s="186">
        <f>+'[1]4.1 (bul)'!X$45</f>
        <v>76.044200229166663</v>
      </c>
    </row>
    <row r="45" spans="1:12" x14ac:dyDescent="0.2">
      <c r="A45" s="4"/>
      <c r="B45" s="314"/>
      <c r="C45" s="314"/>
      <c r="D45" s="314"/>
      <c r="E45" s="314"/>
      <c r="F45" s="314"/>
      <c r="G45" s="314"/>
      <c r="H45" s="314"/>
      <c r="I45" s="314"/>
      <c r="J45" s="314"/>
      <c r="K45" s="314"/>
      <c r="L45" s="314"/>
    </row>
    <row r="46" spans="1:12" x14ac:dyDescent="0.2">
      <c r="A46" s="9" t="s">
        <v>22</v>
      </c>
      <c r="B46" s="186">
        <f>+'[1]4.1 (bul)'!N$47</f>
        <v>353.27833269230774</v>
      </c>
      <c r="C46" s="186">
        <f>+'[1]4.1 (bul)'!O$47</f>
        <v>354.81402884615392</v>
      </c>
      <c r="D46" s="186">
        <f>+'[1]4.1 (bul)'!P$47</f>
        <v>355.26567307692306</v>
      </c>
      <c r="E46" s="186">
        <f>+'[1]4.1 (bul)'!Q$47</f>
        <v>355.34550384615392</v>
      </c>
      <c r="F46" s="186">
        <f>+'[1]4.1 (bul)'!R$47</f>
        <v>355.62613038461535</v>
      </c>
      <c r="G46" s="186">
        <f>+'[1]4.1 (bul)'!S$47</f>
        <v>354.88295067307689</v>
      </c>
      <c r="H46" s="186">
        <f>+'[1]4.1 (bul)'!T$47</f>
        <v>355.21237500000001</v>
      </c>
      <c r="I46" s="186">
        <f>+'[1]4.1 (bul)'!U$47</f>
        <v>355.01623942307685</v>
      </c>
      <c r="J46" s="186">
        <f>+'[1]4.1 (bul)'!V$47</f>
        <v>354.8126192307692</v>
      </c>
      <c r="K46" s="186">
        <f>+'[1]4.1 (bul)'!W$47</f>
        <v>354.79182682692306</v>
      </c>
      <c r="L46" s="186">
        <f>+'[1]4.1 (bul)'!X$47</f>
        <v>353.88206134615382</v>
      </c>
    </row>
    <row r="47" spans="1:12" x14ac:dyDescent="0.2">
      <c r="A47" s="4"/>
      <c r="B47" s="314"/>
      <c r="C47" s="314"/>
      <c r="D47" s="314"/>
      <c r="E47" s="314"/>
      <c r="F47" s="314"/>
      <c r="G47" s="314"/>
      <c r="H47" s="314"/>
      <c r="I47" s="314"/>
      <c r="J47" s="314"/>
      <c r="K47" s="314"/>
      <c r="L47" s="314"/>
    </row>
    <row r="48" spans="1:12" x14ac:dyDescent="0.2">
      <c r="A48" s="9" t="s">
        <v>23</v>
      </c>
      <c r="B48" s="186">
        <f>+'[1]4.1 (bul)'!N$49</f>
        <v>279.99655172413793</v>
      </c>
      <c r="C48" s="186">
        <f>+'[1]4.1 (bul)'!O$49</f>
        <v>279.84655172413795</v>
      </c>
      <c r="D48" s="186">
        <f>+'[1]4.1 (bul)'!P$49</f>
        <v>279.74310344827586</v>
      </c>
      <c r="E48" s="186">
        <f>+'[1]4.1 (bul)'!Q$49</f>
        <v>279.63758620689657</v>
      </c>
      <c r="F48" s="186">
        <f>+'[1]4.1 (bul)'!R$49</f>
        <v>279.59310344827588</v>
      </c>
      <c r="G48" s="186">
        <f>+'[1]4.1 (bul)'!S$49</f>
        <v>279.54448275862069</v>
      </c>
      <c r="H48" s="186">
        <f>+'[1]4.1 (bul)'!T$49</f>
        <v>279.52206896551724</v>
      </c>
      <c r="I48" s="186">
        <f>+'[1]4.1 (bul)'!U$49</f>
        <v>279.51000000000005</v>
      </c>
      <c r="J48" s="186">
        <f>+'[1]4.1 (bul)'!V$49</f>
        <v>279.43068965517244</v>
      </c>
      <c r="K48" s="186">
        <f>+'[1]4.1 (bul)'!W$49</f>
        <v>279.39620689655169</v>
      </c>
      <c r="L48" s="186">
        <f>+'[1]4.1 (bul)'!X$49</f>
        <v>279.32896551724139</v>
      </c>
    </row>
    <row r="49" spans="1:12" x14ac:dyDescent="0.2">
      <c r="A49" s="4"/>
      <c r="B49" s="314"/>
      <c r="C49" s="314"/>
      <c r="D49" s="314"/>
      <c r="E49" s="314"/>
      <c r="F49" s="314"/>
      <c r="G49" s="314"/>
      <c r="H49" s="314"/>
      <c r="I49" s="314"/>
      <c r="J49" s="314"/>
      <c r="K49" s="314"/>
      <c r="L49" s="314"/>
    </row>
    <row r="50" spans="1:12" x14ac:dyDescent="0.2">
      <c r="A50" s="9" t="s">
        <v>24</v>
      </c>
      <c r="B50" s="186">
        <f>+'[1]4.1 (bul)'!N$51</f>
        <v>304.17314907407405</v>
      </c>
      <c r="C50" s="186">
        <f>+'[1]4.1 (bul)'!O$51</f>
        <v>304.78514074074076</v>
      </c>
      <c r="D50" s="186">
        <f>+'[1]4.1 (bul)'!P$51</f>
        <v>304.50497777777775</v>
      </c>
      <c r="E50" s="186">
        <f>+'[1]4.1 (bul)'!Q$51</f>
        <v>304.83360740740744</v>
      </c>
      <c r="F50" s="186">
        <f>+'[1]4.1 (bul)'!R$51</f>
        <v>304.44381037037033</v>
      </c>
      <c r="G50" s="186">
        <f>+'[1]4.1 (bul)'!S$51</f>
        <v>303.58675555555556</v>
      </c>
      <c r="H50" s="186">
        <f>+'[1]4.1 (bul)'!T$51</f>
        <v>304.01008240740742</v>
      </c>
      <c r="I50" s="186">
        <f>+'[1]4.1 (bul)'!U$51</f>
        <v>302.95698981481479</v>
      </c>
      <c r="J50" s="186">
        <f>+'[1]4.1 (bul)'!V$51</f>
        <v>302.94637222222224</v>
      </c>
      <c r="K50" s="186">
        <f>+'[1]4.1 (bul)'!W$51</f>
        <v>302.42711629629628</v>
      </c>
      <c r="L50" s="186">
        <f>+'[1]4.1 (bul)'!X$51</f>
        <v>302.08012129629634</v>
      </c>
    </row>
    <row r="51" spans="1:12" ht="15" thickBot="1" x14ac:dyDescent="0.25">
      <c r="A51" s="11"/>
      <c r="B51" s="14"/>
      <c r="C51" s="334"/>
      <c r="D51" s="334"/>
      <c r="E51" s="178"/>
      <c r="F51" s="178"/>
      <c r="G51" s="178"/>
      <c r="H51" s="178"/>
      <c r="I51" s="334"/>
      <c r="J51" s="334"/>
      <c r="K51" s="189"/>
      <c r="L51" s="189"/>
    </row>
    <row r="52" spans="1:12" ht="9.75" customHeight="1" thickTop="1" x14ac:dyDescent="0.2">
      <c r="A52" s="335" t="s">
        <v>56</v>
      </c>
      <c r="B52" s="335"/>
      <c r="C52" s="335"/>
      <c r="D52" s="335"/>
      <c r="E52" s="335"/>
      <c r="F52" s="335"/>
      <c r="G52" s="335"/>
      <c r="H52" s="335"/>
      <c r="I52" s="335"/>
      <c r="J52" s="335"/>
      <c r="K52" s="335"/>
      <c r="L52" s="335"/>
    </row>
    <row r="53" spans="1:12" x14ac:dyDescent="0.2">
      <c r="A53" s="333" t="s">
        <v>25</v>
      </c>
      <c r="B53" s="333"/>
      <c r="C53" s="333"/>
      <c r="D53" s="333"/>
      <c r="E53" s="333"/>
      <c r="F53" s="333"/>
      <c r="G53" s="333"/>
      <c r="H53" s="333"/>
      <c r="I53" s="333"/>
      <c r="J53" s="333"/>
    </row>
    <row r="54" spans="1:12" x14ac:dyDescent="0.2">
      <c r="A54" s="333"/>
      <c r="B54" s="333"/>
      <c r="C54" s="333"/>
      <c r="D54" s="333"/>
      <c r="E54" s="333"/>
      <c r="F54" s="333"/>
      <c r="G54" s="333"/>
      <c r="H54" s="333"/>
      <c r="I54" s="333"/>
      <c r="J54" s="333"/>
    </row>
  </sheetData>
  <mergeCells count="7">
    <mergeCell ref="A1:L1"/>
    <mergeCell ref="A2:L2"/>
    <mergeCell ref="A53:J53"/>
    <mergeCell ref="A54:J54"/>
    <mergeCell ref="C51:D51"/>
    <mergeCell ref="I51:J51"/>
    <mergeCell ref="A52:L52"/>
  </mergeCells>
  <pageMargins left="0.7" right="0.7" top="0.75" bottom="0.75" header="0.3" footer="0.3"/>
  <pageSetup paperSize="9" scale="96"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view="pageBreakPreview" topLeftCell="A52" zoomScale="115" zoomScaleNormal="100" zoomScaleSheetLayoutView="115" workbookViewId="0">
      <selection activeCell="I56" sqref="I56:J61"/>
    </sheetView>
  </sheetViews>
  <sheetFormatPr defaultColWidth="9.125" defaultRowHeight="14.25" x14ac:dyDescent="0.2"/>
  <cols>
    <col min="1" max="1" width="26.875" style="5" bestFit="1" customWidth="1"/>
    <col min="2" max="3" width="8.75" style="5" bestFit="1" customWidth="1"/>
    <col min="4" max="4" width="7.75" style="5" bestFit="1" customWidth="1"/>
    <col min="5" max="10" width="8" style="5" bestFit="1" customWidth="1"/>
    <col min="11" max="16384" width="9.125" style="5"/>
  </cols>
  <sheetData>
    <row r="1" spans="1:10" ht="18.75" x14ac:dyDescent="0.2">
      <c r="A1" s="360" t="s">
        <v>554</v>
      </c>
      <c r="B1" s="360"/>
      <c r="C1" s="360"/>
      <c r="D1" s="360"/>
      <c r="E1" s="360"/>
      <c r="F1" s="360"/>
      <c r="G1" s="360"/>
      <c r="H1" s="360"/>
      <c r="I1" s="360"/>
    </row>
    <row r="2" spans="1:10" x14ac:dyDescent="0.2">
      <c r="A2" s="429" t="s">
        <v>555</v>
      </c>
      <c r="B2" s="429"/>
      <c r="C2" s="429"/>
      <c r="D2" s="429"/>
      <c r="E2" s="429"/>
      <c r="F2" s="429"/>
      <c r="G2" s="429"/>
      <c r="H2" s="429"/>
      <c r="I2" s="429"/>
    </row>
    <row r="3" spans="1:10" ht="15" thickBot="1" x14ac:dyDescent="0.25">
      <c r="A3" s="334" t="s">
        <v>556</v>
      </c>
      <c r="B3" s="334"/>
      <c r="C3" s="334"/>
      <c r="D3" s="334"/>
      <c r="E3" s="334"/>
      <c r="F3" s="334"/>
      <c r="G3" s="334"/>
      <c r="H3" s="334"/>
      <c r="I3" s="334"/>
      <c r="J3" s="334"/>
    </row>
    <row r="4" spans="1:10" ht="15.75" thickTop="1" thickBot="1" x14ac:dyDescent="0.25">
      <c r="A4" s="483" t="s">
        <v>557</v>
      </c>
      <c r="B4" s="485" t="s">
        <v>134</v>
      </c>
      <c r="C4" s="485" t="s">
        <v>558</v>
      </c>
      <c r="D4" s="102">
        <v>2023</v>
      </c>
      <c r="E4" s="487">
        <v>2023</v>
      </c>
      <c r="F4" s="488"/>
      <c r="G4" s="488"/>
      <c r="H4" s="488"/>
      <c r="I4" s="489"/>
      <c r="J4" s="102">
        <v>2024</v>
      </c>
    </row>
    <row r="5" spans="1:10" ht="15" thickBot="1" x14ac:dyDescent="0.25">
      <c r="A5" s="484"/>
      <c r="B5" s="486"/>
      <c r="C5" s="486"/>
      <c r="D5" s="20" t="s">
        <v>45</v>
      </c>
      <c r="E5" s="14" t="s">
        <v>40</v>
      </c>
      <c r="F5" s="14" t="s">
        <v>41</v>
      </c>
      <c r="G5" s="14" t="s">
        <v>42</v>
      </c>
      <c r="H5" s="14" t="s">
        <v>43</v>
      </c>
      <c r="I5" s="20" t="s">
        <v>907</v>
      </c>
      <c r="J5" s="20" t="s">
        <v>906</v>
      </c>
    </row>
    <row r="6" spans="1:10" ht="15" thickTop="1" x14ac:dyDescent="0.2">
      <c r="A6" s="55" t="s">
        <v>560</v>
      </c>
      <c r="B6" s="250">
        <v>5423787</v>
      </c>
      <c r="C6" s="250">
        <v>4742276</v>
      </c>
      <c r="D6" s="250">
        <f>+'[8]Archive Monthly'!IB8</f>
        <v>338860.7795</v>
      </c>
      <c r="E6" s="250">
        <v>392066</v>
      </c>
      <c r="F6" s="250">
        <v>491463</v>
      </c>
      <c r="G6" s="250">
        <v>630079</v>
      </c>
      <c r="H6" s="250">
        <v>704974</v>
      </c>
      <c r="I6" s="250">
        <f>+'[8]Archive Monthly'!IM8</f>
        <v>772779.71609999996</v>
      </c>
      <c r="J6" s="250">
        <f>+'[8]Archive Monthly'!IN8</f>
        <v>741882.26679999998</v>
      </c>
    </row>
    <row r="7" spans="1:10" x14ac:dyDescent="0.2">
      <c r="A7" s="9" t="s">
        <v>561</v>
      </c>
      <c r="B7" s="235">
        <v>2770587</v>
      </c>
      <c r="C7" s="235">
        <v>2111125</v>
      </c>
      <c r="D7" s="235">
        <f>+'[8]Archive Monthly'!$IB9</f>
        <v>168817.98639999999</v>
      </c>
      <c r="E7" s="235">
        <v>125239</v>
      </c>
      <c r="F7" s="235">
        <v>160932</v>
      </c>
      <c r="G7" s="235">
        <v>257082</v>
      </c>
      <c r="H7" s="235">
        <v>394843</v>
      </c>
      <c r="I7" s="235">
        <f>+'[8]Archive Monthly'!$IM9</f>
        <v>467750.32199999999</v>
      </c>
      <c r="J7" s="235">
        <f>+'[8]Archive Monthly'!$IN9</f>
        <v>443659.86550000001</v>
      </c>
    </row>
    <row r="8" spans="1:10" x14ac:dyDescent="0.2">
      <c r="A8" s="61" t="s">
        <v>562</v>
      </c>
      <c r="B8" s="235">
        <v>791985</v>
      </c>
      <c r="C8" s="235">
        <v>626304</v>
      </c>
      <c r="D8" s="235">
        <f>+'[8]Archive Monthly'!$IB10</f>
        <v>45599.859600000003</v>
      </c>
      <c r="E8" s="235">
        <v>59295</v>
      </c>
      <c r="F8" s="235">
        <v>66903</v>
      </c>
      <c r="G8" s="235">
        <v>71835</v>
      </c>
      <c r="H8" s="235">
        <v>78055</v>
      </c>
      <c r="I8" s="235">
        <f>+'[8]Archive Monthly'!$IM10</f>
        <v>73528.669399999999</v>
      </c>
      <c r="J8" s="235">
        <f>+'[8]Archive Monthly'!$IN10</f>
        <v>72139.401800000007</v>
      </c>
    </row>
    <row r="9" spans="1:10" x14ac:dyDescent="0.2">
      <c r="A9" s="61" t="s">
        <v>563</v>
      </c>
      <c r="B9" s="235">
        <v>1978603</v>
      </c>
      <c r="C9" s="235">
        <v>1484821</v>
      </c>
      <c r="D9" s="235">
        <f>+'[8]Archive Monthly'!$IB11</f>
        <v>123218.1268</v>
      </c>
      <c r="E9" s="235">
        <v>65943</v>
      </c>
      <c r="F9" s="235">
        <v>94028</v>
      </c>
      <c r="G9" s="235">
        <v>185247</v>
      </c>
      <c r="H9" s="235">
        <v>316788</v>
      </c>
      <c r="I9" s="235">
        <f>+'[8]Archive Monthly'!$IM11</f>
        <v>394221.65259999997</v>
      </c>
      <c r="J9" s="235">
        <f>+'[8]Archive Monthly'!$IN11</f>
        <v>371520.46370000002</v>
      </c>
    </row>
    <row r="10" spans="1:10" x14ac:dyDescent="0.2">
      <c r="A10" s="9" t="s">
        <v>564</v>
      </c>
      <c r="B10" s="235">
        <v>437616</v>
      </c>
      <c r="C10" s="235">
        <v>483708</v>
      </c>
      <c r="D10" s="235">
        <f>+'[8]Archive Monthly'!$IB12</f>
        <v>33308.080199999997</v>
      </c>
      <c r="E10" s="235">
        <v>24825</v>
      </c>
      <c r="F10" s="235">
        <v>30419</v>
      </c>
      <c r="G10" s="235">
        <v>42305</v>
      </c>
      <c r="H10" s="235">
        <v>35852</v>
      </c>
      <c r="I10" s="235">
        <f>+'[8]Archive Monthly'!$IM12</f>
        <v>37034.993600000002</v>
      </c>
      <c r="J10" s="235">
        <f>+'[8]Archive Monthly'!$IN12</f>
        <v>34848.100200000001</v>
      </c>
    </row>
    <row r="11" spans="1:10" x14ac:dyDescent="0.2">
      <c r="A11" s="9" t="s">
        <v>565</v>
      </c>
      <c r="B11" s="235">
        <v>398870</v>
      </c>
      <c r="C11" s="235">
        <v>232304</v>
      </c>
      <c r="D11" s="235">
        <f>+'[8]Archive Monthly'!$IB13</f>
        <v>15630.5119</v>
      </c>
      <c r="E11" s="235">
        <v>28475</v>
      </c>
      <c r="F11" s="235">
        <v>22219</v>
      </c>
      <c r="G11" s="235">
        <v>20076</v>
      </c>
      <c r="H11" s="235">
        <v>19776</v>
      </c>
      <c r="I11" s="235">
        <f>+'[8]Archive Monthly'!$IM13</f>
        <v>23507.5579</v>
      </c>
      <c r="J11" s="235">
        <f>+'[8]Archive Monthly'!$IN13</f>
        <v>28925.214499999998</v>
      </c>
    </row>
    <row r="12" spans="1:10" x14ac:dyDescent="0.2">
      <c r="A12" s="61" t="s">
        <v>566</v>
      </c>
      <c r="B12" s="235">
        <v>255156</v>
      </c>
      <c r="C12" s="235">
        <v>172340</v>
      </c>
      <c r="D12" s="235">
        <f>+'[8]Archive Monthly'!$IB14</f>
        <v>10099.4475</v>
      </c>
      <c r="E12" s="235">
        <v>19956</v>
      </c>
      <c r="F12" s="235">
        <v>20556</v>
      </c>
      <c r="G12" s="235">
        <v>21412</v>
      </c>
      <c r="H12" s="235">
        <v>20753</v>
      </c>
      <c r="I12" s="235">
        <f>+'[8]Archive Monthly'!$IM14</f>
        <v>43721.353300000002</v>
      </c>
      <c r="J12" s="235">
        <f>+'[8]Archive Monthly'!$IN14</f>
        <v>68402.701700000005</v>
      </c>
    </row>
    <row r="13" spans="1:10" x14ac:dyDescent="0.2">
      <c r="A13" s="9" t="s">
        <v>567</v>
      </c>
      <c r="B13" s="235">
        <v>56916</v>
      </c>
      <c r="C13" s="235">
        <v>77809</v>
      </c>
      <c r="D13" s="235">
        <f>+'[8]Archive Monthly'!$IB15</f>
        <v>6861.5909000000001</v>
      </c>
      <c r="E13" s="235">
        <v>4213</v>
      </c>
      <c r="F13" s="235">
        <v>6648</v>
      </c>
      <c r="G13" s="235">
        <v>4960</v>
      </c>
      <c r="H13" s="235">
        <v>20423</v>
      </c>
      <c r="I13" s="235">
        <f>+'[8]Archive Monthly'!$IM15</f>
        <v>14420.0119</v>
      </c>
      <c r="J13" s="235">
        <f>+'[8]Archive Monthly'!$IN15</f>
        <v>4688.1239999999998</v>
      </c>
    </row>
    <row r="14" spans="1:10" x14ac:dyDescent="0.2">
      <c r="A14" s="9" t="s">
        <v>568</v>
      </c>
      <c r="B14" s="235" t="s">
        <v>184</v>
      </c>
      <c r="C14" s="235" t="s">
        <v>184</v>
      </c>
      <c r="D14" s="235">
        <f>+'[8]Archive Monthly'!$IB16</f>
        <v>0</v>
      </c>
      <c r="E14" s="235" t="s">
        <v>184</v>
      </c>
      <c r="F14" s="235" t="s">
        <v>184</v>
      </c>
      <c r="G14" s="235" t="s">
        <v>184</v>
      </c>
      <c r="H14" s="235" t="s">
        <v>184</v>
      </c>
      <c r="I14" s="235">
        <f>+'[8]Archive Monthly'!$IM16</f>
        <v>0</v>
      </c>
      <c r="J14" s="235">
        <f>+'[8]Archive Monthly'!$IN16</f>
        <v>0</v>
      </c>
    </row>
    <row r="15" spans="1:10" x14ac:dyDescent="0.2">
      <c r="A15" s="9" t="s">
        <v>569</v>
      </c>
      <c r="B15" s="235">
        <v>105754</v>
      </c>
      <c r="C15" s="235">
        <v>93391</v>
      </c>
      <c r="D15" s="235">
        <f>+'[8]Archive Monthly'!$IB17</f>
        <v>7614.7510000000002</v>
      </c>
      <c r="E15" s="235">
        <v>5113</v>
      </c>
      <c r="F15" s="235">
        <v>5811</v>
      </c>
      <c r="G15" s="235">
        <v>6951</v>
      </c>
      <c r="H15" s="235">
        <v>7974</v>
      </c>
      <c r="I15" s="235">
        <f>+'[8]Archive Monthly'!$IM17</f>
        <v>5766.0051999999996</v>
      </c>
      <c r="J15" s="235">
        <f>+'[8]Archive Monthly'!$IN17</f>
        <v>6564.5625</v>
      </c>
    </row>
    <row r="16" spans="1:10" x14ac:dyDescent="0.2">
      <c r="A16" s="9" t="s">
        <v>570</v>
      </c>
      <c r="B16" s="235">
        <v>193357</v>
      </c>
      <c r="C16" s="235">
        <v>173633</v>
      </c>
      <c r="D16" s="235">
        <f>+'[8]Archive Monthly'!$IB18</f>
        <v>5647.77</v>
      </c>
      <c r="E16" s="235">
        <v>27332</v>
      </c>
      <c r="F16" s="235">
        <v>96510</v>
      </c>
      <c r="G16" s="235">
        <v>125176</v>
      </c>
      <c r="H16" s="235">
        <v>60835</v>
      </c>
      <c r="I16" s="235">
        <f>+'[8]Archive Monthly'!$IM18</f>
        <v>31751.1623</v>
      </c>
      <c r="J16" s="235">
        <f>+'[8]Archive Monthly'!$IN18</f>
        <v>9551.6514999999999</v>
      </c>
    </row>
    <row r="17" spans="1:10" x14ac:dyDescent="0.2">
      <c r="A17" s="9" t="s">
        <v>571</v>
      </c>
      <c r="B17" s="235" t="s">
        <v>184</v>
      </c>
      <c r="C17" s="235">
        <v>106079</v>
      </c>
      <c r="D17" s="235">
        <f>+'[8]Archive Monthly'!$IB19</f>
        <v>0</v>
      </c>
      <c r="E17" s="235">
        <v>1677</v>
      </c>
      <c r="F17" s="235">
        <v>75</v>
      </c>
      <c r="G17" s="235">
        <v>198</v>
      </c>
      <c r="H17" s="235" t="s">
        <v>184</v>
      </c>
      <c r="I17" s="235">
        <f>+'[8]Archive Monthly'!$IM19</f>
        <v>0</v>
      </c>
      <c r="J17" s="235">
        <f>+'[8]Archive Monthly'!$IN19</f>
        <v>0</v>
      </c>
    </row>
    <row r="18" spans="1:10" x14ac:dyDescent="0.2">
      <c r="A18" s="9" t="s">
        <v>572</v>
      </c>
      <c r="B18" s="235">
        <v>326632</v>
      </c>
      <c r="C18" s="235">
        <v>388875</v>
      </c>
      <c r="D18" s="235">
        <f>+'[8]Archive Monthly'!$IB20</f>
        <v>28819.166000000001</v>
      </c>
      <c r="E18" s="235">
        <v>39193</v>
      </c>
      <c r="F18" s="235">
        <v>41866</v>
      </c>
      <c r="G18" s="235">
        <v>43814</v>
      </c>
      <c r="H18" s="235">
        <v>43070</v>
      </c>
      <c r="I18" s="235">
        <f>+'[8]Archive Monthly'!$IM20</f>
        <v>44785.29</v>
      </c>
      <c r="J18" s="235">
        <f>+'[8]Archive Monthly'!$IN20</f>
        <v>48678.8194</v>
      </c>
    </row>
    <row r="19" spans="1:10" x14ac:dyDescent="0.2">
      <c r="A19" s="9" t="s">
        <v>573</v>
      </c>
      <c r="B19" s="235">
        <v>878900</v>
      </c>
      <c r="C19" s="235">
        <v>903012</v>
      </c>
      <c r="D19" s="235">
        <f>+'[8]Archive Monthly'!$IB21</f>
        <v>62061.475599999998</v>
      </c>
      <c r="E19" s="235">
        <v>116043</v>
      </c>
      <c r="F19" s="235">
        <v>106428</v>
      </c>
      <c r="G19" s="235">
        <v>108105</v>
      </c>
      <c r="H19" s="235">
        <v>101448</v>
      </c>
      <c r="I19" s="235">
        <f>+'[8]Archive Monthly'!$IM21</f>
        <v>104043.0199</v>
      </c>
      <c r="J19" s="235">
        <f>+'[8]Archive Monthly'!$IN21</f>
        <v>96563.227499999994</v>
      </c>
    </row>
    <row r="20" spans="1:10" x14ac:dyDescent="0.2">
      <c r="A20" s="55" t="s">
        <v>574</v>
      </c>
      <c r="B20" s="250">
        <v>18442160</v>
      </c>
      <c r="C20" s="250">
        <v>16631615</v>
      </c>
      <c r="D20" s="250">
        <f>+'[8]Archive Monthly'!$IB23</f>
        <v>1302005.3277</v>
      </c>
      <c r="E20" s="250">
        <v>1415130</v>
      </c>
      <c r="F20" s="250">
        <v>1332937</v>
      </c>
      <c r="G20" s="250">
        <v>1453419</v>
      </c>
      <c r="H20" s="250">
        <v>1374787</v>
      </c>
      <c r="I20" s="250">
        <f>+'[8]Archive Monthly'!$IM23</f>
        <v>1317159.6331</v>
      </c>
      <c r="J20" s="250">
        <f>+'[8]Archive Monthly'!$IN23</f>
        <v>1373693.8803000001</v>
      </c>
    </row>
    <row r="21" spans="1:10" x14ac:dyDescent="0.2">
      <c r="A21" s="9" t="s">
        <v>575</v>
      </c>
      <c r="B21" s="235">
        <v>7379</v>
      </c>
      <c r="C21" s="235">
        <v>13397</v>
      </c>
      <c r="D21" s="235">
        <f>+'[8]Archive Monthly'!$IB24</f>
        <v>476.161</v>
      </c>
      <c r="E21" s="235">
        <v>222</v>
      </c>
      <c r="F21" s="235">
        <v>3780</v>
      </c>
      <c r="G21" s="235">
        <v>11587</v>
      </c>
      <c r="H21" s="235">
        <v>12470</v>
      </c>
      <c r="I21" s="235">
        <f>+'[8]Archive Monthly'!$IM24</f>
        <v>15566.773999999999</v>
      </c>
      <c r="J21" s="235">
        <f>+'[8]Archive Monthly'!$IN24</f>
        <v>8574.9840000000004</v>
      </c>
    </row>
    <row r="22" spans="1:10" x14ac:dyDescent="0.2">
      <c r="A22" s="9" t="s">
        <v>576</v>
      </c>
      <c r="B22" s="235">
        <v>1200518</v>
      </c>
      <c r="C22" s="235">
        <v>870214</v>
      </c>
      <c r="D22" s="235">
        <f>+'[8]Archive Monthly'!$IB25</f>
        <v>51323.799200000001</v>
      </c>
      <c r="E22" s="235">
        <v>100439</v>
      </c>
      <c r="F22" s="235">
        <v>97193</v>
      </c>
      <c r="G22" s="235">
        <v>104335</v>
      </c>
      <c r="H22" s="235">
        <v>103651</v>
      </c>
      <c r="I22" s="235">
        <f>+'[8]Archive Monthly'!$IM25</f>
        <v>95560.555600000007</v>
      </c>
      <c r="J22" s="235">
        <f>+'[8]Archive Monthly'!$IN25</f>
        <v>105899.91499999999</v>
      </c>
    </row>
    <row r="23" spans="1:10" x14ac:dyDescent="0.2">
      <c r="A23" s="9" t="s">
        <v>577</v>
      </c>
      <c r="B23" s="235">
        <v>2342765</v>
      </c>
      <c r="C23" s="235">
        <v>2154666</v>
      </c>
      <c r="D23" s="235">
        <f>+'[8]Archive Monthly'!$IB26</f>
        <v>169527.15</v>
      </c>
      <c r="E23" s="235">
        <v>160791</v>
      </c>
      <c r="F23" s="235">
        <v>155697</v>
      </c>
      <c r="G23" s="235">
        <v>167007</v>
      </c>
      <c r="H23" s="235">
        <v>154724</v>
      </c>
      <c r="I23" s="235">
        <f>+'[8]Archive Monthly'!$IM26</f>
        <v>154725.3456</v>
      </c>
      <c r="J23" s="235">
        <f>+'[8]Archive Monthly'!$IN26</f>
        <v>156304.67800000001</v>
      </c>
    </row>
    <row r="24" spans="1:10" x14ac:dyDescent="0.2">
      <c r="A24" s="9" t="s">
        <v>578</v>
      </c>
      <c r="B24" s="235">
        <v>1762</v>
      </c>
      <c r="C24" s="235">
        <v>1370</v>
      </c>
      <c r="D24" s="235">
        <f>+'[8]Archive Monthly'!$IB27</f>
        <v>322.15800000000002</v>
      </c>
      <c r="E24" s="235">
        <v>50</v>
      </c>
      <c r="F24" s="235">
        <v>71</v>
      </c>
      <c r="G24" s="235">
        <v>95</v>
      </c>
      <c r="H24" s="235">
        <v>250</v>
      </c>
      <c r="I24" s="235">
        <f>+'[8]Archive Monthly'!$IM27</f>
        <v>279.39440000000002</v>
      </c>
      <c r="J24" s="235">
        <f>+'[8]Archive Monthly'!$IN27</f>
        <v>117.895</v>
      </c>
    </row>
    <row r="25" spans="1:10" x14ac:dyDescent="0.2">
      <c r="A25" s="9" t="s">
        <v>579</v>
      </c>
      <c r="B25" s="235">
        <v>67274</v>
      </c>
      <c r="C25" s="235">
        <v>59686</v>
      </c>
      <c r="D25" s="235">
        <f>+'[8]Archive Monthly'!$IB28</f>
        <v>4483.3879999999999</v>
      </c>
      <c r="E25" s="235">
        <v>4533</v>
      </c>
      <c r="F25" s="235">
        <v>3579</v>
      </c>
      <c r="G25" s="235">
        <v>3491</v>
      </c>
      <c r="H25" s="235">
        <v>3600</v>
      </c>
      <c r="I25" s="235">
        <f>+'[8]Archive Monthly'!$IM28</f>
        <v>2768.7125999999998</v>
      </c>
      <c r="J25" s="235">
        <f>+'[8]Archive Monthly'!$IN28</f>
        <v>2346.2748999999999</v>
      </c>
    </row>
    <row r="26" spans="1:10" x14ac:dyDescent="0.2">
      <c r="A26" s="9" t="s">
        <v>580</v>
      </c>
      <c r="B26" s="235">
        <v>4520106</v>
      </c>
      <c r="C26" s="235">
        <v>4243569</v>
      </c>
      <c r="D26" s="235">
        <f>+'[8]Archive Monthly'!$IB29</f>
        <v>337883.79739999998</v>
      </c>
      <c r="E26" s="235">
        <v>375768</v>
      </c>
      <c r="F26" s="235">
        <v>344504</v>
      </c>
      <c r="G26" s="235">
        <v>356978</v>
      </c>
      <c r="H26" s="235">
        <v>335651</v>
      </c>
      <c r="I26" s="235">
        <f>+'[8]Archive Monthly'!$IM29</f>
        <v>332923.86450000003</v>
      </c>
      <c r="J26" s="235">
        <f>+'[8]Archive Monthly'!$IN29</f>
        <v>330272.74599999998</v>
      </c>
    </row>
    <row r="27" spans="1:10" x14ac:dyDescent="0.2">
      <c r="A27" s="9" t="s">
        <v>581</v>
      </c>
      <c r="B27" s="235">
        <v>3256424</v>
      </c>
      <c r="C27" s="235">
        <v>2801911</v>
      </c>
      <c r="D27" s="235">
        <f>+'[8]Archive Monthly'!$IB30</f>
        <v>214640.15150000001</v>
      </c>
      <c r="E27" s="235">
        <v>233671</v>
      </c>
      <c r="F27" s="235">
        <v>232330</v>
      </c>
      <c r="G27" s="235">
        <v>262883</v>
      </c>
      <c r="H27" s="235">
        <v>236545</v>
      </c>
      <c r="I27" s="235">
        <f>+'[8]Archive Monthly'!$IM30</f>
        <v>214870.08600000001</v>
      </c>
      <c r="J27" s="235">
        <f>+'[8]Archive Monthly'!$IN30</f>
        <v>231421.77359999999</v>
      </c>
    </row>
    <row r="28" spans="1:10" x14ac:dyDescent="0.2">
      <c r="A28" s="9" t="s">
        <v>582</v>
      </c>
      <c r="B28" s="235">
        <v>1081244</v>
      </c>
      <c r="C28" s="235">
        <v>930621</v>
      </c>
      <c r="D28" s="235">
        <f>+'[8]Archive Monthly'!$IB31</f>
        <v>77723.711899999995</v>
      </c>
      <c r="E28" s="235">
        <v>81280</v>
      </c>
      <c r="F28" s="235">
        <v>76851</v>
      </c>
      <c r="G28" s="235">
        <v>83283</v>
      </c>
      <c r="H28" s="235">
        <v>75701</v>
      </c>
      <c r="I28" s="235">
        <f>+'[8]Archive Monthly'!$IM31</f>
        <v>73289.387100000007</v>
      </c>
      <c r="J28" s="235">
        <f>+'[8]Archive Monthly'!$IN31</f>
        <v>78917.536099999998</v>
      </c>
    </row>
    <row r="29" spans="1:10" x14ac:dyDescent="0.2">
      <c r="A29" s="9" t="s">
        <v>583</v>
      </c>
      <c r="B29" s="235">
        <v>114528</v>
      </c>
      <c r="C29" s="235">
        <v>130961</v>
      </c>
      <c r="D29" s="235">
        <f>+'[8]Archive Monthly'!$IB32</f>
        <v>10679.703299999999</v>
      </c>
      <c r="E29" s="235">
        <v>10998</v>
      </c>
      <c r="F29" s="235">
        <v>10359</v>
      </c>
      <c r="G29" s="235">
        <v>9014</v>
      </c>
      <c r="H29" s="235">
        <v>10328</v>
      </c>
      <c r="I29" s="235">
        <f>+'[8]Archive Monthly'!$IM32</f>
        <v>11578.489299999999</v>
      </c>
      <c r="J29" s="235">
        <f>+'[8]Archive Monthly'!$IN32</f>
        <v>9875.3953999999994</v>
      </c>
    </row>
    <row r="30" spans="1:10" x14ac:dyDescent="0.2">
      <c r="A30" s="9" t="s">
        <v>584</v>
      </c>
      <c r="B30" s="235">
        <v>3699190</v>
      </c>
      <c r="C30" s="235">
        <v>3495174</v>
      </c>
      <c r="D30" s="235">
        <f>+'[8]Archive Monthly'!$IB33</f>
        <v>288184.65870000003</v>
      </c>
      <c r="E30" s="235">
        <v>291089</v>
      </c>
      <c r="F30" s="235">
        <v>261712</v>
      </c>
      <c r="G30" s="235">
        <v>289654</v>
      </c>
      <c r="H30" s="235">
        <v>279428</v>
      </c>
      <c r="I30" s="235">
        <f>+'[8]Archive Monthly'!$IM33</f>
        <v>264660.54359999998</v>
      </c>
      <c r="J30" s="235">
        <f>+'[8]Archive Monthly'!$IN33</f>
        <v>290903.4448</v>
      </c>
    </row>
    <row r="31" spans="1:10" x14ac:dyDescent="0.2">
      <c r="A31" s="9" t="s">
        <v>585</v>
      </c>
      <c r="B31" s="235">
        <v>415204</v>
      </c>
      <c r="C31" s="235">
        <v>389132</v>
      </c>
      <c r="D31" s="235">
        <f>+'[8]Archive Monthly'!$IB34</f>
        <v>25463.011900000001</v>
      </c>
      <c r="E31" s="235">
        <v>34234</v>
      </c>
      <c r="F31" s="235">
        <v>28370</v>
      </c>
      <c r="G31" s="235">
        <v>27547</v>
      </c>
      <c r="H31" s="235">
        <v>29574</v>
      </c>
      <c r="I31" s="235">
        <f>+'[8]Archive Monthly'!$IM34</f>
        <v>30461.901000000002</v>
      </c>
      <c r="J31" s="235">
        <f>+'[8]Archive Monthly'!$IN34</f>
        <v>30701.328300000001</v>
      </c>
    </row>
    <row r="32" spans="1:10" x14ac:dyDescent="0.2">
      <c r="A32" s="9" t="s">
        <v>586</v>
      </c>
      <c r="B32" s="235">
        <v>807454</v>
      </c>
      <c r="C32" s="235">
        <v>687203</v>
      </c>
      <c r="D32" s="235">
        <f>+'[8]Archive Monthly'!$IB35</f>
        <v>56981.503499999999</v>
      </c>
      <c r="E32" s="235">
        <v>52232</v>
      </c>
      <c r="F32" s="235">
        <v>54083</v>
      </c>
      <c r="G32" s="235">
        <v>61223</v>
      </c>
      <c r="H32" s="235">
        <v>62943</v>
      </c>
      <c r="I32" s="235">
        <f>+'[8]Archive Monthly'!$IM35</f>
        <v>53031.339699999997</v>
      </c>
      <c r="J32" s="235">
        <f>+'[8]Archive Monthly'!$IN35</f>
        <v>56641.512199999997</v>
      </c>
    </row>
    <row r="33" spans="1:10" x14ac:dyDescent="0.2">
      <c r="A33" s="9" t="s">
        <v>587</v>
      </c>
      <c r="B33" s="235">
        <v>928312</v>
      </c>
      <c r="C33" s="235">
        <v>853712</v>
      </c>
      <c r="D33" s="235">
        <f>+'[8]Archive Monthly'!$IB36</f>
        <v>64316.133300000001</v>
      </c>
      <c r="E33" s="235">
        <v>69824</v>
      </c>
      <c r="F33" s="235">
        <v>64406</v>
      </c>
      <c r="G33" s="235">
        <v>76322</v>
      </c>
      <c r="H33" s="235">
        <v>69922</v>
      </c>
      <c r="I33" s="235">
        <f>+'[8]Archive Monthly'!$IM36</f>
        <v>67443.239700000006</v>
      </c>
      <c r="J33" s="235">
        <f>+'[8]Archive Monthly'!$IN36</f>
        <v>71716.396999999997</v>
      </c>
    </row>
    <row r="34" spans="1:10" x14ac:dyDescent="0.2">
      <c r="A34" s="55" t="s">
        <v>588</v>
      </c>
      <c r="B34" s="250">
        <v>414833</v>
      </c>
      <c r="C34" s="250">
        <v>290520</v>
      </c>
      <c r="D34" s="250">
        <f>+'[8]Archive Monthly'!$IB38</f>
        <v>26803.803</v>
      </c>
      <c r="E34" s="250">
        <v>29449</v>
      </c>
      <c r="F34" s="250">
        <v>28243</v>
      </c>
      <c r="G34" s="250">
        <v>14748</v>
      </c>
      <c r="H34" s="250">
        <v>85625</v>
      </c>
      <c r="I34" s="250">
        <f>+'[8]Archive Monthly'!$IM38</f>
        <v>46366.669000000002</v>
      </c>
      <c r="J34" s="250">
        <f>+'[8]Archive Monthly'!$IN38</f>
        <v>37526.112000000001</v>
      </c>
    </row>
    <row r="35" spans="1:10" x14ac:dyDescent="0.2">
      <c r="A35" s="9" t="s">
        <v>589</v>
      </c>
      <c r="B35" s="235">
        <v>134562</v>
      </c>
      <c r="C35" s="235">
        <v>82763</v>
      </c>
      <c r="D35" s="235">
        <f>+'[8]Archive Monthly'!$IB39</f>
        <v>0</v>
      </c>
      <c r="E35" s="235" t="s">
        <v>184</v>
      </c>
      <c r="F35" s="235" t="s">
        <v>184</v>
      </c>
      <c r="G35" s="235" t="s">
        <v>184</v>
      </c>
      <c r="H35" s="235" t="s">
        <v>184</v>
      </c>
      <c r="I35" s="235">
        <f>+'[8]Archive Monthly'!$IM39</f>
        <v>0</v>
      </c>
      <c r="J35" s="235">
        <f>+'[8]Archive Monthly'!$IN39</f>
        <v>0</v>
      </c>
    </row>
    <row r="36" spans="1:10" x14ac:dyDescent="0.2">
      <c r="A36" s="9" t="s">
        <v>590</v>
      </c>
      <c r="B36" s="235">
        <v>70671</v>
      </c>
      <c r="C36" s="235">
        <v>134724</v>
      </c>
      <c r="D36" s="235">
        <f>+'[8]Archive Monthly'!$IB40</f>
        <v>21899.714</v>
      </c>
      <c r="E36" s="235">
        <v>29449</v>
      </c>
      <c r="F36" s="235">
        <v>28235</v>
      </c>
      <c r="G36" s="235">
        <v>14746</v>
      </c>
      <c r="H36" s="235">
        <v>79509</v>
      </c>
      <c r="I36" s="235">
        <f>+'[8]Archive Monthly'!$IM40</f>
        <v>34959.963000000003</v>
      </c>
      <c r="J36" s="235">
        <f>+'[8]Archive Monthly'!$IN40</f>
        <v>19607.501</v>
      </c>
    </row>
    <row r="37" spans="1:10" x14ac:dyDescent="0.2">
      <c r="A37" s="9" t="s">
        <v>591</v>
      </c>
      <c r="B37" s="235">
        <v>209599</v>
      </c>
      <c r="C37" s="235">
        <v>73033</v>
      </c>
      <c r="D37" s="235">
        <f>+'[8]Archive Monthly'!$IB41</f>
        <v>4904.0889999999999</v>
      </c>
      <c r="E37" s="235" t="s">
        <v>184</v>
      </c>
      <c r="F37" s="235">
        <v>8</v>
      </c>
      <c r="G37" s="235">
        <v>2</v>
      </c>
      <c r="H37" s="235">
        <v>6116</v>
      </c>
      <c r="I37" s="235">
        <f>+'[8]Archive Monthly'!$IM41</f>
        <v>11406.706</v>
      </c>
      <c r="J37" s="235">
        <f>+'[8]Archive Monthly'!$IN41</f>
        <v>17918.611000000001</v>
      </c>
    </row>
    <row r="38" spans="1:10" x14ac:dyDescent="0.2">
      <c r="A38" s="55" t="s">
        <v>592</v>
      </c>
      <c r="B38" s="250">
        <v>4330473</v>
      </c>
      <c r="C38" s="250">
        <v>4034230</v>
      </c>
      <c r="D38" s="250">
        <f>+'[8]Archive Monthly'!$IB43</f>
        <v>279653.02140000003</v>
      </c>
      <c r="E38" s="250">
        <v>334547</v>
      </c>
      <c r="F38" s="250">
        <v>321019</v>
      </c>
      <c r="G38" s="250">
        <v>373293</v>
      </c>
      <c r="H38" s="250">
        <v>338707</v>
      </c>
      <c r="I38" s="250">
        <f>+'[8]Archive Monthly'!$IM43</f>
        <v>328046.96389999997</v>
      </c>
      <c r="J38" s="250">
        <f>+'[8]Archive Monthly'!$IN43</f>
        <v>316681.93329999998</v>
      </c>
    </row>
    <row r="39" spans="1:10" x14ac:dyDescent="0.2">
      <c r="A39" s="9" t="s">
        <v>593</v>
      </c>
      <c r="B39" s="235">
        <v>97270</v>
      </c>
      <c r="C39" s="235">
        <v>78711</v>
      </c>
      <c r="D39" s="235">
        <f>+'[8]Archive Monthly'!$IB44</f>
        <v>4773.6993000000002</v>
      </c>
      <c r="E39" s="235">
        <v>5745</v>
      </c>
      <c r="F39" s="235">
        <v>5113</v>
      </c>
      <c r="G39" s="235">
        <v>6558</v>
      </c>
      <c r="H39" s="235">
        <v>5963</v>
      </c>
      <c r="I39" s="235">
        <f>+'[8]Archive Monthly'!$IM44</f>
        <v>5568.8535000000002</v>
      </c>
      <c r="J39" s="235">
        <f>+'[8]Archive Monthly'!$IN44</f>
        <v>4840.7200999999995</v>
      </c>
    </row>
    <row r="40" spans="1:10" x14ac:dyDescent="0.2">
      <c r="A40" s="9" t="s">
        <v>594</v>
      </c>
      <c r="B40" s="235">
        <v>506926</v>
      </c>
      <c r="C40" s="235">
        <v>460630</v>
      </c>
      <c r="D40" s="235">
        <f>+'[8]Archive Monthly'!$IB45</f>
        <v>37398.038099999998</v>
      </c>
      <c r="E40" s="235">
        <v>30104</v>
      </c>
      <c r="F40" s="235">
        <v>34927</v>
      </c>
      <c r="G40" s="235">
        <v>39170</v>
      </c>
      <c r="H40" s="235">
        <v>38619</v>
      </c>
      <c r="I40" s="235">
        <f>+'[8]Archive Monthly'!$IM45</f>
        <v>36697.460200000001</v>
      </c>
      <c r="J40" s="235">
        <f>+'[8]Archive Monthly'!$IN45</f>
        <v>38473.155599999998</v>
      </c>
    </row>
    <row r="41" spans="1:10" x14ac:dyDescent="0.2">
      <c r="A41" s="9" t="s">
        <v>595</v>
      </c>
      <c r="B41" s="235">
        <v>207117</v>
      </c>
      <c r="C41" s="235">
        <v>173575</v>
      </c>
      <c r="D41" s="235">
        <f>+'[8]Archive Monthly'!$IB49</f>
        <v>12631.066000000001</v>
      </c>
      <c r="E41" s="235">
        <v>10649</v>
      </c>
      <c r="F41" s="235">
        <v>12269</v>
      </c>
      <c r="G41" s="235">
        <v>12161</v>
      </c>
      <c r="H41" s="235">
        <v>12379</v>
      </c>
      <c r="I41" s="235">
        <f>+'[8]Archive Monthly'!$IM49</f>
        <v>10686.522999999999</v>
      </c>
      <c r="J41" s="235">
        <f>+'[8]Archive Monthly'!$IN49</f>
        <v>10849.417600000001</v>
      </c>
    </row>
    <row r="42" spans="1:10" x14ac:dyDescent="0.2">
      <c r="A42" s="9" t="s">
        <v>596</v>
      </c>
      <c r="B42" s="235">
        <v>649946</v>
      </c>
      <c r="C42" s="235">
        <v>627561</v>
      </c>
      <c r="D42" s="235">
        <f>+'[8]Archive Monthly'!$IB50</f>
        <v>48417.436000000002</v>
      </c>
      <c r="E42" s="235">
        <v>52902</v>
      </c>
      <c r="F42" s="235">
        <v>48462</v>
      </c>
      <c r="G42" s="235">
        <v>58222</v>
      </c>
      <c r="H42" s="235">
        <v>48813</v>
      </c>
      <c r="I42" s="235">
        <f>+'[8]Archive Monthly'!$IM50</f>
        <v>51797.648500000003</v>
      </c>
      <c r="J42" s="235">
        <f>+'[8]Archive Monthly'!$IN50</f>
        <v>51087.612300000001</v>
      </c>
    </row>
    <row r="43" spans="1:10" x14ac:dyDescent="0.2">
      <c r="A43" s="9" t="s">
        <v>597</v>
      </c>
      <c r="B43" s="235">
        <v>155094</v>
      </c>
      <c r="C43" s="235">
        <v>167342</v>
      </c>
      <c r="D43" s="235">
        <f>+'[8]Archive Monthly'!$IB54</f>
        <v>13036.189399999999</v>
      </c>
      <c r="E43" s="235">
        <v>13721</v>
      </c>
      <c r="F43" s="235">
        <v>15530</v>
      </c>
      <c r="G43" s="235">
        <v>13265</v>
      </c>
      <c r="H43" s="235">
        <v>12853</v>
      </c>
      <c r="I43" s="235">
        <f>+'[8]Archive Monthly'!$IM54</f>
        <v>11019.5098</v>
      </c>
      <c r="J43" s="235">
        <f>+'[8]Archive Monthly'!$IN54</f>
        <v>11900.0324</v>
      </c>
    </row>
    <row r="44" spans="1:10" x14ac:dyDescent="0.2">
      <c r="A44" s="61" t="s">
        <v>598</v>
      </c>
      <c r="B44" s="235">
        <v>474720</v>
      </c>
      <c r="C44" s="235">
        <v>454855</v>
      </c>
      <c r="D44" s="235">
        <f>+'[8]Archive Monthly'!$IB58</f>
        <v>36388.930999999997</v>
      </c>
      <c r="E44" s="235">
        <v>36207</v>
      </c>
      <c r="F44" s="235">
        <v>36345</v>
      </c>
      <c r="G44" s="235">
        <v>43726</v>
      </c>
      <c r="H44" s="235">
        <v>37427</v>
      </c>
      <c r="I44" s="235">
        <f>+'[8]Archive Monthly'!$IM58</f>
        <v>37196.334999999999</v>
      </c>
      <c r="J44" s="235">
        <f>+'[8]Archive Monthly'!$IN58</f>
        <v>39869.6201</v>
      </c>
    </row>
    <row r="45" spans="1:10" x14ac:dyDescent="0.2">
      <c r="A45" s="61" t="s">
        <v>599</v>
      </c>
      <c r="B45" s="235">
        <v>92327</v>
      </c>
      <c r="C45" s="235">
        <v>72520</v>
      </c>
      <c r="D45" s="235">
        <f>+'[8]Archive Monthly'!$IB59</f>
        <v>5585.2984999999999</v>
      </c>
      <c r="E45" s="235">
        <v>5627</v>
      </c>
      <c r="F45" s="235">
        <v>5507</v>
      </c>
      <c r="G45" s="235">
        <v>6234</v>
      </c>
      <c r="H45" s="235">
        <v>5636</v>
      </c>
      <c r="I45" s="235">
        <f>+'[8]Archive Monthly'!$IM59</f>
        <v>5075.7166999999999</v>
      </c>
      <c r="J45" s="235">
        <f>+'[8]Archive Monthly'!$IN59</f>
        <v>5305.9336999999996</v>
      </c>
    </row>
    <row r="46" spans="1:10" x14ac:dyDescent="0.2">
      <c r="A46" s="61" t="s">
        <v>600</v>
      </c>
      <c r="B46" s="235">
        <v>6677</v>
      </c>
      <c r="C46" s="235">
        <v>4357</v>
      </c>
      <c r="D46" s="235">
        <f>+'[8]Archive Monthly'!$IB60</f>
        <v>361.89670000000001</v>
      </c>
      <c r="E46" s="235">
        <v>330</v>
      </c>
      <c r="F46" s="235">
        <v>346</v>
      </c>
      <c r="G46" s="235">
        <v>394</v>
      </c>
      <c r="H46" s="235">
        <v>568</v>
      </c>
      <c r="I46" s="235">
        <f>+'[8]Archive Monthly'!$IM60</f>
        <v>279.678</v>
      </c>
      <c r="J46" s="235">
        <f>+'[8]Archive Monthly'!$IN60</f>
        <v>315.7371</v>
      </c>
    </row>
    <row r="47" spans="1:10" x14ac:dyDescent="0.2">
      <c r="A47" s="61" t="s">
        <v>601</v>
      </c>
      <c r="B47" s="235">
        <v>1485224</v>
      </c>
      <c r="C47" s="235">
        <v>1424852</v>
      </c>
      <c r="D47" s="235">
        <f>+'[8]Archive Monthly'!$IB61</f>
        <v>85958.226299999995</v>
      </c>
      <c r="E47" s="235">
        <v>121748</v>
      </c>
      <c r="F47" s="235">
        <v>115350</v>
      </c>
      <c r="G47" s="235">
        <v>132182</v>
      </c>
      <c r="H47" s="235">
        <v>123860</v>
      </c>
      <c r="I47" s="235">
        <f>+'[8]Archive Monthly'!$IM61</f>
        <v>120415.40850000001</v>
      </c>
      <c r="J47" s="235">
        <f>+'[8]Archive Monthly'!$IN61</f>
        <v>105530.0582</v>
      </c>
    </row>
    <row r="48" spans="1:10" x14ac:dyDescent="0.2">
      <c r="A48" s="9" t="s">
        <v>602</v>
      </c>
      <c r="B48" s="235">
        <v>314263</v>
      </c>
      <c r="C48" s="235">
        <v>261342</v>
      </c>
      <c r="D48" s="235">
        <f>+'[8]Archive Monthly'!$IB66</f>
        <v>18692.6086</v>
      </c>
      <c r="E48" s="235">
        <v>26668</v>
      </c>
      <c r="F48" s="235">
        <v>21609</v>
      </c>
      <c r="G48" s="235">
        <v>22578</v>
      </c>
      <c r="H48" s="235">
        <v>22925</v>
      </c>
      <c r="I48" s="235">
        <f>+'[8]Archive Monthly'!$IM66</f>
        <v>22032.7166</v>
      </c>
      <c r="J48" s="235">
        <f>+'[8]Archive Monthly'!$IN66</f>
        <v>19032.652399999999</v>
      </c>
    </row>
    <row r="49" spans="1:12" x14ac:dyDescent="0.2">
      <c r="A49" s="9" t="s">
        <v>603</v>
      </c>
      <c r="B49" s="235">
        <v>10124</v>
      </c>
      <c r="C49" s="235">
        <v>11520</v>
      </c>
      <c r="D49" s="235">
        <f>+'[8]Archive Monthly'!$IB73</f>
        <v>452.79129999999998</v>
      </c>
      <c r="E49" s="235">
        <v>122</v>
      </c>
      <c r="F49" s="235">
        <v>423</v>
      </c>
      <c r="G49" s="235">
        <v>2366</v>
      </c>
      <c r="H49" s="235">
        <v>1319</v>
      </c>
      <c r="I49" s="235">
        <f>+'[8]Archive Monthly'!$IM73</f>
        <v>152.20240000000001</v>
      </c>
      <c r="J49" s="235">
        <f>+'[8]Archive Monthly'!$IN73</f>
        <v>495.51510000000002</v>
      </c>
    </row>
    <row r="50" spans="1:12" x14ac:dyDescent="0.2">
      <c r="A50" s="9" t="s">
        <v>604</v>
      </c>
      <c r="B50" s="235">
        <v>13235</v>
      </c>
      <c r="C50" s="235">
        <v>15124</v>
      </c>
      <c r="D50" s="235">
        <f>+'[8]Archive Monthly'!$IB74</f>
        <v>299.04759999999999</v>
      </c>
      <c r="E50" s="235">
        <v>907</v>
      </c>
      <c r="F50" s="235">
        <v>298</v>
      </c>
      <c r="G50" s="235">
        <v>350</v>
      </c>
      <c r="H50" s="235">
        <v>972</v>
      </c>
      <c r="I50" s="235">
        <f>+'[8]Archive Monthly'!$IM74</f>
        <v>814.14350000000002</v>
      </c>
      <c r="J50" s="235">
        <f>+'[8]Archive Monthly'!$IN74</f>
        <v>519.22270000000003</v>
      </c>
    </row>
    <row r="51" spans="1:12" x14ac:dyDescent="0.2">
      <c r="A51" s="9" t="s">
        <v>605</v>
      </c>
      <c r="B51" s="235">
        <v>7326</v>
      </c>
      <c r="C51" s="235">
        <v>8983</v>
      </c>
      <c r="D51" s="235">
        <f>+'[8]Archive Monthly'!$IB75</f>
        <v>644.60760000000005</v>
      </c>
      <c r="E51" s="235">
        <v>749</v>
      </c>
      <c r="F51" s="235">
        <v>671</v>
      </c>
      <c r="G51" s="235">
        <v>1086</v>
      </c>
      <c r="H51" s="235">
        <v>1001</v>
      </c>
      <c r="I51" s="235">
        <f>+'[8]Archive Monthly'!$IM75</f>
        <v>525.90620000000001</v>
      </c>
      <c r="J51" s="235">
        <f>+'[8]Archive Monthly'!$IN75</f>
        <v>769.79</v>
      </c>
    </row>
    <row r="52" spans="1:12" x14ac:dyDescent="0.2">
      <c r="A52" s="9" t="s">
        <v>606</v>
      </c>
      <c r="B52" s="235">
        <v>33539</v>
      </c>
      <c r="C52" s="235">
        <v>21566</v>
      </c>
      <c r="D52" s="235">
        <f>+'[8]Archive Monthly'!$IB76</f>
        <v>8.5500000000000007</v>
      </c>
      <c r="E52" s="235">
        <v>3722</v>
      </c>
      <c r="F52" s="235">
        <v>34</v>
      </c>
      <c r="G52" s="235">
        <v>3020</v>
      </c>
      <c r="H52" s="235">
        <v>18</v>
      </c>
      <c r="I52" s="235">
        <f>+'[8]Archive Monthly'!$IM76</f>
        <v>37.948</v>
      </c>
      <c r="J52" s="235">
        <f>+'[8]Archive Monthly'!$IN76</f>
        <v>1753.4739999999999</v>
      </c>
    </row>
    <row r="53" spans="1:12" x14ac:dyDescent="0.2">
      <c r="A53" s="9" t="s">
        <v>607</v>
      </c>
      <c r="B53" s="235">
        <v>11</v>
      </c>
      <c r="C53" s="235">
        <v>589</v>
      </c>
      <c r="D53" s="235">
        <f>+'[8]Archive Monthly'!$IB77</f>
        <v>83.07</v>
      </c>
      <c r="E53" s="235" t="s">
        <v>184</v>
      </c>
      <c r="F53" s="235" t="s">
        <v>184</v>
      </c>
      <c r="G53" s="235">
        <v>146</v>
      </c>
      <c r="H53" s="235" t="s">
        <v>184</v>
      </c>
      <c r="I53" s="235">
        <f>+'[8]Archive Monthly'!$IM77</f>
        <v>52</v>
      </c>
      <c r="J53" s="235">
        <f>+'[8]Archive Monthly'!$IN77</f>
        <v>0</v>
      </c>
    </row>
    <row r="54" spans="1:12" x14ac:dyDescent="0.2">
      <c r="A54" s="9" t="s">
        <v>608</v>
      </c>
      <c r="B54" s="235">
        <v>231812</v>
      </c>
      <c r="C54" s="235">
        <v>204428</v>
      </c>
      <c r="D54" s="235">
        <f>+'[8]Archive Monthly'!$IB78</f>
        <v>11956.499</v>
      </c>
      <c r="E54" s="235">
        <v>21900</v>
      </c>
      <c r="F54" s="235">
        <v>19481</v>
      </c>
      <c r="G54" s="235">
        <v>26950</v>
      </c>
      <c r="H54" s="235">
        <v>21934</v>
      </c>
      <c r="I54" s="235">
        <f>+'[8]Archive Monthly'!$IM78</f>
        <v>20634.906999999999</v>
      </c>
      <c r="J54" s="235">
        <f>+'[8]Archive Monthly'!$IN78</f>
        <v>20606.796999999999</v>
      </c>
    </row>
    <row r="55" spans="1:12" ht="15" thickBot="1" x14ac:dyDescent="0.25">
      <c r="A55" s="103" t="s">
        <v>609</v>
      </c>
      <c r="B55" s="251">
        <v>44864</v>
      </c>
      <c r="C55" s="251">
        <v>46274</v>
      </c>
      <c r="D55" s="251">
        <f>+'[8]Archive Monthly'!$IB79</f>
        <v>2965.0659999999998</v>
      </c>
      <c r="E55" s="251">
        <v>3448</v>
      </c>
      <c r="F55" s="251">
        <v>4654</v>
      </c>
      <c r="G55" s="251">
        <v>4888</v>
      </c>
      <c r="H55" s="251">
        <v>4421</v>
      </c>
      <c r="I55" s="251">
        <f>+'[8]Archive Monthly'!$IM79</f>
        <v>5060.0069999999996</v>
      </c>
      <c r="J55" s="251">
        <f>+'[8]Archive Monthly'!$IN79</f>
        <v>5332.1949999999997</v>
      </c>
    </row>
    <row r="56" spans="1:12" ht="15" thickTop="1" x14ac:dyDescent="0.2">
      <c r="A56" s="55" t="s">
        <v>610</v>
      </c>
      <c r="B56" s="250">
        <v>2693435</v>
      </c>
      <c r="C56" s="250">
        <v>2588217</v>
      </c>
      <c r="D56" s="250">
        <f>+'[8]Archive Monthly'!$IB81</f>
        <v>252537.1612</v>
      </c>
      <c r="E56" s="250">
        <v>217210</v>
      </c>
      <c r="F56" s="250">
        <v>216392</v>
      </c>
      <c r="G56" s="250">
        <v>267617</v>
      </c>
      <c r="H56" s="250">
        <v>237674</v>
      </c>
      <c r="I56" s="250">
        <f>+'[8]Archive Monthly'!$IM81</f>
        <v>211713.9296</v>
      </c>
      <c r="J56" s="250">
        <f>+'[8]Archive Monthly'!$IN81</f>
        <v>238736.4259</v>
      </c>
    </row>
    <row r="57" spans="1:12" x14ac:dyDescent="0.2">
      <c r="A57" s="55" t="s">
        <v>611</v>
      </c>
      <c r="B57" s="250">
        <v>31304688</v>
      </c>
      <c r="C57" s="250">
        <v>28286857</v>
      </c>
      <c r="D57" s="250">
        <f>+'[8]Archive Monthly'!$IB83</f>
        <v>2199860.0928000002</v>
      </c>
      <c r="E57" s="250">
        <v>2388401</v>
      </c>
      <c r="F57" s="250">
        <v>2390054</v>
      </c>
      <c r="G57" s="250">
        <v>2739157</v>
      </c>
      <c r="H57" s="250">
        <v>2741766</v>
      </c>
      <c r="I57" s="250">
        <f>+'[8]Archive Monthly'!$IM83</f>
        <v>2676066.9117000001</v>
      </c>
      <c r="J57" s="250">
        <f>+'[8]Archive Monthly'!$IN83</f>
        <v>2708520.6182999997</v>
      </c>
    </row>
    <row r="58" spans="1:12" x14ac:dyDescent="0.2">
      <c r="A58" s="55" t="s">
        <v>612</v>
      </c>
      <c r="B58" s="250">
        <v>349676</v>
      </c>
      <c r="C58" s="250">
        <v>755178</v>
      </c>
      <c r="D58" s="250">
        <f>+'[8]Archive Monthly'!$IB85</f>
        <v>46723.176149999999</v>
      </c>
      <c r="E58" s="250">
        <v>48120</v>
      </c>
      <c r="F58" s="250">
        <v>45323</v>
      </c>
      <c r="G58" s="250">
        <v>45530</v>
      </c>
      <c r="H58" s="250">
        <v>46800</v>
      </c>
      <c r="I58" s="250">
        <f>+'[8]Archive Monthly'!$IM85</f>
        <v>48688.493908000004</v>
      </c>
      <c r="J58" s="250">
        <f>+'[8]Archive Monthly'!$IN85</f>
        <v>48688.493908000004</v>
      </c>
    </row>
    <row r="59" spans="1:12" x14ac:dyDescent="0.2">
      <c r="A59" s="55" t="s">
        <v>613</v>
      </c>
      <c r="B59" s="250">
        <v>30955012</v>
      </c>
      <c r="C59" s="250">
        <v>27531679</v>
      </c>
      <c r="D59" s="250">
        <f>+'[8]Archive Monthly'!$IB87</f>
        <v>2153136.91665</v>
      </c>
      <c r="E59" s="250">
        <v>2340282</v>
      </c>
      <c r="F59" s="250">
        <v>2344730</v>
      </c>
      <c r="G59" s="250">
        <v>2693626</v>
      </c>
      <c r="H59" s="250">
        <v>2694966</v>
      </c>
      <c r="I59" s="250">
        <f>+'[8]Archive Monthly'!$IM87</f>
        <v>2627378.4177919999</v>
      </c>
      <c r="J59" s="250">
        <f>+'[8]Archive Monthly'!$IN87</f>
        <v>2659832.1243919996</v>
      </c>
    </row>
    <row r="60" spans="1:12" ht="15" thickBot="1" x14ac:dyDescent="0.25">
      <c r="A60" s="198" t="s">
        <v>614</v>
      </c>
      <c r="B60" s="252">
        <v>1537930</v>
      </c>
      <c r="C60" s="252">
        <v>347283</v>
      </c>
      <c r="D60" s="252">
        <f>+'[8]Archive Monthly'!$IB89</f>
        <v>68828.08245701011</v>
      </c>
      <c r="E60" s="252">
        <v>77721</v>
      </c>
      <c r="F60" s="252">
        <v>121246</v>
      </c>
      <c r="G60" s="252">
        <v>70341</v>
      </c>
      <c r="H60" s="252">
        <v>29007</v>
      </c>
      <c r="I60" s="252">
        <f>+'[8]Archive Monthly'!$IM89</f>
        <v>167604.27190220458</v>
      </c>
      <c r="J60" s="252">
        <f>+'[8]Archive Monthly'!$IN89</f>
        <v>33216.625182621996</v>
      </c>
      <c r="K60" s="257"/>
      <c r="L60" s="257"/>
    </row>
    <row r="61" spans="1:12" ht="15.75" thickTop="1" thickBot="1" x14ac:dyDescent="0.25">
      <c r="A61" s="105" t="s">
        <v>615</v>
      </c>
      <c r="B61" s="252">
        <v>32492942</v>
      </c>
      <c r="C61" s="254">
        <v>27878962</v>
      </c>
      <c r="D61" s="254">
        <f>+'[8]Archive Monthly'!$IB91</f>
        <v>2221964.9991070102</v>
      </c>
      <c r="E61" s="254">
        <v>2418003</v>
      </c>
      <c r="F61" s="254">
        <v>2465977</v>
      </c>
      <c r="G61" s="254">
        <v>2763968</v>
      </c>
      <c r="H61" s="254">
        <v>2723973</v>
      </c>
      <c r="I61" s="254">
        <f>+'[8]Archive Monthly'!$IM91</f>
        <v>2794982.6896942044</v>
      </c>
      <c r="J61" s="254">
        <f>+'[8]Archive Monthly'!$IN91</f>
        <v>2693048.7495746217</v>
      </c>
      <c r="K61" s="257"/>
      <c r="L61" s="257"/>
    </row>
    <row r="62" spans="1:12" ht="15" thickTop="1" x14ac:dyDescent="0.2">
      <c r="A62" s="335" t="s">
        <v>56</v>
      </c>
      <c r="B62" s="335"/>
      <c r="C62" s="335"/>
      <c r="D62" s="335"/>
      <c r="E62" s="335"/>
      <c r="F62" s="335"/>
      <c r="G62" s="335"/>
      <c r="H62" s="335"/>
      <c r="I62" s="335"/>
      <c r="J62" s="335"/>
      <c r="K62" s="258"/>
      <c r="L62" s="258"/>
    </row>
    <row r="63" spans="1:12" ht="21" customHeight="1" x14ac:dyDescent="0.2">
      <c r="A63" s="482" t="s">
        <v>616</v>
      </c>
      <c r="B63" s="482"/>
      <c r="C63" s="482"/>
      <c r="D63" s="482"/>
      <c r="E63" s="482"/>
      <c r="F63" s="482"/>
      <c r="G63" s="482"/>
      <c r="H63" s="482"/>
      <c r="I63" s="482"/>
      <c r="K63" s="257"/>
      <c r="L63" s="257"/>
    </row>
    <row r="64" spans="1:12" x14ac:dyDescent="0.2">
      <c r="A64" s="474" t="s">
        <v>617</v>
      </c>
      <c r="B64" s="474"/>
      <c r="C64" s="474"/>
      <c r="D64" s="474"/>
      <c r="E64" s="474"/>
      <c r="F64" s="474"/>
      <c r="G64" s="474"/>
      <c r="H64" s="474"/>
      <c r="I64" s="474"/>
    </row>
  </sheetData>
  <mergeCells count="10">
    <mergeCell ref="A3:J3"/>
    <mergeCell ref="A62:J62"/>
    <mergeCell ref="A63:I63"/>
    <mergeCell ref="A64:I64"/>
    <mergeCell ref="A1:I1"/>
    <mergeCell ref="A2:I2"/>
    <mergeCell ref="A4:A5"/>
    <mergeCell ref="B4:B5"/>
    <mergeCell ref="C4:C5"/>
    <mergeCell ref="E4:I4"/>
  </mergeCells>
  <hyperlinks>
    <hyperlink ref="A64" r:id="rId1" display="http://www.sbp.org.pk/ecodata/Exports-(BOP)-Commodities.xls"/>
  </hyperlinks>
  <pageMargins left="0.7" right="0.7" top="0.75" bottom="0.75" header="0.3" footer="0.3"/>
  <pageSetup paperSize="9" scale="75" orientation="portrait" verticalDpi="0"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view="pageBreakPreview" zoomScale="115" zoomScaleNormal="100" zoomScaleSheetLayoutView="115" workbookViewId="0">
      <selection activeCell="A2" sqref="A2:J2"/>
    </sheetView>
  </sheetViews>
  <sheetFormatPr defaultColWidth="9.125" defaultRowHeight="14.25" x14ac:dyDescent="0.2"/>
  <cols>
    <col min="1" max="1" width="20.625" style="5" bestFit="1" customWidth="1"/>
    <col min="2" max="2" width="8.5" style="5" bestFit="1" customWidth="1"/>
    <col min="3" max="3" width="8.75" style="5" bestFit="1" customWidth="1"/>
    <col min="4" max="4" width="7.25" style="5" customWidth="1"/>
    <col min="5" max="5" width="8" style="5" bestFit="1" customWidth="1"/>
    <col min="6" max="7" width="7.75" style="5" bestFit="1" customWidth="1"/>
    <col min="8" max="9" width="8" style="5" bestFit="1" customWidth="1"/>
    <col min="10" max="10" width="7.75" style="5" bestFit="1" customWidth="1"/>
    <col min="11" max="16384" width="9.125" style="5"/>
  </cols>
  <sheetData>
    <row r="1" spans="1:10" ht="18.75" x14ac:dyDescent="0.2">
      <c r="A1" s="360" t="s">
        <v>618</v>
      </c>
      <c r="B1" s="360"/>
      <c r="C1" s="360"/>
      <c r="D1" s="360"/>
      <c r="E1" s="360"/>
      <c r="F1" s="360"/>
      <c r="G1" s="360"/>
      <c r="H1" s="360"/>
      <c r="I1" s="360"/>
      <c r="J1" s="360"/>
    </row>
    <row r="2" spans="1:10" x14ac:dyDescent="0.2">
      <c r="A2" s="429" t="s">
        <v>538</v>
      </c>
      <c r="B2" s="429"/>
      <c r="C2" s="429"/>
      <c r="D2" s="429"/>
      <c r="E2" s="429"/>
      <c r="F2" s="429"/>
      <c r="G2" s="429"/>
      <c r="H2" s="429"/>
      <c r="I2" s="429"/>
      <c r="J2" s="429"/>
    </row>
    <row r="3" spans="1:10" ht="15" thickBot="1" x14ac:dyDescent="0.25">
      <c r="A3" s="334" t="s">
        <v>556</v>
      </c>
      <c r="B3" s="334"/>
      <c r="C3" s="334"/>
      <c r="D3" s="334"/>
      <c r="E3" s="334"/>
      <c r="F3" s="334"/>
      <c r="G3" s="334"/>
      <c r="H3" s="334"/>
      <c r="I3" s="334"/>
      <c r="J3" s="334"/>
    </row>
    <row r="4" spans="1:10" ht="15.75" thickTop="1" thickBot="1" x14ac:dyDescent="0.25">
      <c r="A4" s="491" t="s">
        <v>557</v>
      </c>
      <c r="B4" s="357" t="s">
        <v>619</v>
      </c>
      <c r="C4" s="357" t="s">
        <v>620</v>
      </c>
      <c r="D4" s="255">
        <v>2023</v>
      </c>
      <c r="E4" s="351">
        <v>2023</v>
      </c>
      <c r="F4" s="351"/>
      <c r="G4" s="351"/>
      <c r="H4" s="351"/>
      <c r="I4" s="350"/>
      <c r="J4" s="228">
        <v>2024</v>
      </c>
    </row>
    <row r="5" spans="1:10" ht="15" thickBot="1" x14ac:dyDescent="0.25">
      <c r="A5" s="492"/>
      <c r="B5" s="358"/>
      <c r="C5" s="358"/>
      <c r="D5" s="29" t="s">
        <v>45</v>
      </c>
      <c r="E5" s="12" t="s">
        <v>40</v>
      </c>
      <c r="F5" s="12" t="s">
        <v>41</v>
      </c>
      <c r="G5" s="12" t="s">
        <v>42</v>
      </c>
      <c r="H5" s="12" t="s">
        <v>43</v>
      </c>
      <c r="I5" s="29" t="s">
        <v>44</v>
      </c>
      <c r="J5" s="306" t="s">
        <v>918</v>
      </c>
    </row>
    <row r="6" spans="1:10" s="266" customFormat="1" ht="15.75" thickTop="1" x14ac:dyDescent="0.25">
      <c r="A6" s="84" t="s">
        <v>560</v>
      </c>
      <c r="B6" s="250">
        <v>5415582</v>
      </c>
      <c r="C6" s="233">
        <v>5021316</v>
      </c>
      <c r="D6" s="277">
        <v>384056</v>
      </c>
      <c r="E6" s="233">
        <v>382020</v>
      </c>
      <c r="F6" s="233">
        <v>568990</v>
      </c>
      <c r="G6" s="250">
        <v>663984</v>
      </c>
      <c r="H6" s="250">
        <v>696183</v>
      </c>
      <c r="I6" s="250">
        <v>840819</v>
      </c>
      <c r="J6" s="275">
        <f>+[9]Sheet1!F10</f>
        <v>787365</v>
      </c>
    </row>
    <row r="7" spans="1:10" x14ac:dyDescent="0.2">
      <c r="A7" s="61" t="s">
        <v>561</v>
      </c>
      <c r="B7" s="235">
        <v>2512832</v>
      </c>
      <c r="C7" s="269">
        <v>2149201</v>
      </c>
      <c r="D7" s="278">
        <v>155399</v>
      </c>
      <c r="E7" s="269">
        <v>116891</v>
      </c>
      <c r="F7" s="269">
        <v>172396</v>
      </c>
      <c r="G7" s="235">
        <v>304401</v>
      </c>
      <c r="H7" s="235">
        <v>408618</v>
      </c>
      <c r="I7" s="235">
        <v>518638</v>
      </c>
      <c r="J7" s="274">
        <f>+[9]Sheet1!F11</f>
        <v>477519</v>
      </c>
    </row>
    <row r="8" spans="1:10" x14ac:dyDescent="0.2">
      <c r="A8" s="61" t="s">
        <v>621</v>
      </c>
      <c r="B8" s="235">
        <v>694549</v>
      </c>
      <c r="C8" s="269">
        <v>650532</v>
      </c>
      <c r="D8" s="278">
        <v>54474</v>
      </c>
      <c r="E8" s="269">
        <v>55244</v>
      </c>
      <c r="F8" s="269">
        <v>63837</v>
      </c>
      <c r="G8" s="235">
        <v>66996</v>
      </c>
      <c r="H8" s="235">
        <v>61044</v>
      </c>
      <c r="I8" s="235">
        <v>80791</v>
      </c>
      <c r="J8" s="274">
        <f>+[9]Sheet1!F12</f>
        <v>89381</v>
      </c>
    </row>
    <row r="9" spans="1:10" x14ac:dyDescent="0.2">
      <c r="A9" s="61" t="s">
        <v>622</v>
      </c>
      <c r="B9" s="235">
        <v>1818283</v>
      </c>
      <c r="C9" s="269">
        <v>1498669</v>
      </c>
      <c r="D9" s="278">
        <v>100925</v>
      </c>
      <c r="E9" s="269">
        <v>61646</v>
      </c>
      <c r="F9" s="269">
        <v>108559</v>
      </c>
      <c r="G9" s="235">
        <v>237405</v>
      </c>
      <c r="H9" s="235">
        <v>61044</v>
      </c>
      <c r="I9" s="235">
        <v>437847</v>
      </c>
      <c r="J9" s="274">
        <f>+[9]Sheet1!F13</f>
        <v>388138</v>
      </c>
    </row>
    <row r="10" spans="1:10" x14ac:dyDescent="0.2">
      <c r="A10" s="61" t="s">
        <v>564</v>
      </c>
      <c r="B10" s="235">
        <v>430898</v>
      </c>
      <c r="C10" s="269">
        <v>496589</v>
      </c>
      <c r="D10" s="278">
        <v>36637</v>
      </c>
      <c r="E10" s="269">
        <v>20368</v>
      </c>
      <c r="F10" s="269">
        <v>43726</v>
      </c>
      <c r="G10" s="235">
        <v>40797</v>
      </c>
      <c r="H10" s="235">
        <v>38035</v>
      </c>
      <c r="I10" s="235">
        <v>37075</v>
      </c>
      <c r="J10" s="274">
        <f>+[9]Sheet1!F14</f>
        <v>30255</v>
      </c>
    </row>
    <row r="11" spans="1:10" x14ac:dyDescent="0.2">
      <c r="A11" s="61" t="s">
        <v>565</v>
      </c>
      <c r="B11" s="235">
        <v>477349</v>
      </c>
      <c r="C11" s="269">
        <v>283188</v>
      </c>
      <c r="D11" s="278">
        <v>36108</v>
      </c>
      <c r="E11" s="269">
        <v>27753</v>
      </c>
      <c r="F11" s="269">
        <v>25166</v>
      </c>
      <c r="G11" s="235">
        <v>20327</v>
      </c>
      <c r="H11" s="235">
        <v>19144</v>
      </c>
      <c r="I11" s="235">
        <v>43210</v>
      </c>
      <c r="J11" s="274">
        <f>+[9]Sheet1!F15</f>
        <v>39732</v>
      </c>
    </row>
    <row r="12" spans="1:10" x14ac:dyDescent="0.2">
      <c r="A12" s="61" t="s">
        <v>623</v>
      </c>
      <c r="B12" s="235">
        <v>309771</v>
      </c>
      <c r="C12" s="269">
        <v>300323</v>
      </c>
      <c r="D12" s="278">
        <v>29977</v>
      </c>
      <c r="E12" s="269">
        <v>18204</v>
      </c>
      <c r="F12" s="269">
        <v>18413</v>
      </c>
      <c r="G12" s="235">
        <v>15695</v>
      </c>
      <c r="H12" s="235">
        <v>21623</v>
      </c>
      <c r="I12" s="235">
        <v>40466</v>
      </c>
      <c r="J12" s="274">
        <f>+[9]Sheet1!F16</f>
        <v>72947</v>
      </c>
    </row>
    <row r="13" spans="1:10" x14ac:dyDescent="0.2">
      <c r="A13" s="61" t="s">
        <v>624</v>
      </c>
      <c r="B13" s="235">
        <v>66</v>
      </c>
      <c r="C13" s="269">
        <v>49</v>
      </c>
      <c r="D13" s="279" t="s">
        <v>184</v>
      </c>
      <c r="E13" s="269">
        <v>20</v>
      </c>
      <c r="F13" s="269">
        <v>64</v>
      </c>
      <c r="G13" s="235" t="s">
        <v>184</v>
      </c>
      <c r="H13" s="235" t="s">
        <v>184</v>
      </c>
      <c r="I13" s="235" t="s">
        <v>184</v>
      </c>
      <c r="J13" s="274">
        <f>+[9]Sheet1!F17</f>
        <v>89</v>
      </c>
    </row>
    <row r="14" spans="1:10" x14ac:dyDescent="0.2">
      <c r="A14" s="61" t="s">
        <v>625</v>
      </c>
      <c r="B14" s="235">
        <v>54385</v>
      </c>
      <c r="C14" s="269">
        <v>63941</v>
      </c>
      <c r="D14" s="278">
        <v>10258</v>
      </c>
      <c r="E14" s="269">
        <v>3066</v>
      </c>
      <c r="F14" s="269">
        <v>4695</v>
      </c>
      <c r="G14" s="235">
        <v>4252</v>
      </c>
      <c r="H14" s="235">
        <v>2689</v>
      </c>
      <c r="I14" s="235">
        <v>28169</v>
      </c>
      <c r="J14" s="274">
        <f>+[9]Sheet1!F18</f>
        <v>11531</v>
      </c>
    </row>
    <row r="15" spans="1:10" x14ac:dyDescent="0.2">
      <c r="A15" s="61" t="s">
        <v>626</v>
      </c>
      <c r="B15" s="235" t="s">
        <v>184</v>
      </c>
      <c r="C15" s="269" t="s">
        <v>184</v>
      </c>
      <c r="D15" s="279" t="s">
        <v>184</v>
      </c>
      <c r="E15" s="269" t="s">
        <v>184</v>
      </c>
      <c r="F15" s="269" t="s">
        <v>184</v>
      </c>
      <c r="G15" s="235" t="s">
        <v>184</v>
      </c>
      <c r="H15" s="235" t="s">
        <v>184</v>
      </c>
      <c r="I15" s="235" t="s">
        <v>184</v>
      </c>
      <c r="J15" s="274">
        <f>+[9]Sheet1!F19</f>
        <v>0</v>
      </c>
    </row>
    <row r="16" spans="1:10" x14ac:dyDescent="0.2">
      <c r="A16" s="61" t="s">
        <v>627</v>
      </c>
      <c r="B16" s="235">
        <v>107128</v>
      </c>
      <c r="C16" s="269">
        <v>93748</v>
      </c>
      <c r="D16" s="278">
        <v>9639</v>
      </c>
      <c r="E16" s="269">
        <v>8017</v>
      </c>
      <c r="F16" s="269">
        <v>9215</v>
      </c>
      <c r="G16" s="235">
        <v>10992</v>
      </c>
      <c r="H16" s="235">
        <v>10428</v>
      </c>
      <c r="I16" s="235">
        <v>11815</v>
      </c>
      <c r="J16" s="274">
        <f>+[9]Sheet1!F20</f>
        <v>9553</v>
      </c>
    </row>
    <row r="17" spans="1:10" x14ac:dyDescent="0.2">
      <c r="A17" s="61" t="s">
        <v>628</v>
      </c>
      <c r="B17" s="235">
        <v>192788</v>
      </c>
      <c r="C17" s="269">
        <v>188822</v>
      </c>
      <c r="D17" s="278">
        <v>7086</v>
      </c>
      <c r="E17" s="269">
        <v>26729</v>
      </c>
      <c r="F17" s="269">
        <v>156409</v>
      </c>
      <c r="G17" s="235">
        <v>120908</v>
      </c>
      <c r="H17" s="235">
        <v>43479</v>
      </c>
      <c r="I17" s="235">
        <v>13648</v>
      </c>
      <c r="J17" s="274">
        <f>+[9]Sheet1!F21</f>
        <v>11666</v>
      </c>
    </row>
    <row r="18" spans="1:10" x14ac:dyDescent="0.2">
      <c r="A18" s="61" t="s">
        <v>629</v>
      </c>
      <c r="B18" s="235" t="s">
        <v>184</v>
      </c>
      <c r="C18" s="269">
        <v>104516</v>
      </c>
      <c r="D18" s="279" t="s">
        <v>184</v>
      </c>
      <c r="E18" s="269">
        <v>17604</v>
      </c>
      <c r="F18" s="269" t="s">
        <v>184</v>
      </c>
      <c r="G18" s="235" t="s">
        <v>184</v>
      </c>
      <c r="H18" s="235" t="s">
        <v>184</v>
      </c>
      <c r="I18" s="235" t="s">
        <v>184</v>
      </c>
      <c r="J18" s="274">
        <f>+[9]Sheet1!F22</f>
        <v>0</v>
      </c>
    </row>
    <row r="19" spans="1:10" x14ac:dyDescent="0.2">
      <c r="A19" s="61" t="s">
        <v>630</v>
      </c>
      <c r="B19" s="235">
        <v>341006</v>
      </c>
      <c r="C19" s="269">
        <v>425604</v>
      </c>
      <c r="D19" s="278">
        <v>35635</v>
      </c>
      <c r="E19" s="269">
        <v>38598</v>
      </c>
      <c r="F19" s="269">
        <v>39965</v>
      </c>
      <c r="G19" s="235">
        <v>39603</v>
      </c>
      <c r="H19" s="235">
        <v>43114</v>
      </c>
      <c r="I19" s="235">
        <v>44023</v>
      </c>
      <c r="J19" s="274">
        <f>+[9]Sheet1!F23</f>
        <v>48004</v>
      </c>
    </row>
    <row r="20" spans="1:10" x14ac:dyDescent="0.2">
      <c r="A20" s="61" t="s">
        <v>631</v>
      </c>
      <c r="B20" s="235">
        <v>989359</v>
      </c>
      <c r="C20" s="269">
        <v>915335</v>
      </c>
      <c r="D20" s="278">
        <v>63317</v>
      </c>
      <c r="E20" s="269">
        <v>104769</v>
      </c>
      <c r="F20" s="269">
        <v>98941</v>
      </c>
      <c r="G20" s="235">
        <v>107009</v>
      </c>
      <c r="H20" s="235">
        <v>109053</v>
      </c>
      <c r="I20" s="235">
        <v>103775</v>
      </c>
      <c r="J20" s="274">
        <f>+[9]Sheet1!F24</f>
        <v>86069</v>
      </c>
    </row>
    <row r="21" spans="1:10" s="266" customFormat="1" ht="15" x14ac:dyDescent="0.25">
      <c r="A21" s="230" t="s">
        <v>574</v>
      </c>
      <c r="B21" s="250">
        <v>19329941</v>
      </c>
      <c r="C21" s="233">
        <v>16501766</v>
      </c>
      <c r="D21" s="277">
        <v>1321768</v>
      </c>
      <c r="E21" s="233">
        <v>1455220</v>
      </c>
      <c r="F21" s="233">
        <v>1360905</v>
      </c>
      <c r="G21" s="250">
        <v>1437289</v>
      </c>
      <c r="H21" s="250">
        <v>1318536</v>
      </c>
      <c r="I21" s="250">
        <v>1399655</v>
      </c>
      <c r="J21" s="275">
        <f>+[9]Sheet1!F26</f>
        <v>1455300</v>
      </c>
    </row>
    <row r="22" spans="1:10" x14ac:dyDescent="0.2">
      <c r="A22" s="9" t="s">
        <v>632</v>
      </c>
      <c r="B22" s="235">
        <v>6577</v>
      </c>
      <c r="C22" s="269">
        <v>13469</v>
      </c>
      <c r="D22" s="278">
        <v>1033</v>
      </c>
      <c r="E22" s="269">
        <v>2522</v>
      </c>
      <c r="F22" s="269">
        <v>3548</v>
      </c>
      <c r="G22" s="235">
        <v>16725</v>
      </c>
      <c r="H22" s="235">
        <v>16387</v>
      </c>
      <c r="I22" s="235">
        <v>13679</v>
      </c>
      <c r="J22" s="274">
        <f>+[9]Sheet1!F27</f>
        <v>2340</v>
      </c>
    </row>
    <row r="23" spans="1:10" x14ac:dyDescent="0.2">
      <c r="A23" s="9" t="s">
        <v>633</v>
      </c>
      <c r="B23" s="235">
        <v>1206789</v>
      </c>
      <c r="C23" s="269">
        <v>844283</v>
      </c>
      <c r="D23" s="278">
        <v>67873</v>
      </c>
      <c r="E23" s="269">
        <v>104806</v>
      </c>
      <c r="F23" s="269">
        <v>113567</v>
      </c>
      <c r="G23" s="235">
        <v>92160</v>
      </c>
      <c r="H23" s="235">
        <v>85713</v>
      </c>
      <c r="I23" s="235">
        <v>95252</v>
      </c>
      <c r="J23" s="274">
        <f>+[9]Sheet1!F28</f>
        <v>81295</v>
      </c>
    </row>
    <row r="24" spans="1:10" x14ac:dyDescent="0.2">
      <c r="A24" s="9" t="s">
        <v>634</v>
      </c>
      <c r="B24" s="235">
        <v>2437875</v>
      </c>
      <c r="C24" s="269">
        <v>2021999</v>
      </c>
      <c r="D24" s="278">
        <v>158988</v>
      </c>
      <c r="E24" s="269">
        <v>159977</v>
      </c>
      <c r="F24" s="269">
        <v>174274</v>
      </c>
      <c r="G24" s="235">
        <v>170348</v>
      </c>
      <c r="H24" s="235">
        <v>137552</v>
      </c>
      <c r="I24" s="235">
        <v>143590</v>
      </c>
      <c r="J24" s="274">
        <f>+[9]Sheet1!F29</f>
        <v>159719</v>
      </c>
    </row>
    <row r="25" spans="1:10" x14ac:dyDescent="0.2">
      <c r="A25" s="9" t="s">
        <v>635</v>
      </c>
      <c r="B25" s="235">
        <v>1631</v>
      </c>
      <c r="C25" s="269">
        <v>1115</v>
      </c>
      <c r="D25" s="279">
        <v>138</v>
      </c>
      <c r="E25" s="269">
        <v>142</v>
      </c>
      <c r="F25" s="269">
        <v>103</v>
      </c>
      <c r="G25" s="235">
        <v>64</v>
      </c>
      <c r="H25" s="235">
        <v>68</v>
      </c>
      <c r="I25" s="235">
        <v>2</v>
      </c>
      <c r="J25" s="274">
        <f>+[9]Sheet1!F30</f>
        <v>7</v>
      </c>
    </row>
    <row r="26" spans="1:10" x14ac:dyDescent="0.2">
      <c r="A26" s="9" t="s">
        <v>636</v>
      </c>
      <c r="B26" s="235">
        <v>66188</v>
      </c>
      <c r="C26" s="269">
        <v>45105</v>
      </c>
      <c r="D26" s="278">
        <v>3446</v>
      </c>
      <c r="E26" s="269">
        <v>3361</v>
      </c>
      <c r="F26" s="269">
        <v>3443</v>
      </c>
      <c r="G26" s="235">
        <v>3677</v>
      </c>
      <c r="H26" s="235">
        <v>3450</v>
      </c>
      <c r="I26" s="235">
        <v>2339</v>
      </c>
      <c r="J26" s="274">
        <f>+[9]Sheet1!F31</f>
        <v>2096</v>
      </c>
    </row>
    <row r="27" spans="1:10" x14ac:dyDescent="0.2">
      <c r="A27" s="9" t="s">
        <v>637</v>
      </c>
      <c r="B27" s="235">
        <v>5121040</v>
      </c>
      <c r="C27" s="269">
        <v>4436749</v>
      </c>
      <c r="D27" s="278">
        <v>336809</v>
      </c>
      <c r="E27" s="269">
        <v>401256</v>
      </c>
      <c r="F27" s="269">
        <v>346022</v>
      </c>
      <c r="G27" s="235">
        <v>371044</v>
      </c>
      <c r="H27" s="235">
        <v>352918</v>
      </c>
      <c r="I27" s="235">
        <v>366747</v>
      </c>
      <c r="J27" s="274">
        <f>+[9]Sheet1!F32</f>
        <v>365050</v>
      </c>
    </row>
    <row r="28" spans="1:10" x14ac:dyDescent="0.2">
      <c r="A28" s="9" t="s">
        <v>638</v>
      </c>
      <c r="B28" s="235">
        <v>3292882</v>
      </c>
      <c r="C28" s="269">
        <v>2691648</v>
      </c>
      <c r="D28" s="278">
        <v>211374</v>
      </c>
      <c r="E28" s="269">
        <v>252139</v>
      </c>
      <c r="F28" s="269">
        <v>232521</v>
      </c>
      <c r="G28" s="235">
        <v>243611</v>
      </c>
      <c r="H28" s="235">
        <v>205595</v>
      </c>
      <c r="I28" s="235">
        <v>226332</v>
      </c>
      <c r="J28" s="274">
        <f>+[9]Sheet1!F33</f>
        <v>252076</v>
      </c>
    </row>
    <row r="29" spans="1:10" x14ac:dyDescent="0.2">
      <c r="A29" s="9" t="s">
        <v>639</v>
      </c>
      <c r="B29" s="235">
        <v>1111337</v>
      </c>
      <c r="C29" s="269">
        <v>999592</v>
      </c>
      <c r="D29" s="278">
        <v>91137</v>
      </c>
      <c r="E29" s="269">
        <v>87018</v>
      </c>
      <c r="F29" s="269">
        <v>84350</v>
      </c>
      <c r="G29" s="235">
        <v>93853</v>
      </c>
      <c r="H29" s="235">
        <v>74557</v>
      </c>
      <c r="I29" s="235">
        <v>87589</v>
      </c>
      <c r="J29" s="274">
        <f>+[9]Sheet1!F34</f>
        <v>96070</v>
      </c>
    </row>
    <row r="30" spans="1:10" x14ac:dyDescent="0.2">
      <c r="A30" s="9" t="s">
        <v>640</v>
      </c>
      <c r="B30" s="235">
        <v>110413</v>
      </c>
      <c r="C30" s="269">
        <v>137944</v>
      </c>
      <c r="D30" s="278">
        <v>12284</v>
      </c>
      <c r="E30" s="269">
        <v>9394</v>
      </c>
      <c r="F30" s="269">
        <v>8395</v>
      </c>
      <c r="G30" s="235">
        <v>10451</v>
      </c>
      <c r="H30" s="235">
        <v>10805</v>
      </c>
      <c r="I30" s="235">
        <v>12373</v>
      </c>
      <c r="J30" s="274">
        <f>+[9]Sheet1!F35</f>
        <v>9317</v>
      </c>
    </row>
    <row r="31" spans="1:10" x14ac:dyDescent="0.2">
      <c r="A31" s="9" t="s">
        <v>641</v>
      </c>
      <c r="B31" s="235">
        <v>3904654</v>
      </c>
      <c r="C31" s="269">
        <v>3491948</v>
      </c>
      <c r="D31" s="278">
        <v>292845</v>
      </c>
      <c r="E31" s="269">
        <v>284018</v>
      </c>
      <c r="F31" s="269">
        <v>250568</v>
      </c>
      <c r="G31" s="235">
        <v>274363</v>
      </c>
      <c r="H31" s="235">
        <v>287053</v>
      </c>
      <c r="I31" s="235">
        <v>298520</v>
      </c>
      <c r="J31" s="274">
        <f>+[9]Sheet1!F36</f>
        <v>333411</v>
      </c>
    </row>
    <row r="32" spans="1:10" x14ac:dyDescent="0.2">
      <c r="A32" s="9" t="s">
        <v>642</v>
      </c>
      <c r="B32" s="235">
        <v>460058</v>
      </c>
      <c r="C32" s="269">
        <v>412291</v>
      </c>
      <c r="D32" s="278">
        <v>29984</v>
      </c>
      <c r="E32" s="269">
        <v>28935</v>
      </c>
      <c r="F32" s="269">
        <v>28223</v>
      </c>
      <c r="G32" s="235">
        <v>33916</v>
      </c>
      <c r="H32" s="235">
        <v>28827</v>
      </c>
      <c r="I32" s="235">
        <v>31169</v>
      </c>
      <c r="J32" s="274">
        <f>+[9]Sheet1!F37</f>
        <v>32486</v>
      </c>
    </row>
    <row r="33" spans="1:10" x14ac:dyDescent="0.2">
      <c r="A33" s="9" t="s">
        <v>643</v>
      </c>
      <c r="B33" s="235">
        <v>849121</v>
      </c>
      <c r="C33" s="269">
        <v>692545</v>
      </c>
      <c r="D33" s="278">
        <v>56390</v>
      </c>
      <c r="E33" s="269">
        <v>62549</v>
      </c>
      <c r="F33" s="269">
        <v>56834</v>
      </c>
      <c r="G33" s="235">
        <v>64133</v>
      </c>
      <c r="H33" s="235">
        <v>58334</v>
      </c>
      <c r="I33" s="235">
        <v>59975</v>
      </c>
      <c r="J33" s="274">
        <f>+[9]Sheet1!F38</f>
        <v>61923</v>
      </c>
    </row>
    <row r="34" spans="1:10" x14ac:dyDescent="0.2">
      <c r="A34" s="9" t="s">
        <v>644</v>
      </c>
      <c r="B34" s="235">
        <v>761377</v>
      </c>
      <c r="C34" s="269">
        <v>713080</v>
      </c>
      <c r="D34" s="278">
        <v>59467</v>
      </c>
      <c r="E34" s="269">
        <v>59102</v>
      </c>
      <c r="F34" s="269">
        <v>59057</v>
      </c>
      <c r="G34" s="235">
        <v>62944</v>
      </c>
      <c r="H34" s="235">
        <v>57277</v>
      </c>
      <c r="I34" s="235">
        <v>62088</v>
      </c>
      <c r="J34" s="274">
        <f>+[9]Sheet1!F39</f>
        <v>59510</v>
      </c>
    </row>
    <row r="35" spans="1:10" s="266" customFormat="1" ht="15" x14ac:dyDescent="0.25">
      <c r="A35" s="230" t="s">
        <v>645</v>
      </c>
      <c r="B35" s="250">
        <v>333816</v>
      </c>
      <c r="C35" s="233">
        <v>220519</v>
      </c>
      <c r="D35" s="277">
        <v>1468</v>
      </c>
      <c r="E35" s="233">
        <v>3505</v>
      </c>
      <c r="F35" s="233">
        <v>5094</v>
      </c>
      <c r="G35" s="250">
        <v>16358</v>
      </c>
      <c r="H35" s="250">
        <v>44127</v>
      </c>
      <c r="I35" s="250">
        <v>42558</v>
      </c>
      <c r="J35" s="275">
        <f>+[9]Sheet1!F41</f>
        <v>69070</v>
      </c>
    </row>
    <row r="36" spans="1:10" x14ac:dyDescent="0.2">
      <c r="A36" s="9" t="s">
        <v>646</v>
      </c>
      <c r="B36" s="235">
        <v>259008</v>
      </c>
      <c r="C36" s="269">
        <v>170252</v>
      </c>
      <c r="D36" s="279" t="s">
        <v>184</v>
      </c>
      <c r="E36" s="269" t="s">
        <v>184</v>
      </c>
      <c r="F36" s="269" t="s">
        <v>184</v>
      </c>
      <c r="G36" s="235" t="s">
        <v>184</v>
      </c>
      <c r="H36" s="235" t="s">
        <v>184</v>
      </c>
      <c r="I36" s="235" t="s">
        <v>184</v>
      </c>
      <c r="J36" s="274">
        <f>+[9]Sheet1!F42</f>
        <v>0</v>
      </c>
    </row>
    <row r="37" spans="1:10" x14ac:dyDescent="0.2">
      <c r="A37" s="9" t="s">
        <v>647</v>
      </c>
      <c r="B37" s="235">
        <v>74808</v>
      </c>
      <c r="C37" s="269">
        <v>50257</v>
      </c>
      <c r="D37" s="278">
        <v>1468</v>
      </c>
      <c r="E37" s="269">
        <v>3505</v>
      </c>
      <c r="F37" s="269">
        <v>8</v>
      </c>
      <c r="G37" s="235" t="s">
        <v>184</v>
      </c>
      <c r="H37" s="235">
        <v>37391</v>
      </c>
      <c r="I37" s="235">
        <v>42558</v>
      </c>
      <c r="J37" s="274">
        <f>+[9]Sheet1!F43</f>
        <v>69070</v>
      </c>
    </row>
    <row r="38" spans="1:10" x14ac:dyDescent="0.2">
      <c r="A38" s="9" t="s">
        <v>648</v>
      </c>
      <c r="B38" s="235" t="s">
        <v>184</v>
      </c>
      <c r="C38" s="269" t="s">
        <v>184</v>
      </c>
      <c r="D38" s="279" t="s">
        <v>184</v>
      </c>
      <c r="E38" s="269" t="s">
        <v>184</v>
      </c>
      <c r="F38" s="269">
        <v>5086</v>
      </c>
      <c r="G38" s="235">
        <v>16358</v>
      </c>
      <c r="H38" s="235">
        <v>6736</v>
      </c>
      <c r="I38" s="235" t="s">
        <v>184</v>
      </c>
      <c r="J38" s="274">
        <f>+[9]Sheet1!F44</f>
        <v>0</v>
      </c>
    </row>
    <row r="39" spans="1:10" x14ac:dyDescent="0.2">
      <c r="A39" s="9" t="s">
        <v>649</v>
      </c>
      <c r="B39" s="235" t="s">
        <v>184</v>
      </c>
      <c r="C39" s="269">
        <v>11</v>
      </c>
      <c r="D39" s="279" t="s">
        <v>184</v>
      </c>
      <c r="E39" s="269" t="s">
        <v>184</v>
      </c>
      <c r="F39" s="269" t="s">
        <v>184</v>
      </c>
      <c r="G39" s="235" t="s">
        <v>184</v>
      </c>
      <c r="H39" s="235" t="s">
        <v>184</v>
      </c>
      <c r="I39" s="235" t="s">
        <v>184</v>
      </c>
      <c r="J39" s="274">
        <f>+[9]Sheet1!F45</f>
        <v>0</v>
      </c>
    </row>
    <row r="40" spans="1:10" s="266" customFormat="1" ht="15" x14ac:dyDescent="0.25">
      <c r="A40" s="230" t="s">
        <v>650</v>
      </c>
      <c r="B40" s="250">
        <v>4104362</v>
      </c>
      <c r="C40" s="233">
        <v>3841127</v>
      </c>
      <c r="D40" s="277">
        <v>345174</v>
      </c>
      <c r="E40" s="233">
        <v>358158</v>
      </c>
      <c r="F40" s="233">
        <v>339942</v>
      </c>
      <c r="G40" s="250">
        <v>367948</v>
      </c>
      <c r="H40" s="250">
        <v>322394</v>
      </c>
      <c r="I40" s="250">
        <v>324514</v>
      </c>
      <c r="J40" s="275">
        <f>+[9]Sheet1!F47</f>
        <v>297654</v>
      </c>
    </row>
    <row r="41" spans="1:10" x14ac:dyDescent="0.2">
      <c r="A41" s="9" t="s">
        <v>651</v>
      </c>
      <c r="B41" s="235">
        <v>83318</v>
      </c>
      <c r="C41" s="269">
        <v>72768</v>
      </c>
      <c r="D41" s="278">
        <v>4640</v>
      </c>
      <c r="E41" s="269">
        <v>6185</v>
      </c>
      <c r="F41" s="269">
        <v>4064</v>
      </c>
      <c r="G41" s="235">
        <v>5896</v>
      </c>
      <c r="H41" s="235">
        <v>6868</v>
      </c>
      <c r="I41" s="235">
        <v>4254</v>
      </c>
      <c r="J41" s="274">
        <f>+[9]Sheet1!F48</f>
        <v>3173</v>
      </c>
    </row>
    <row r="42" spans="1:10" x14ac:dyDescent="0.2">
      <c r="A42" s="9" t="s">
        <v>652</v>
      </c>
      <c r="B42" s="235">
        <v>364901</v>
      </c>
      <c r="C42" s="269">
        <v>404801</v>
      </c>
      <c r="D42" s="278">
        <v>33393</v>
      </c>
      <c r="E42" s="269">
        <v>33350</v>
      </c>
      <c r="F42" s="269">
        <v>31706</v>
      </c>
      <c r="G42" s="235">
        <v>35502</v>
      </c>
      <c r="H42" s="235">
        <v>28930</v>
      </c>
      <c r="I42" s="235">
        <v>34442</v>
      </c>
      <c r="J42" s="274">
        <f>+[9]Sheet1!F49</f>
        <v>30696</v>
      </c>
    </row>
    <row r="43" spans="1:10" x14ac:dyDescent="0.2">
      <c r="A43" s="9" t="s">
        <v>653</v>
      </c>
      <c r="B43" s="235">
        <v>208091</v>
      </c>
      <c r="C43" s="269">
        <v>167615</v>
      </c>
      <c r="D43" s="278">
        <v>13480</v>
      </c>
      <c r="E43" s="269">
        <v>10632</v>
      </c>
      <c r="F43" s="269">
        <v>12188</v>
      </c>
      <c r="G43" s="235">
        <v>13128</v>
      </c>
      <c r="H43" s="235">
        <v>11026</v>
      </c>
      <c r="I43" s="235">
        <v>11523</v>
      </c>
      <c r="J43" s="274">
        <f>+[9]Sheet1!F53</f>
        <v>9805</v>
      </c>
    </row>
    <row r="44" spans="1:10" x14ac:dyDescent="0.2">
      <c r="A44" s="9" t="s">
        <v>654</v>
      </c>
      <c r="B44" s="235">
        <v>621076</v>
      </c>
      <c r="C44" s="269">
        <v>577428</v>
      </c>
      <c r="D44" s="278">
        <v>47827</v>
      </c>
      <c r="E44" s="269">
        <v>50341</v>
      </c>
      <c r="F44" s="269">
        <v>50744</v>
      </c>
      <c r="G44" s="235">
        <v>49484</v>
      </c>
      <c r="H44" s="235">
        <v>44825</v>
      </c>
      <c r="I44" s="235">
        <v>44148</v>
      </c>
      <c r="J44" s="274">
        <f>+[9]Sheet1!F64</f>
        <v>46245</v>
      </c>
    </row>
    <row r="45" spans="1:10" x14ac:dyDescent="0.2">
      <c r="A45" s="9" t="s">
        <v>655</v>
      </c>
      <c r="B45" s="235">
        <v>156983</v>
      </c>
      <c r="C45" s="269">
        <v>178553</v>
      </c>
      <c r="D45" s="278">
        <v>16582</v>
      </c>
      <c r="E45" s="269">
        <v>16769</v>
      </c>
      <c r="F45" s="269">
        <v>12930</v>
      </c>
      <c r="G45" s="235">
        <v>11917</v>
      </c>
      <c r="H45" s="235">
        <v>9554</v>
      </c>
      <c r="I45" s="235">
        <v>13982</v>
      </c>
      <c r="J45" s="274">
        <f>+[9]Sheet1!F68</f>
        <v>17601</v>
      </c>
    </row>
    <row r="46" spans="1:10" x14ac:dyDescent="0.2">
      <c r="A46" s="9" t="s">
        <v>656</v>
      </c>
      <c r="B46" s="235">
        <v>422728</v>
      </c>
      <c r="C46" s="269">
        <v>447442</v>
      </c>
      <c r="D46" s="278">
        <v>39933</v>
      </c>
      <c r="E46" s="269">
        <v>36032</v>
      </c>
      <c r="F46" s="269">
        <v>38917</v>
      </c>
      <c r="G46" s="235">
        <v>37529</v>
      </c>
      <c r="H46" s="235">
        <v>40273</v>
      </c>
      <c r="I46" s="235">
        <v>36782</v>
      </c>
      <c r="J46" s="274">
        <f>+[9]Sheet1!F72</f>
        <v>37678</v>
      </c>
    </row>
    <row r="47" spans="1:10" x14ac:dyDescent="0.2">
      <c r="A47" s="9" t="s">
        <v>657</v>
      </c>
      <c r="B47" s="235">
        <v>95983</v>
      </c>
      <c r="C47" s="269">
        <v>61824</v>
      </c>
      <c r="D47" s="278">
        <v>5723</v>
      </c>
      <c r="E47" s="269">
        <v>5161</v>
      </c>
      <c r="F47" s="269">
        <v>4837</v>
      </c>
      <c r="G47" s="235">
        <v>4371</v>
      </c>
      <c r="H47" s="235">
        <v>4701</v>
      </c>
      <c r="I47" s="235">
        <v>4844</v>
      </c>
      <c r="J47" s="274">
        <f>+[9]Sheet1!F73</f>
        <v>4650</v>
      </c>
    </row>
    <row r="48" spans="1:10" x14ac:dyDescent="0.2">
      <c r="A48" s="9" t="s">
        <v>658</v>
      </c>
      <c r="B48" s="235">
        <v>6308</v>
      </c>
      <c r="C48" s="269">
        <v>4276</v>
      </c>
      <c r="D48" s="279">
        <v>373</v>
      </c>
      <c r="E48" s="269">
        <v>441</v>
      </c>
      <c r="F48" s="269">
        <v>324</v>
      </c>
      <c r="G48" s="235">
        <v>294</v>
      </c>
      <c r="H48" s="235">
        <v>333</v>
      </c>
      <c r="I48" s="235">
        <v>333</v>
      </c>
      <c r="J48" s="274">
        <f>+[9]Sheet1!F74</f>
        <v>360</v>
      </c>
    </row>
    <row r="49" spans="1:10" x14ac:dyDescent="0.2">
      <c r="A49" s="9" t="s">
        <v>659</v>
      </c>
      <c r="B49" s="235">
        <v>1569063</v>
      </c>
      <c r="C49" s="269">
        <v>1387028</v>
      </c>
      <c r="D49" s="278">
        <v>143057</v>
      </c>
      <c r="E49" s="269">
        <v>138040</v>
      </c>
      <c r="F49" s="269">
        <v>128869</v>
      </c>
      <c r="G49" s="235">
        <v>145286</v>
      </c>
      <c r="H49" s="235">
        <v>120749</v>
      </c>
      <c r="I49" s="235">
        <v>116458</v>
      </c>
      <c r="J49" s="274">
        <f>+[9]Sheet1!F75</f>
        <v>98144</v>
      </c>
    </row>
    <row r="50" spans="1:10" x14ac:dyDescent="0.2">
      <c r="A50" s="9" t="s">
        <v>660</v>
      </c>
      <c r="B50" s="235">
        <v>237565</v>
      </c>
      <c r="C50" s="269">
        <v>249785</v>
      </c>
      <c r="D50" s="278">
        <v>19777</v>
      </c>
      <c r="E50" s="269">
        <v>28959</v>
      </c>
      <c r="F50" s="269">
        <v>20514</v>
      </c>
      <c r="G50" s="235">
        <v>31867</v>
      </c>
      <c r="H50" s="235">
        <v>27779</v>
      </c>
      <c r="I50" s="235">
        <v>26788</v>
      </c>
      <c r="J50" s="274">
        <f>+[9]Sheet1!F80</f>
        <v>25191</v>
      </c>
    </row>
    <row r="51" spans="1:10" x14ac:dyDescent="0.2">
      <c r="A51" s="9" t="s">
        <v>661</v>
      </c>
      <c r="B51" s="235">
        <v>7626</v>
      </c>
      <c r="C51" s="269">
        <v>7509</v>
      </c>
      <c r="D51" s="279">
        <v>574</v>
      </c>
      <c r="E51" s="269">
        <v>248</v>
      </c>
      <c r="F51" s="269">
        <v>450</v>
      </c>
      <c r="G51" s="235">
        <v>352</v>
      </c>
      <c r="H51" s="235">
        <v>426</v>
      </c>
      <c r="I51" s="235">
        <v>1347</v>
      </c>
      <c r="J51" s="274">
        <f>+[9]Sheet1!F89</f>
        <v>763</v>
      </c>
    </row>
    <row r="52" spans="1:10" x14ac:dyDescent="0.2">
      <c r="A52" s="9" t="s">
        <v>662</v>
      </c>
      <c r="B52" s="235">
        <v>14359</v>
      </c>
      <c r="C52" s="269">
        <v>7690</v>
      </c>
      <c r="D52" s="279">
        <v>449</v>
      </c>
      <c r="E52" s="269">
        <v>430</v>
      </c>
      <c r="F52" s="269">
        <v>1675</v>
      </c>
      <c r="G52" s="235">
        <v>474</v>
      </c>
      <c r="H52" s="235">
        <v>1064</v>
      </c>
      <c r="I52" s="235">
        <v>865</v>
      </c>
      <c r="J52" s="274">
        <f>+[9]Sheet1!F90</f>
        <v>385</v>
      </c>
    </row>
    <row r="53" spans="1:10" x14ac:dyDescent="0.2">
      <c r="A53" s="9" t="s">
        <v>663</v>
      </c>
      <c r="B53" s="235">
        <v>9358</v>
      </c>
      <c r="C53" s="269">
        <v>12524</v>
      </c>
      <c r="D53" s="279">
        <v>777</v>
      </c>
      <c r="E53" s="269">
        <v>861</v>
      </c>
      <c r="F53" s="269">
        <v>797</v>
      </c>
      <c r="G53" s="235">
        <v>690</v>
      </c>
      <c r="H53" s="235">
        <v>636</v>
      </c>
      <c r="I53" s="235">
        <v>659</v>
      </c>
      <c r="J53" s="274">
        <f>+[9]Sheet1!F91</f>
        <v>789</v>
      </c>
    </row>
    <row r="54" spans="1:10" x14ac:dyDescent="0.2">
      <c r="A54" s="9" t="s">
        <v>664</v>
      </c>
      <c r="B54" s="235">
        <v>33491</v>
      </c>
      <c r="C54" s="269">
        <v>23876</v>
      </c>
      <c r="D54" s="279">
        <v>8</v>
      </c>
      <c r="E54" s="269">
        <v>3668</v>
      </c>
      <c r="F54" s="269">
        <v>8</v>
      </c>
      <c r="G54" s="235">
        <v>7</v>
      </c>
      <c r="H54" s="235">
        <v>12</v>
      </c>
      <c r="I54" s="235">
        <v>70</v>
      </c>
      <c r="J54" s="274">
        <f>+[9]Sheet1!F92</f>
        <v>3202</v>
      </c>
    </row>
    <row r="55" spans="1:10" x14ac:dyDescent="0.2">
      <c r="A55" s="9" t="s">
        <v>665</v>
      </c>
      <c r="B55" s="235" t="s">
        <v>184</v>
      </c>
      <c r="C55" s="269">
        <v>787</v>
      </c>
      <c r="D55" s="279">
        <v>6</v>
      </c>
      <c r="E55" s="269">
        <v>85</v>
      </c>
      <c r="F55" s="269">
        <v>61</v>
      </c>
      <c r="G55" s="235" t="s">
        <v>184</v>
      </c>
      <c r="H55" s="235">
        <v>54</v>
      </c>
      <c r="I55" s="235" t="s">
        <v>184</v>
      </c>
      <c r="J55" s="274">
        <f>+[9]Sheet1!F93</f>
        <v>0</v>
      </c>
    </row>
    <row r="56" spans="1:10" x14ac:dyDescent="0.2">
      <c r="A56" s="9" t="s">
        <v>666</v>
      </c>
      <c r="B56" s="235">
        <v>223997</v>
      </c>
      <c r="C56" s="269">
        <v>189875</v>
      </c>
      <c r="D56" s="278">
        <v>15025</v>
      </c>
      <c r="E56" s="269">
        <v>23496</v>
      </c>
      <c r="F56" s="269">
        <v>27041</v>
      </c>
      <c r="G56" s="235">
        <v>26405</v>
      </c>
      <c r="H56" s="235">
        <v>20911</v>
      </c>
      <c r="I56" s="235">
        <v>21927</v>
      </c>
      <c r="J56" s="274">
        <f>+[9]Sheet1!F94</f>
        <v>14728</v>
      </c>
    </row>
    <row r="57" spans="1:10" x14ac:dyDescent="0.2">
      <c r="A57" s="9" t="s">
        <v>667</v>
      </c>
      <c r="B57" s="235">
        <v>49515</v>
      </c>
      <c r="C57" s="269">
        <v>47349</v>
      </c>
      <c r="D57" s="278">
        <v>3550</v>
      </c>
      <c r="E57" s="269">
        <v>3460</v>
      </c>
      <c r="F57" s="269">
        <v>4817</v>
      </c>
      <c r="G57" s="235">
        <v>4746</v>
      </c>
      <c r="H57" s="235">
        <v>4253</v>
      </c>
      <c r="I57" s="235">
        <v>6092</v>
      </c>
      <c r="J57" s="274">
        <f>+[9]Sheet1!F95</f>
        <v>4244</v>
      </c>
    </row>
    <row r="58" spans="1:10" s="266" customFormat="1" ht="15.75" thickBot="1" x14ac:dyDescent="0.3">
      <c r="A58" s="230" t="s">
        <v>668</v>
      </c>
      <c r="B58" s="250">
        <v>2598387</v>
      </c>
      <c r="C58" s="233">
        <v>2139345</v>
      </c>
      <c r="D58" s="277">
        <v>191790</v>
      </c>
      <c r="E58" s="233">
        <v>167053</v>
      </c>
      <c r="F58" s="233">
        <v>201256</v>
      </c>
      <c r="G58" s="250">
        <v>204112</v>
      </c>
      <c r="H58" s="250">
        <v>191396</v>
      </c>
      <c r="I58" s="250">
        <v>214900</v>
      </c>
      <c r="J58" s="275">
        <f>+[9]Sheet1!F97</f>
        <v>182578</v>
      </c>
    </row>
    <row r="59" spans="1:10" s="266" customFormat="1" ht="16.5" thickTop="1" thickBot="1" x14ac:dyDescent="0.3">
      <c r="A59" s="106" t="s">
        <v>511</v>
      </c>
      <c r="B59" s="254">
        <v>31782088</v>
      </c>
      <c r="C59" s="273">
        <v>27724078</v>
      </c>
      <c r="D59" s="280">
        <v>2244256</v>
      </c>
      <c r="E59" s="273">
        <v>2365955</v>
      </c>
      <c r="F59" s="273">
        <v>2476187</v>
      </c>
      <c r="G59" s="254">
        <v>2689691</v>
      </c>
      <c r="H59" s="254">
        <v>2572636</v>
      </c>
      <c r="I59" s="254">
        <v>2822446</v>
      </c>
      <c r="J59" s="276">
        <f>+[9]Sheet1!$F$8</f>
        <v>2791967</v>
      </c>
    </row>
    <row r="60" spans="1:10" ht="15" thickTop="1" x14ac:dyDescent="0.2">
      <c r="A60" s="490" t="s">
        <v>871</v>
      </c>
      <c r="B60" s="490"/>
      <c r="C60" s="490"/>
      <c r="D60" s="490"/>
      <c r="E60" s="490"/>
      <c r="F60" s="490"/>
      <c r="G60" s="490"/>
      <c r="H60" s="490"/>
      <c r="I60" s="490"/>
      <c r="J60" s="490"/>
    </row>
  </sheetData>
  <mergeCells count="8">
    <mergeCell ref="A1:J1"/>
    <mergeCell ref="A2:J2"/>
    <mergeCell ref="A3:J3"/>
    <mergeCell ref="A60:J60"/>
    <mergeCell ref="A4:A5"/>
    <mergeCell ref="B4:B5"/>
    <mergeCell ref="C4:C5"/>
    <mergeCell ref="E4:I4"/>
  </mergeCells>
  <pageMargins left="0.7" right="0.7" top="0.75" bottom="0.75" header="0.3" footer="0.3"/>
  <pageSetup paperSize="9" scale="81"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view="pageBreakPreview" topLeftCell="A49" zoomScaleNormal="100" zoomScaleSheetLayoutView="100" workbookViewId="0">
      <selection activeCell="N9" sqref="N9"/>
    </sheetView>
  </sheetViews>
  <sheetFormatPr defaultColWidth="9.125" defaultRowHeight="14.25" x14ac:dyDescent="0.2"/>
  <cols>
    <col min="1" max="1" width="26.625" style="5" bestFit="1" customWidth="1"/>
    <col min="2" max="2" width="8.75" style="5" bestFit="1" customWidth="1"/>
    <col min="3" max="3" width="8.5" style="5" bestFit="1" customWidth="1"/>
    <col min="4" max="10" width="8" style="5" bestFit="1" customWidth="1"/>
    <col min="11" max="16384" width="9.125" style="5"/>
  </cols>
  <sheetData>
    <row r="1" spans="1:10" ht="18.75" x14ac:dyDescent="0.2">
      <c r="A1" s="360" t="s">
        <v>669</v>
      </c>
      <c r="B1" s="360"/>
      <c r="C1" s="360"/>
      <c r="D1" s="360"/>
      <c r="E1" s="360"/>
      <c r="F1" s="360"/>
      <c r="G1" s="360"/>
      <c r="H1" s="360"/>
      <c r="I1" s="360"/>
      <c r="J1" s="360"/>
    </row>
    <row r="2" spans="1:10" x14ac:dyDescent="0.2">
      <c r="A2" s="429" t="s">
        <v>517</v>
      </c>
      <c r="B2" s="429"/>
      <c r="C2" s="429"/>
      <c r="D2" s="429"/>
      <c r="E2" s="429"/>
      <c r="F2" s="429"/>
      <c r="G2" s="429"/>
      <c r="H2" s="429"/>
      <c r="I2" s="429"/>
      <c r="J2" s="429"/>
    </row>
    <row r="3" spans="1:10" ht="15" thickBot="1" x14ac:dyDescent="0.25">
      <c r="A3" s="334" t="s">
        <v>670</v>
      </c>
      <c r="B3" s="334"/>
      <c r="C3" s="334"/>
      <c r="D3" s="334"/>
      <c r="E3" s="334"/>
      <c r="F3" s="334"/>
      <c r="G3" s="334"/>
      <c r="H3" s="334"/>
      <c r="I3" s="334"/>
      <c r="J3" s="334"/>
    </row>
    <row r="4" spans="1:10" ht="15.75" thickTop="1" thickBot="1" x14ac:dyDescent="0.25">
      <c r="A4" s="491" t="s">
        <v>557</v>
      </c>
      <c r="B4" s="493" t="s">
        <v>134</v>
      </c>
      <c r="C4" s="493" t="s">
        <v>671</v>
      </c>
      <c r="D4" s="255">
        <v>2023</v>
      </c>
      <c r="E4" s="351">
        <v>2023</v>
      </c>
      <c r="F4" s="351"/>
      <c r="G4" s="351"/>
      <c r="H4" s="351"/>
      <c r="I4" s="350"/>
      <c r="J4" s="319">
        <v>2024</v>
      </c>
    </row>
    <row r="5" spans="1:10" ht="15" thickBot="1" x14ac:dyDescent="0.25">
      <c r="A5" s="492"/>
      <c r="B5" s="494"/>
      <c r="C5" s="494"/>
      <c r="D5" s="20" t="s">
        <v>45</v>
      </c>
      <c r="E5" s="193" t="s">
        <v>40</v>
      </c>
      <c r="F5" s="193" t="s">
        <v>41</v>
      </c>
      <c r="G5" s="193" t="s">
        <v>42</v>
      </c>
      <c r="H5" s="193" t="s">
        <v>43</v>
      </c>
      <c r="I5" s="21" t="s">
        <v>559</v>
      </c>
      <c r="J5" s="256" t="s">
        <v>906</v>
      </c>
    </row>
    <row r="6" spans="1:10" s="266" customFormat="1" ht="15.75" thickTop="1" x14ac:dyDescent="0.25">
      <c r="A6" s="196" t="s">
        <v>916</v>
      </c>
      <c r="B6" s="250">
        <v>7932418</v>
      </c>
      <c r="C6" s="250">
        <v>7965627</v>
      </c>
      <c r="D6" s="259">
        <f>+'[10]Archive Monthly'!IB9</f>
        <v>742594.7209999999</v>
      </c>
      <c r="E6" s="250">
        <v>604776</v>
      </c>
      <c r="F6" s="250">
        <v>459883</v>
      </c>
      <c r="G6" s="250">
        <v>576653</v>
      </c>
      <c r="H6" s="250">
        <v>656756</v>
      </c>
      <c r="I6" s="259">
        <f>+'[10]Archive Monthly'!IM9</f>
        <v>553360.85239999997</v>
      </c>
      <c r="J6" s="259">
        <f>+'[10]Archive Monthly'!IN9</f>
        <v>695071.95220000006</v>
      </c>
    </row>
    <row r="7" spans="1:10" x14ac:dyDescent="0.2">
      <c r="A7" s="61" t="s">
        <v>673</v>
      </c>
      <c r="B7" s="235">
        <v>169014</v>
      </c>
      <c r="C7" s="235">
        <v>159995</v>
      </c>
      <c r="D7" s="264">
        <f>+'[10]Archive Monthly'!IB10</f>
        <v>13402.990999999998</v>
      </c>
      <c r="E7" s="235">
        <v>20547</v>
      </c>
      <c r="F7" s="235">
        <v>15935</v>
      </c>
      <c r="G7" s="235">
        <v>13664</v>
      </c>
      <c r="H7" s="235">
        <v>6902</v>
      </c>
      <c r="I7" s="264">
        <f>+'[10]Archive Monthly'!IM10</f>
        <v>7640.4314999999997</v>
      </c>
      <c r="J7" s="264">
        <f>+'[10]Archive Monthly'!IN10</f>
        <v>8120.1683999999996</v>
      </c>
    </row>
    <row r="8" spans="1:10" x14ac:dyDescent="0.2">
      <c r="A8" s="61" t="s">
        <v>674</v>
      </c>
      <c r="B8" s="235">
        <v>328297</v>
      </c>
      <c r="C8" s="235">
        <v>958442</v>
      </c>
      <c r="D8" s="264">
        <f>+'[10]Archive Monthly'!IB11</f>
        <v>146574.239</v>
      </c>
      <c r="E8" s="235" t="s">
        <v>184</v>
      </c>
      <c r="F8" s="235">
        <v>21303</v>
      </c>
      <c r="G8" s="235">
        <v>35734</v>
      </c>
      <c r="H8" s="235">
        <v>57368</v>
      </c>
      <c r="I8" s="264">
        <f>+'[10]Archive Monthly'!IM11</f>
        <v>23273.745299999999</v>
      </c>
      <c r="J8" s="264">
        <f>+'[10]Archive Monthly'!IN11</f>
        <v>23443.322400000001</v>
      </c>
    </row>
    <row r="9" spans="1:10" x14ac:dyDescent="0.2">
      <c r="A9" s="61" t="s">
        <v>675</v>
      </c>
      <c r="B9" s="235">
        <v>32747</v>
      </c>
      <c r="C9" s="235">
        <v>9182</v>
      </c>
      <c r="D9" s="264">
        <f>+'[10]Archive Monthly'!IB12</f>
        <v>596.26700000000005</v>
      </c>
      <c r="E9" s="235">
        <v>884</v>
      </c>
      <c r="F9" s="235">
        <v>1300</v>
      </c>
      <c r="G9" s="235">
        <v>1702</v>
      </c>
      <c r="H9" s="235">
        <v>2307</v>
      </c>
      <c r="I9" s="264">
        <f>+'[10]Archive Monthly'!IM12</f>
        <v>2376.9537999999998</v>
      </c>
      <c r="J9" s="264">
        <f>+'[10]Archive Monthly'!IN12</f>
        <v>2540.2829999999999</v>
      </c>
    </row>
    <row r="10" spans="1:10" x14ac:dyDescent="0.2">
      <c r="A10" s="61" t="s">
        <v>676</v>
      </c>
      <c r="B10" s="235">
        <v>561130</v>
      </c>
      <c r="C10" s="235">
        <v>495361</v>
      </c>
      <c r="D10" s="264">
        <f>+'[10]Archive Monthly'!IB13</f>
        <v>21782.125000000004</v>
      </c>
      <c r="E10" s="235">
        <v>59277</v>
      </c>
      <c r="F10" s="235">
        <v>58119</v>
      </c>
      <c r="G10" s="235">
        <v>60172</v>
      </c>
      <c r="H10" s="235">
        <v>62626</v>
      </c>
      <c r="I10" s="264">
        <f>+'[10]Archive Monthly'!IM13</f>
        <v>66023.857000000004</v>
      </c>
      <c r="J10" s="264">
        <f>+'[10]Archive Monthly'!IN13</f>
        <v>63721.763899999998</v>
      </c>
    </row>
    <row r="11" spans="1:10" x14ac:dyDescent="0.2">
      <c r="A11" s="61" t="s">
        <v>677</v>
      </c>
      <c r="B11" s="235">
        <v>160067</v>
      </c>
      <c r="C11" s="235">
        <v>107801</v>
      </c>
      <c r="D11" s="264">
        <f>+'[10]Archive Monthly'!IB14</f>
        <v>8838.2169999999969</v>
      </c>
      <c r="E11" s="235">
        <v>11602</v>
      </c>
      <c r="F11" s="235">
        <v>8982</v>
      </c>
      <c r="G11" s="235">
        <v>10939</v>
      </c>
      <c r="H11" s="235">
        <v>12651</v>
      </c>
      <c r="I11" s="264">
        <f>+'[10]Archive Monthly'!IM14</f>
        <v>12221.5525</v>
      </c>
      <c r="J11" s="264">
        <f>+'[10]Archive Monthly'!IN14</f>
        <v>15273.3338</v>
      </c>
    </row>
    <row r="12" spans="1:10" x14ac:dyDescent="0.2">
      <c r="A12" s="61" t="s">
        <v>678</v>
      </c>
      <c r="B12" s="235">
        <v>238968</v>
      </c>
      <c r="C12" s="235">
        <v>304105</v>
      </c>
      <c r="D12" s="264">
        <f>+'[10]Archive Monthly'!IB15</f>
        <v>40052.180000000008</v>
      </c>
      <c r="E12" s="235">
        <v>21956</v>
      </c>
      <c r="F12" s="235">
        <v>11535</v>
      </c>
      <c r="G12" s="235">
        <v>8855</v>
      </c>
      <c r="H12" s="235">
        <v>6473</v>
      </c>
      <c r="I12" s="264">
        <f>+'[10]Archive Monthly'!IM15</f>
        <v>10457.075000000001</v>
      </c>
      <c r="J12" s="264">
        <f>+'[10]Archive Monthly'!IN15</f>
        <v>3430.55</v>
      </c>
    </row>
    <row r="13" spans="1:10" x14ac:dyDescent="0.2">
      <c r="A13" s="61" t="s">
        <v>679</v>
      </c>
      <c r="B13" s="235">
        <v>3151276</v>
      </c>
      <c r="C13" s="235">
        <v>3362775</v>
      </c>
      <c r="D13" s="264">
        <f>+'[10]Archive Monthly'!IB16</f>
        <v>232651.12599999999</v>
      </c>
      <c r="E13" s="235">
        <v>270265</v>
      </c>
      <c r="F13" s="235">
        <v>179943</v>
      </c>
      <c r="G13" s="235">
        <v>180179</v>
      </c>
      <c r="H13" s="235">
        <v>225700</v>
      </c>
      <c r="I13" s="264">
        <f>+'[10]Archive Monthly'!IM16</f>
        <v>189108.61900000001</v>
      </c>
      <c r="J13" s="264">
        <f>+'[10]Archive Monthly'!IN16</f>
        <v>233867.5809</v>
      </c>
    </row>
    <row r="14" spans="1:10" x14ac:dyDescent="0.2">
      <c r="A14" s="61" t="s">
        <v>680</v>
      </c>
      <c r="B14" s="235">
        <v>189178</v>
      </c>
      <c r="C14" s="235">
        <v>5301</v>
      </c>
      <c r="D14" s="264">
        <f>+'[10]Archive Monthly'!IB17</f>
        <v>197.22499999999999</v>
      </c>
      <c r="E14" s="235">
        <v>437</v>
      </c>
      <c r="F14" s="235">
        <v>169</v>
      </c>
      <c r="G14" s="235">
        <v>180</v>
      </c>
      <c r="H14" s="235">
        <v>442</v>
      </c>
      <c r="I14" s="264">
        <f>+'[10]Archive Monthly'!IM17</f>
        <v>156.96</v>
      </c>
      <c r="J14" s="264">
        <f>+'[10]Archive Monthly'!IN17</f>
        <v>268.5</v>
      </c>
    </row>
    <row r="15" spans="1:10" x14ac:dyDescent="0.2">
      <c r="A15" s="61" t="s">
        <v>681</v>
      </c>
      <c r="B15" s="235">
        <v>512929</v>
      </c>
      <c r="C15" s="235">
        <v>748045</v>
      </c>
      <c r="D15" s="264">
        <f>+'[10]Archive Monthly'!IB18</f>
        <v>32831.435999999994</v>
      </c>
      <c r="E15" s="235">
        <v>73291</v>
      </c>
      <c r="F15" s="235">
        <v>55069</v>
      </c>
      <c r="G15" s="235">
        <v>52227</v>
      </c>
      <c r="H15" s="235">
        <v>59269</v>
      </c>
      <c r="I15" s="264">
        <f>+'[10]Archive Monthly'!IM18</f>
        <v>40119.055699999997</v>
      </c>
      <c r="J15" s="264">
        <f>+'[10]Archive Monthly'!IN18</f>
        <v>47486.484700000001</v>
      </c>
    </row>
    <row r="16" spans="1:10" x14ac:dyDescent="0.2">
      <c r="A16" s="61" t="s">
        <v>909</v>
      </c>
      <c r="B16" s="235">
        <v>2588811</v>
      </c>
      <c r="C16" s="235">
        <v>1814619</v>
      </c>
      <c r="D16" s="264">
        <f>+'[10]Archive Monthly'!IB19</f>
        <v>245668.91499999998</v>
      </c>
      <c r="E16" s="235">
        <v>146517</v>
      </c>
      <c r="F16" s="235">
        <v>107529</v>
      </c>
      <c r="G16" s="235">
        <v>213001</v>
      </c>
      <c r="H16" s="235">
        <v>223018</v>
      </c>
      <c r="I16" s="264">
        <f>+'[10]Archive Monthly'!IM19</f>
        <v>201982.60260000001</v>
      </c>
      <c r="J16" s="264">
        <f>+'[10]Archive Monthly'!IN19</f>
        <v>296919.96509999997</v>
      </c>
    </row>
    <row r="17" spans="1:10" s="266" customFormat="1" ht="15" x14ac:dyDescent="0.25">
      <c r="A17" s="196" t="s">
        <v>915</v>
      </c>
      <c r="B17" s="250">
        <v>9644477</v>
      </c>
      <c r="C17" s="250">
        <v>4431564</v>
      </c>
      <c r="D17" s="259">
        <f>+'[10]Archive Monthly'!IB21</f>
        <v>263142.64199999999</v>
      </c>
      <c r="E17" s="250">
        <v>513956</v>
      </c>
      <c r="F17" s="250">
        <v>471203</v>
      </c>
      <c r="G17" s="250">
        <v>523919</v>
      </c>
      <c r="H17" s="250">
        <v>552264</v>
      </c>
      <c r="I17" s="259">
        <f>+'[10]Archive Monthly'!IM21</f>
        <v>616309.60450000002</v>
      </c>
      <c r="J17" s="259">
        <f>+'[10]Archive Monthly'!IN21</f>
        <v>691704.98010000004</v>
      </c>
    </row>
    <row r="18" spans="1:10" x14ac:dyDescent="0.2">
      <c r="A18" s="61" t="s">
        <v>683</v>
      </c>
      <c r="B18" s="235">
        <v>794885</v>
      </c>
      <c r="C18" s="235">
        <v>356591</v>
      </c>
      <c r="D18" s="264">
        <f>+'[10]Archive Monthly'!IB22</f>
        <v>31148.814999999999</v>
      </c>
      <c r="E18" s="235">
        <v>35063</v>
      </c>
      <c r="F18" s="235">
        <v>30059</v>
      </c>
      <c r="G18" s="235">
        <v>34580</v>
      </c>
      <c r="H18" s="235">
        <v>29299</v>
      </c>
      <c r="I18" s="264">
        <f>+'[10]Archive Monthly'!IM22</f>
        <v>29579.960899999998</v>
      </c>
      <c r="J18" s="264">
        <f>+'[10]Archive Monthly'!IN22</f>
        <v>27331.001100000001</v>
      </c>
    </row>
    <row r="19" spans="1:10" x14ac:dyDescent="0.2">
      <c r="A19" s="61" t="s">
        <v>684</v>
      </c>
      <c r="B19" s="235">
        <v>442997</v>
      </c>
      <c r="C19" s="235">
        <v>221239</v>
      </c>
      <c r="D19" s="264">
        <f>+'[10]Archive Monthly'!IB23</f>
        <v>13896.904</v>
      </c>
      <c r="E19" s="235">
        <v>40753</v>
      </c>
      <c r="F19" s="235">
        <v>24618</v>
      </c>
      <c r="G19" s="235">
        <v>19034</v>
      </c>
      <c r="H19" s="235">
        <v>24484</v>
      </c>
      <c r="I19" s="264">
        <f>+'[10]Archive Monthly'!IM23</f>
        <v>27710.9234</v>
      </c>
      <c r="J19" s="264">
        <f>+'[10]Archive Monthly'!IN23</f>
        <v>31030.920600000001</v>
      </c>
    </row>
    <row r="20" spans="1:10" x14ac:dyDescent="0.2">
      <c r="A20" s="61" t="s">
        <v>685</v>
      </c>
      <c r="B20" s="235">
        <v>1212164</v>
      </c>
      <c r="C20" s="235">
        <v>657692</v>
      </c>
      <c r="D20" s="264">
        <f>+'[10]Archive Monthly'!IB24</f>
        <v>47312.584999999999</v>
      </c>
      <c r="E20" s="235">
        <v>29296</v>
      </c>
      <c r="F20" s="235">
        <v>26776</v>
      </c>
      <c r="G20" s="235">
        <v>32878</v>
      </c>
      <c r="H20" s="235">
        <v>36490</v>
      </c>
      <c r="I20" s="264">
        <f>+'[10]Archive Monthly'!IM24</f>
        <v>41963.101999999999</v>
      </c>
      <c r="J20" s="264">
        <f>+'[10]Archive Monthly'!IN24</f>
        <v>41750.299299999999</v>
      </c>
    </row>
    <row r="21" spans="1:10" x14ac:dyDescent="0.2">
      <c r="A21" s="61" t="s">
        <v>686</v>
      </c>
      <c r="B21" s="235">
        <v>110585</v>
      </c>
      <c r="C21" s="235">
        <v>23653</v>
      </c>
      <c r="D21" s="264">
        <f>+'[10]Archive Monthly'!IB25</f>
        <v>923.37699999999995</v>
      </c>
      <c r="E21" s="235">
        <v>2706</v>
      </c>
      <c r="F21" s="235">
        <v>1297</v>
      </c>
      <c r="G21" s="235">
        <v>3519</v>
      </c>
      <c r="H21" s="235">
        <v>3314</v>
      </c>
      <c r="I21" s="264">
        <f>+'[10]Archive Monthly'!IM25</f>
        <v>4474.3694999999998</v>
      </c>
      <c r="J21" s="264">
        <f>+'[10]Archive Monthly'!IN25</f>
        <v>5177.8973999999998</v>
      </c>
    </row>
    <row r="22" spans="1:10" x14ac:dyDescent="0.2">
      <c r="A22" s="61" t="s">
        <v>687</v>
      </c>
      <c r="B22" s="235">
        <v>1818442</v>
      </c>
      <c r="C22" s="235">
        <v>1038978</v>
      </c>
      <c r="D22" s="264">
        <f>+'[10]Archive Monthly'!IB26</f>
        <v>43023.286999999968</v>
      </c>
      <c r="E22" s="235">
        <v>154980</v>
      </c>
      <c r="F22" s="235">
        <v>135405</v>
      </c>
      <c r="G22" s="235">
        <v>153320</v>
      </c>
      <c r="H22" s="235">
        <v>151221</v>
      </c>
      <c r="I22" s="264">
        <f>+'[10]Archive Monthly'!IM26</f>
        <v>222160.0459</v>
      </c>
      <c r="J22" s="264">
        <f>+'[10]Archive Monthly'!IN26</f>
        <v>237201.98620000001</v>
      </c>
    </row>
    <row r="23" spans="1:10" x14ac:dyDescent="0.2">
      <c r="A23" s="61" t="s">
        <v>688</v>
      </c>
      <c r="B23" s="235">
        <v>2251641</v>
      </c>
      <c r="C23" s="235">
        <v>734150</v>
      </c>
      <c r="D23" s="264">
        <f>+'[10]Archive Monthly'!IB27</f>
        <v>26776.826000000001</v>
      </c>
      <c r="E23" s="235">
        <v>124354</v>
      </c>
      <c r="F23" s="235">
        <v>139053</v>
      </c>
      <c r="G23" s="235">
        <v>139569</v>
      </c>
      <c r="H23" s="235">
        <v>170180</v>
      </c>
      <c r="I23" s="264">
        <f>+'[10]Archive Monthly'!IM27</f>
        <v>164038.13260000001</v>
      </c>
      <c r="J23" s="264">
        <f>+'[10]Archive Monthly'!IN27</f>
        <v>206669.70050000001</v>
      </c>
    </row>
    <row r="24" spans="1:10" x14ac:dyDescent="0.2">
      <c r="A24" s="61" t="s">
        <v>689</v>
      </c>
      <c r="B24" s="235">
        <v>119637</v>
      </c>
      <c r="C24" s="235">
        <v>57319</v>
      </c>
      <c r="D24" s="264">
        <f>+'[10]Archive Monthly'!IB30</f>
        <v>2816.9969999999998</v>
      </c>
      <c r="E24" s="235">
        <v>6482</v>
      </c>
      <c r="F24" s="235">
        <v>6487</v>
      </c>
      <c r="G24" s="235">
        <v>4763</v>
      </c>
      <c r="H24" s="235">
        <v>7691</v>
      </c>
      <c r="I24" s="264">
        <f>+'[10]Archive Monthly'!IM30</f>
        <v>9898.3277999999991</v>
      </c>
      <c r="J24" s="264">
        <f>+'[10]Archive Monthly'!IN30</f>
        <v>6644.5757999999996</v>
      </c>
    </row>
    <row r="25" spans="1:10" x14ac:dyDescent="0.2">
      <c r="A25" s="61" t="s">
        <v>690</v>
      </c>
      <c r="B25" s="235">
        <v>2894126</v>
      </c>
      <c r="C25" s="235">
        <v>1341942</v>
      </c>
      <c r="D25" s="264">
        <f>+'[10]Archive Monthly'!IB31</f>
        <v>97243.850999999995</v>
      </c>
      <c r="E25" s="235">
        <v>120323</v>
      </c>
      <c r="F25" s="235">
        <v>107509</v>
      </c>
      <c r="G25" s="235">
        <v>136255</v>
      </c>
      <c r="H25" s="235">
        <v>129586</v>
      </c>
      <c r="I25" s="264">
        <f>+'[10]Archive Monthly'!IM31</f>
        <v>116484.7424</v>
      </c>
      <c r="J25" s="264">
        <f>+'[10]Archive Monthly'!IN31</f>
        <v>135898.5992</v>
      </c>
    </row>
    <row r="26" spans="1:10" s="266" customFormat="1" ht="15" x14ac:dyDescent="0.25">
      <c r="A26" s="196" t="s">
        <v>914</v>
      </c>
      <c r="B26" s="250">
        <v>3628596</v>
      </c>
      <c r="C26" s="250">
        <v>1266210</v>
      </c>
      <c r="D26" s="259">
        <f>+'[10]Archive Monthly'!IB33</f>
        <v>103922.08099999999</v>
      </c>
      <c r="E26" s="250">
        <v>136989</v>
      </c>
      <c r="F26" s="250">
        <v>125751</v>
      </c>
      <c r="G26" s="250">
        <v>100415</v>
      </c>
      <c r="H26" s="250">
        <v>109313</v>
      </c>
      <c r="I26" s="259">
        <f>+'[10]Archive Monthly'!IM33</f>
        <v>149793.17619999999</v>
      </c>
      <c r="J26" s="259">
        <f>+'[10]Archive Monthly'!IN33</f>
        <v>115055.2265</v>
      </c>
    </row>
    <row r="27" spans="1:10" x14ac:dyDescent="0.2">
      <c r="A27" s="61" t="s">
        <v>692</v>
      </c>
      <c r="B27" s="235">
        <v>3009873</v>
      </c>
      <c r="C27" s="235">
        <v>1073575</v>
      </c>
      <c r="D27" s="264">
        <f>+'[10]Archive Monthly'!IB34</f>
        <v>53870.618999999999</v>
      </c>
      <c r="E27" s="235">
        <v>121528</v>
      </c>
      <c r="F27" s="235">
        <v>104460</v>
      </c>
      <c r="G27" s="235">
        <v>83185</v>
      </c>
      <c r="H27" s="235">
        <v>106397</v>
      </c>
      <c r="I27" s="264">
        <f>+'[10]Archive Monthly'!IM34</f>
        <v>122846.57610000001</v>
      </c>
      <c r="J27" s="264">
        <f>+'[10]Archive Monthly'!IN34</f>
        <v>78496.0236</v>
      </c>
    </row>
    <row r="28" spans="1:10" x14ac:dyDescent="0.2">
      <c r="A28" s="61" t="s">
        <v>693</v>
      </c>
      <c r="B28" s="235">
        <v>564509</v>
      </c>
      <c r="C28" s="235">
        <v>135360</v>
      </c>
      <c r="D28" s="264">
        <f>+'[10]Archive Monthly'!IB45</f>
        <v>49707.224000000002</v>
      </c>
      <c r="E28" s="235">
        <v>14755</v>
      </c>
      <c r="F28" s="235">
        <v>21002</v>
      </c>
      <c r="G28" s="235">
        <v>15900</v>
      </c>
      <c r="H28" s="235">
        <v>1714</v>
      </c>
      <c r="I28" s="264">
        <f>+'[10]Archive Monthly'!IM45</f>
        <v>25104.531999999999</v>
      </c>
      <c r="J28" s="264">
        <f>+'[10]Archive Monthly'!IN45</f>
        <v>35829.364399999999</v>
      </c>
    </row>
    <row r="29" spans="1:10" x14ac:dyDescent="0.2">
      <c r="A29" s="61" t="s">
        <v>694</v>
      </c>
      <c r="B29" s="235">
        <v>54215</v>
      </c>
      <c r="C29" s="235">
        <v>57275</v>
      </c>
      <c r="D29" s="264">
        <f>+'[10]Archive Monthly'!IB46</f>
        <v>344.238</v>
      </c>
      <c r="E29" s="235">
        <v>706</v>
      </c>
      <c r="F29" s="235">
        <v>290</v>
      </c>
      <c r="G29" s="235">
        <v>1330</v>
      </c>
      <c r="H29" s="235">
        <v>1201</v>
      </c>
      <c r="I29" s="264">
        <f>+'[10]Archive Monthly'!IM46</f>
        <v>1842.0681</v>
      </c>
      <c r="J29" s="264">
        <f>+'[10]Archive Monthly'!IN46</f>
        <v>729.83849999999995</v>
      </c>
    </row>
    <row r="30" spans="1:10" s="266" customFormat="1" ht="15" x14ac:dyDescent="0.25">
      <c r="A30" s="196" t="s">
        <v>913</v>
      </c>
      <c r="B30" s="250">
        <v>18743154</v>
      </c>
      <c r="C30" s="250">
        <v>17538524</v>
      </c>
      <c r="D30" s="259">
        <f>+'[10]Archive Monthly'!IB48</f>
        <v>1260435.003</v>
      </c>
      <c r="E30" s="250">
        <v>1304475</v>
      </c>
      <c r="F30" s="250">
        <v>1283567</v>
      </c>
      <c r="G30" s="250">
        <v>1327586</v>
      </c>
      <c r="H30" s="250">
        <v>1326686</v>
      </c>
      <c r="I30" s="259">
        <f>+'[10]Archive Monthly'!IM48</f>
        <v>1236466.09668</v>
      </c>
      <c r="J30" s="259">
        <f>+'[10]Archive Monthly'!IN48</f>
        <v>1429939.6200999999</v>
      </c>
    </row>
    <row r="31" spans="1:10" x14ac:dyDescent="0.2">
      <c r="A31" s="61" t="s">
        <v>696</v>
      </c>
      <c r="B31" s="235">
        <v>10296177</v>
      </c>
      <c r="C31" s="235">
        <v>8974862</v>
      </c>
      <c r="D31" s="264">
        <f>+'[10]Archive Monthly'!IB49</f>
        <v>578111.41200000001</v>
      </c>
      <c r="E31" s="235">
        <v>714876</v>
      </c>
      <c r="F31" s="235">
        <v>457823</v>
      </c>
      <c r="G31" s="235">
        <v>590492</v>
      </c>
      <c r="H31" s="235">
        <v>541441</v>
      </c>
      <c r="I31" s="264">
        <f>+'[10]Archive Monthly'!IM49</f>
        <v>498621.51539999997</v>
      </c>
      <c r="J31" s="264">
        <f>+'[10]Archive Monthly'!IN49</f>
        <v>393153.09230000002</v>
      </c>
    </row>
    <row r="32" spans="1:10" x14ac:dyDescent="0.2">
      <c r="A32" s="61" t="s">
        <v>697</v>
      </c>
      <c r="B32" s="235">
        <v>4601532</v>
      </c>
      <c r="C32" s="235">
        <v>4587541</v>
      </c>
      <c r="D32" s="264">
        <f>+'[10]Archive Monthly'!IB50</f>
        <v>341508.33799999999</v>
      </c>
      <c r="E32" s="235">
        <v>281075</v>
      </c>
      <c r="F32" s="235">
        <v>493068</v>
      </c>
      <c r="G32" s="235">
        <v>444523</v>
      </c>
      <c r="H32" s="235">
        <v>547048</v>
      </c>
      <c r="I32" s="264">
        <f>+'[10]Archive Monthly'!IM50</f>
        <v>420918.31177999999</v>
      </c>
      <c r="J32" s="264">
        <f>+'[10]Archive Monthly'!IN50</f>
        <v>498631.09360000002</v>
      </c>
    </row>
    <row r="33" spans="1:10" x14ac:dyDescent="0.2">
      <c r="A33" s="61" t="s">
        <v>698</v>
      </c>
      <c r="B33" s="235">
        <v>3681125</v>
      </c>
      <c r="C33" s="235">
        <v>3802798</v>
      </c>
      <c r="D33" s="264">
        <f>+'[10]Archive Monthly'!IB51</f>
        <v>318765.54599999997</v>
      </c>
      <c r="E33" s="235">
        <v>294986</v>
      </c>
      <c r="F33" s="235">
        <v>313933</v>
      </c>
      <c r="G33" s="235">
        <v>277092</v>
      </c>
      <c r="H33" s="235">
        <v>222883</v>
      </c>
      <c r="I33" s="264">
        <f>+'[10]Archive Monthly'!IM51</f>
        <v>304093.90000000002</v>
      </c>
      <c r="J33" s="264">
        <f>+'[10]Archive Monthly'!IN51</f>
        <v>515065.26299999998</v>
      </c>
    </row>
    <row r="34" spans="1:10" x14ac:dyDescent="0.2">
      <c r="A34" s="61" t="s">
        <v>699</v>
      </c>
      <c r="B34" s="235">
        <v>163571</v>
      </c>
      <c r="C34" s="235">
        <v>172636</v>
      </c>
      <c r="D34" s="264">
        <f>+'[10]Archive Monthly'!IB52</f>
        <v>22049.706999999999</v>
      </c>
      <c r="E34" s="235">
        <v>13534</v>
      </c>
      <c r="F34" s="235">
        <v>18742</v>
      </c>
      <c r="G34" s="235">
        <v>15442</v>
      </c>
      <c r="H34" s="235">
        <v>15280</v>
      </c>
      <c r="I34" s="264">
        <f>+'[10]Archive Monthly'!IM52</f>
        <v>12832.369500000001</v>
      </c>
      <c r="J34" s="264">
        <f>+'[10]Archive Monthly'!IN52</f>
        <v>23090.171200000001</v>
      </c>
    </row>
    <row r="35" spans="1:10" x14ac:dyDescent="0.2">
      <c r="A35" s="61" t="s">
        <v>700</v>
      </c>
      <c r="B35" s="235">
        <v>749</v>
      </c>
      <c r="C35" s="235">
        <v>687</v>
      </c>
      <c r="D35" s="264">
        <f>+'[10]Archive Monthly'!IB53</f>
        <v>0</v>
      </c>
      <c r="E35" s="235">
        <v>5</v>
      </c>
      <c r="F35" s="235" t="s">
        <v>184</v>
      </c>
      <c r="G35" s="235">
        <v>37</v>
      </c>
      <c r="H35" s="235">
        <v>34</v>
      </c>
      <c r="I35" s="264">
        <f>+'[10]Archive Monthly'!IM53</f>
        <v>0</v>
      </c>
      <c r="J35" s="264">
        <f>+'[10]Archive Monthly'!IN53</f>
        <v>0</v>
      </c>
    </row>
    <row r="36" spans="1:10" s="266" customFormat="1" ht="15" x14ac:dyDescent="0.25">
      <c r="A36" s="196" t="s">
        <v>912</v>
      </c>
      <c r="B36" s="250">
        <v>5705298</v>
      </c>
      <c r="C36" s="250">
        <v>4564779</v>
      </c>
      <c r="D36" s="259">
        <f>+'[10]Archive Monthly'!IB55</f>
        <v>396318.68900000013</v>
      </c>
      <c r="E36" s="250">
        <v>331335</v>
      </c>
      <c r="F36" s="250">
        <v>236039</v>
      </c>
      <c r="G36" s="250">
        <v>259452</v>
      </c>
      <c r="H36" s="250">
        <v>266854</v>
      </c>
      <c r="I36" s="259">
        <f>+'[10]Archive Monthly'!IM55</f>
        <v>246619.03450000001</v>
      </c>
      <c r="J36" s="259">
        <f>+'[10]Archive Monthly'!IN55</f>
        <v>305970.07809999998</v>
      </c>
    </row>
    <row r="37" spans="1:10" x14ac:dyDescent="0.2">
      <c r="A37" s="61" t="s">
        <v>702</v>
      </c>
      <c r="B37" s="235">
        <v>2282657</v>
      </c>
      <c r="C37" s="235">
        <v>2430174</v>
      </c>
      <c r="D37" s="264">
        <f>+'[10]Archive Monthly'!IB56</f>
        <v>245616.51000000004</v>
      </c>
      <c r="E37" s="235">
        <v>122573</v>
      </c>
      <c r="F37" s="235">
        <v>62905</v>
      </c>
      <c r="G37" s="235">
        <v>64962</v>
      </c>
      <c r="H37" s="235">
        <v>77778</v>
      </c>
      <c r="I37" s="264">
        <f>+'[10]Archive Monthly'!IM56</f>
        <v>55217.161599999999</v>
      </c>
      <c r="J37" s="264">
        <f>+'[10]Archive Monthly'!IN56</f>
        <v>61747.585099999997</v>
      </c>
    </row>
    <row r="38" spans="1:10" x14ac:dyDescent="0.2">
      <c r="A38" s="61" t="s">
        <v>703</v>
      </c>
      <c r="B38" s="235">
        <v>820084</v>
      </c>
      <c r="C38" s="235">
        <v>570674</v>
      </c>
      <c r="D38" s="264">
        <f>+'[10]Archive Monthly'!IB57</f>
        <v>40591.880000000019</v>
      </c>
      <c r="E38" s="235">
        <v>56302</v>
      </c>
      <c r="F38" s="235">
        <v>39800</v>
      </c>
      <c r="G38" s="235">
        <v>49668</v>
      </c>
      <c r="H38" s="235">
        <v>38059</v>
      </c>
      <c r="I38" s="264">
        <f>+'[10]Archive Monthly'!IM57</f>
        <v>40991.321199999998</v>
      </c>
      <c r="J38" s="264">
        <f>+'[10]Archive Monthly'!IN57</f>
        <v>62234.669099999999</v>
      </c>
    </row>
    <row r="39" spans="1:10" x14ac:dyDescent="0.2">
      <c r="A39" s="61" t="s">
        <v>704</v>
      </c>
      <c r="B39" s="235">
        <v>921977</v>
      </c>
      <c r="C39" s="235">
        <v>595375</v>
      </c>
      <c r="D39" s="264">
        <f>+'[10]Archive Monthly'!IB58</f>
        <v>38749.648000000008</v>
      </c>
      <c r="E39" s="235">
        <v>68613</v>
      </c>
      <c r="F39" s="235">
        <v>54514</v>
      </c>
      <c r="G39" s="235">
        <v>62138</v>
      </c>
      <c r="H39" s="235">
        <v>63723</v>
      </c>
      <c r="I39" s="264">
        <f>+'[10]Archive Monthly'!IM58</f>
        <v>61675.400099999999</v>
      </c>
      <c r="J39" s="264">
        <f>+'[10]Archive Monthly'!IN58</f>
        <v>69768.861099999995</v>
      </c>
    </row>
    <row r="40" spans="1:10" x14ac:dyDescent="0.2">
      <c r="A40" s="61" t="s">
        <v>705</v>
      </c>
      <c r="B40" s="235">
        <v>127317</v>
      </c>
      <c r="C40" s="235">
        <v>84148</v>
      </c>
      <c r="D40" s="264">
        <f>+'[10]Archive Monthly'!IB59</f>
        <v>6556.7429999999995</v>
      </c>
      <c r="E40" s="235">
        <v>3931</v>
      </c>
      <c r="F40" s="235">
        <v>5635</v>
      </c>
      <c r="G40" s="235">
        <v>7716</v>
      </c>
      <c r="H40" s="235">
        <v>10274</v>
      </c>
      <c r="I40" s="264">
        <f>+'[10]Archive Monthly'!IM59</f>
        <v>7097.0824000000002</v>
      </c>
      <c r="J40" s="264">
        <f>+'[10]Archive Monthly'!IN59</f>
        <v>11172.226199999999</v>
      </c>
    </row>
    <row r="41" spans="1:10" x14ac:dyDescent="0.2">
      <c r="A41" s="61" t="s">
        <v>706</v>
      </c>
      <c r="B41" s="235">
        <v>1553262</v>
      </c>
      <c r="C41" s="235">
        <v>884408</v>
      </c>
      <c r="D41" s="264">
        <f>+'[10]Archive Monthly'!IB60</f>
        <v>64803.908000000083</v>
      </c>
      <c r="E41" s="235">
        <v>79916</v>
      </c>
      <c r="F41" s="235">
        <v>73184</v>
      </c>
      <c r="G41" s="235">
        <v>74968</v>
      </c>
      <c r="H41" s="235">
        <v>77020</v>
      </c>
      <c r="I41" s="264">
        <f>+'[10]Archive Monthly'!IM60</f>
        <v>81638.069199999998</v>
      </c>
      <c r="J41" s="264">
        <f>+'[10]Archive Monthly'!IN60</f>
        <v>101046.7366</v>
      </c>
    </row>
    <row r="42" spans="1:10" s="266" customFormat="1" ht="15" x14ac:dyDescent="0.25">
      <c r="A42" s="196" t="s">
        <v>911</v>
      </c>
      <c r="B42" s="250">
        <v>10674600</v>
      </c>
      <c r="C42" s="250">
        <v>8263011</v>
      </c>
      <c r="D42" s="259">
        <f>+'[10]Archive Monthly'!IB62</f>
        <v>640116.81400000001</v>
      </c>
      <c r="E42" s="250">
        <v>704909</v>
      </c>
      <c r="F42" s="250">
        <v>712474</v>
      </c>
      <c r="G42" s="250">
        <v>767752</v>
      </c>
      <c r="H42" s="250">
        <v>862581</v>
      </c>
      <c r="I42" s="259">
        <f>+'[10]Archive Monthly'!IM62</f>
        <v>664071.20220000006</v>
      </c>
      <c r="J42" s="259">
        <f>+'[10]Archive Monthly'!IN62</f>
        <v>860929.39009999996</v>
      </c>
    </row>
    <row r="43" spans="1:10" x14ac:dyDescent="0.2">
      <c r="A43" s="61" t="s">
        <v>708</v>
      </c>
      <c r="B43" s="235">
        <v>716653</v>
      </c>
      <c r="C43" s="235">
        <v>618589</v>
      </c>
      <c r="D43" s="264">
        <f>+'[10]Archive Monthly'!IB63</f>
        <v>100373.08</v>
      </c>
      <c r="E43" s="235">
        <v>10507</v>
      </c>
      <c r="F43" s="235">
        <v>9329</v>
      </c>
      <c r="G43" s="235">
        <v>99265</v>
      </c>
      <c r="H43" s="235">
        <v>149129</v>
      </c>
      <c r="I43" s="264">
        <f>+'[10]Archive Monthly'!IM63</f>
        <v>15539.759</v>
      </c>
      <c r="J43" s="264">
        <f>+'[10]Archive Monthly'!IN63</f>
        <v>157335.0484</v>
      </c>
    </row>
    <row r="44" spans="1:10" x14ac:dyDescent="0.2">
      <c r="A44" s="61" t="s">
        <v>709</v>
      </c>
      <c r="B44" s="235">
        <v>188571</v>
      </c>
      <c r="C44" s="235">
        <v>167414</v>
      </c>
      <c r="D44" s="264">
        <f>+'[10]Archive Monthly'!IB64</f>
        <v>8334.0849999999991</v>
      </c>
      <c r="E44" s="235">
        <v>25058</v>
      </c>
      <c r="F44" s="235">
        <v>18999</v>
      </c>
      <c r="G44" s="235">
        <v>13881</v>
      </c>
      <c r="H44" s="235">
        <v>15219</v>
      </c>
      <c r="I44" s="264">
        <f>+'[10]Archive Monthly'!IM64</f>
        <v>11496.4334</v>
      </c>
      <c r="J44" s="264">
        <f>+'[10]Archive Monthly'!IN64</f>
        <v>13748.0288</v>
      </c>
    </row>
    <row r="45" spans="1:10" x14ac:dyDescent="0.2">
      <c r="A45" s="61" t="s">
        <v>710</v>
      </c>
      <c r="B45" s="235">
        <v>3250664</v>
      </c>
      <c r="C45" s="235">
        <v>2196552</v>
      </c>
      <c r="D45" s="264">
        <f>+'[10]Archive Monthly'!IB65</f>
        <v>173489.80499999999</v>
      </c>
      <c r="E45" s="235">
        <v>226153</v>
      </c>
      <c r="F45" s="235">
        <v>194468</v>
      </c>
      <c r="G45" s="235">
        <v>211125</v>
      </c>
      <c r="H45" s="235">
        <v>208224</v>
      </c>
      <c r="I45" s="264">
        <f>+'[10]Archive Monthly'!IM65</f>
        <v>185038.899</v>
      </c>
      <c r="J45" s="264">
        <f>+'[10]Archive Monthly'!IN65</f>
        <v>216286.36319999999</v>
      </c>
    </row>
    <row r="46" spans="1:10" x14ac:dyDescent="0.2">
      <c r="A46" s="61" t="s">
        <v>711</v>
      </c>
      <c r="B46" s="235">
        <v>838817</v>
      </c>
      <c r="C46" s="235">
        <v>686456</v>
      </c>
      <c r="D46" s="264">
        <f>+'[10]Archive Monthly'!IB66</f>
        <v>41367.094000000034</v>
      </c>
      <c r="E46" s="235">
        <v>49611</v>
      </c>
      <c r="F46" s="235">
        <v>68837</v>
      </c>
      <c r="G46" s="235">
        <v>51008</v>
      </c>
      <c r="H46" s="235">
        <v>52133</v>
      </c>
      <c r="I46" s="264">
        <f>+'[10]Archive Monthly'!IM66</f>
        <v>55745.566200000001</v>
      </c>
      <c r="J46" s="264">
        <f>+'[10]Archive Monthly'!IN66</f>
        <v>58900.3851</v>
      </c>
    </row>
    <row r="47" spans="1:10" x14ac:dyDescent="0.2">
      <c r="A47" s="61" t="s">
        <v>712</v>
      </c>
      <c r="B47" s="235">
        <v>5679896</v>
      </c>
      <c r="C47" s="235">
        <v>4594000</v>
      </c>
      <c r="D47" s="264">
        <f>+'[10]Archive Monthly'!IB67</f>
        <v>316552.75000000006</v>
      </c>
      <c r="E47" s="235">
        <v>393580</v>
      </c>
      <c r="F47" s="235">
        <v>420842</v>
      </c>
      <c r="G47" s="235">
        <v>392474</v>
      </c>
      <c r="H47" s="235">
        <v>437875</v>
      </c>
      <c r="I47" s="264">
        <f>+'[10]Archive Monthly'!IM67</f>
        <v>396250.54460000002</v>
      </c>
      <c r="J47" s="264">
        <f>+'[10]Archive Monthly'!IN67</f>
        <v>414659.56459999998</v>
      </c>
    </row>
    <row r="48" spans="1:10" s="266" customFormat="1" ht="15" x14ac:dyDescent="0.25">
      <c r="A48" s="196" t="s">
        <v>713</v>
      </c>
      <c r="B48" s="250">
        <v>5896808</v>
      </c>
      <c r="C48" s="250">
        <v>3449412</v>
      </c>
      <c r="D48" s="259">
        <f>+'[10]Archive Monthly'!IB69</f>
        <v>239181.13199999995</v>
      </c>
      <c r="E48" s="250">
        <v>350052</v>
      </c>
      <c r="F48" s="250">
        <v>324907</v>
      </c>
      <c r="G48" s="250">
        <v>453824</v>
      </c>
      <c r="H48" s="250">
        <v>431897</v>
      </c>
      <c r="I48" s="259">
        <f>+'[10]Archive Monthly'!IM69</f>
        <v>361343.66460000002</v>
      </c>
      <c r="J48" s="259">
        <f>+'[10]Archive Monthly'!IN69</f>
        <v>384746.34259999997</v>
      </c>
    </row>
    <row r="49" spans="1:10" x14ac:dyDescent="0.2">
      <c r="A49" s="61" t="s">
        <v>714</v>
      </c>
      <c r="B49" s="235" t="s">
        <v>184</v>
      </c>
      <c r="C49" s="235" t="s">
        <v>184</v>
      </c>
      <c r="D49" s="264">
        <f>+'[10]Archive Monthly'!IB70</f>
        <v>0</v>
      </c>
      <c r="E49" s="235" t="s">
        <v>184</v>
      </c>
      <c r="F49" s="235" t="s">
        <v>184</v>
      </c>
      <c r="G49" s="235" t="s">
        <v>184</v>
      </c>
      <c r="H49" s="235" t="s">
        <v>184</v>
      </c>
      <c r="I49" s="264">
        <f>+'[10]Archive Monthly'!IM70</f>
        <v>0</v>
      </c>
      <c r="J49" s="264">
        <f>+'[10]Archive Monthly'!IN70</f>
        <v>0</v>
      </c>
    </row>
    <row r="50" spans="1:10" x14ac:dyDescent="0.2">
      <c r="A50" s="61" t="s">
        <v>715</v>
      </c>
      <c r="B50" s="235">
        <v>2106985</v>
      </c>
      <c r="C50" s="235">
        <v>1062072</v>
      </c>
      <c r="D50" s="264">
        <f>+'[10]Archive Monthly'!IB71</f>
        <v>67777.039999999994</v>
      </c>
      <c r="E50" s="235">
        <v>145889</v>
      </c>
      <c r="F50" s="235">
        <v>123510</v>
      </c>
      <c r="G50" s="235">
        <v>150804</v>
      </c>
      <c r="H50" s="235">
        <v>166947</v>
      </c>
      <c r="I50" s="264">
        <f>+'[10]Archive Monthly'!IM71</f>
        <v>130389.78750000001</v>
      </c>
      <c r="J50" s="264">
        <f>+'[10]Archive Monthly'!IN71</f>
        <v>151695.94680000001</v>
      </c>
    </row>
    <row r="51" spans="1:10" x14ac:dyDescent="0.2">
      <c r="A51" s="61" t="s">
        <v>716</v>
      </c>
      <c r="B51" s="235">
        <v>2853531</v>
      </c>
      <c r="C51" s="235">
        <v>1686107</v>
      </c>
      <c r="D51" s="264">
        <f>+'[10]Archive Monthly'!IB72</f>
        <v>126904.08799999995</v>
      </c>
      <c r="E51" s="235">
        <v>150830</v>
      </c>
      <c r="F51" s="235">
        <v>148767</v>
      </c>
      <c r="G51" s="235">
        <v>245674</v>
      </c>
      <c r="H51" s="235">
        <v>204429</v>
      </c>
      <c r="I51" s="264">
        <f>+'[10]Archive Monthly'!IM72</f>
        <v>171900.77100000001</v>
      </c>
      <c r="J51" s="264">
        <f>+'[10]Archive Monthly'!IN72</f>
        <v>162572.65299999999</v>
      </c>
    </row>
    <row r="52" spans="1:10" x14ac:dyDescent="0.2">
      <c r="A52" s="61" t="s">
        <v>717</v>
      </c>
      <c r="B52" s="235">
        <v>341882</v>
      </c>
      <c r="C52" s="235">
        <v>291023</v>
      </c>
      <c r="D52" s="264">
        <f>+'[10]Archive Monthly'!IB73</f>
        <v>16871.491000000002</v>
      </c>
      <c r="E52" s="235">
        <v>22561</v>
      </c>
      <c r="F52" s="235">
        <v>21884</v>
      </c>
      <c r="G52" s="235">
        <v>21507</v>
      </c>
      <c r="H52" s="235">
        <v>24215</v>
      </c>
      <c r="I52" s="264">
        <f>+'[10]Archive Monthly'!IM73</f>
        <v>23846.255399999998</v>
      </c>
      <c r="J52" s="264">
        <f>+'[10]Archive Monthly'!IN73</f>
        <v>29204.424999999999</v>
      </c>
    </row>
    <row r="53" spans="1:10" x14ac:dyDescent="0.2">
      <c r="A53" s="61" t="s">
        <v>718</v>
      </c>
      <c r="B53" s="235">
        <v>594410</v>
      </c>
      <c r="C53" s="235">
        <v>410210</v>
      </c>
      <c r="D53" s="264">
        <f>+'[10]Archive Monthly'!IB74</f>
        <v>27628.512999999995</v>
      </c>
      <c r="E53" s="235">
        <v>30771</v>
      </c>
      <c r="F53" s="235">
        <v>30746</v>
      </c>
      <c r="G53" s="235">
        <v>35838</v>
      </c>
      <c r="H53" s="235">
        <v>36306</v>
      </c>
      <c r="I53" s="264">
        <f>+'[10]Archive Monthly'!IM74</f>
        <v>35206.850700000003</v>
      </c>
      <c r="J53" s="264">
        <f>+'[10]Archive Monthly'!IN74</f>
        <v>41273.317799999997</v>
      </c>
    </row>
    <row r="54" spans="1:10" s="266" customFormat="1" ht="15" x14ac:dyDescent="0.25">
      <c r="A54" s="196" t="s">
        <v>910</v>
      </c>
      <c r="B54" s="250">
        <v>1154818</v>
      </c>
      <c r="C54" s="250">
        <v>740672</v>
      </c>
      <c r="D54" s="259">
        <f>+'[10]Archive Monthly'!IB76</f>
        <v>41008.186000000016</v>
      </c>
      <c r="E54" s="250">
        <v>72246</v>
      </c>
      <c r="F54" s="250">
        <v>65932</v>
      </c>
      <c r="G54" s="250">
        <v>75481</v>
      </c>
      <c r="H54" s="250">
        <v>78736</v>
      </c>
      <c r="I54" s="259">
        <f>+'[10]Archive Monthly'!IM76</f>
        <v>79721.8364</v>
      </c>
      <c r="J54" s="259">
        <f>+'[10]Archive Monthly'!IN76</f>
        <v>85005.305699999997</v>
      </c>
    </row>
    <row r="55" spans="1:10" x14ac:dyDescent="0.2">
      <c r="A55" s="61" t="s">
        <v>720</v>
      </c>
      <c r="B55" s="235">
        <v>239281</v>
      </c>
      <c r="C55" s="235">
        <v>171733</v>
      </c>
      <c r="D55" s="264">
        <f>+'[10]Archive Monthly'!IB77</f>
        <v>9181.6249999999982</v>
      </c>
      <c r="E55" s="235">
        <v>15952</v>
      </c>
      <c r="F55" s="235">
        <v>13980</v>
      </c>
      <c r="G55" s="235">
        <v>19729</v>
      </c>
      <c r="H55" s="235">
        <v>17549</v>
      </c>
      <c r="I55" s="264">
        <f>+'[10]Archive Monthly'!IM77</f>
        <v>16076.882299999999</v>
      </c>
      <c r="J55" s="264">
        <f>+'[10]Archive Monthly'!IN77</f>
        <v>15171.5481</v>
      </c>
    </row>
    <row r="56" spans="1:10" x14ac:dyDescent="0.2">
      <c r="A56" s="61" t="s">
        <v>721</v>
      </c>
      <c r="B56" s="235">
        <v>204437</v>
      </c>
      <c r="C56" s="235">
        <v>66728</v>
      </c>
      <c r="D56" s="264">
        <f>+'[10]Archive Monthly'!IB78</f>
        <v>2035.7539999999999</v>
      </c>
      <c r="E56" s="235">
        <v>4065</v>
      </c>
      <c r="F56" s="235">
        <v>5274</v>
      </c>
      <c r="G56" s="235">
        <v>5719</v>
      </c>
      <c r="H56" s="235">
        <v>6118</v>
      </c>
      <c r="I56" s="264">
        <f>+'[10]Archive Monthly'!IM78</f>
        <v>10107.083500000001</v>
      </c>
      <c r="J56" s="264">
        <f>+'[10]Archive Monthly'!IN78</f>
        <v>7931.3702999999996</v>
      </c>
    </row>
    <row r="57" spans="1:10" x14ac:dyDescent="0.2">
      <c r="A57" s="61" t="s">
        <v>722</v>
      </c>
      <c r="B57" s="235">
        <v>168998</v>
      </c>
      <c r="C57" s="235">
        <v>92395</v>
      </c>
      <c r="D57" s="264">
        <f>+'[10]Archive Monthly'!IB79</f>
        <v>6607.8549999999968</v>
      </c>
      <c r="E57" s="235">
        <v>11849</v>
      </c>
      <c r="F57" s="235">
        <v>9755</v>
      </c>
      <c r="G57" s="235">
        <v>12046</v>
      </c>
      <c r="H57" s="235">
        <v>12837</v>
      </c>
      <c r="I57" s="264">
        <f>+'[10]Archive Monthly'!IM79</f>
        <v>10177.1415</v>
      </c>
      <c r="J57" s="264">
        <f>+'[10]Archive Monthly'!IN79</f>
        <v>10781.6927</v>
      </c>
    </row>
    <row r="58" spans="1:10" x14ac:dyDescent="0.2">
      <c r="A58" s="61" t="s">
        <v>723</v>
      </c>
      <c r="B58" s="235">
        <v>53987</v>
      </c>
      <c r="C58" s="235">
        <v>49513</v>
      </c>
      <c r="D58" s="264">
        <f>+'[10]Archive Monthly'!IB80</f>
        <v>2346.5520000000001</v>
      </c>
      <c r="E58" s="235">
        <v>2830</v>
      </c>
      <c r="F58" s="235">
        <v>1286</v>
      </c>
      <c r="G58" s="235">
        <v>2816</v>
      </c>
      <c r="H58" s="235">
        <v>2541</v>
      </c>
      <c r="I58" s="264">
        <f>+'[10]Archive Monthly'!IM80</f>
        <v>1673.211</v>
      </c>
      <c r="J58" s="264">
        <f>+'[10]Archive Monthly'!IN80</f>
        <v>892.76</v>
      </c>
    </row>
    <row r="59" spans="1:10" ht="15" thickBot="1" x14ac:dyDescent="0.25">
      <c r="A59" s="107" t="s">
        <v>724</v>
      </c>
      <c r="B59" s="251">
        <v>488114</v>
      </c>
      <c r="C59" s="251">
        <v>360303</v>
      </c>
      <c r="D59" s="265">
        <f>+'[10]Archive Monthly'!IB81</f>
        <v>20836.400000000023</v>
      </c>
      <c r="E59" s="251">
        <v>37549</v>
      </c>
      <c r="F59" s="251">
        <v>35637</v>
      </c>
      <c r="G59" s="251">
        <v>35171</v>
      </c>
      <c r="H59" s="251">
        <v>39691</v>
      </c>
      <c r="I59" s="265">
        <f>+'[10]Archive Monthly'!IM81</f>
        <v>41687.518100000001</v>
      </c>
      <c r="J59" s="265">
        <f>+'[10]Archive Monthly'!IN81</f>
        <v>50227.934600000001</v>
      </c>
    </row>
    <row r="60" spans="1:10" s="266" customFormat="1" ht="15.75" thickTop="1" x14ac:dyDescent="0.25">
      <c r="A60" s="196" t="s">
        <v>917</v>
      </c>
      <c r="B60" s="250">
        <v>6604825</v>
      </c>
      <c r="C60" s="250">
        <v>3233516</v>
      </c>
      <c r="D60" s="259">
        <f>+'[10]Archive Monthly'!IB83</f>
        <v>179180.22600000032</v>
      </c>
      <c r="E60" s="250">
        <v>344107</v>
      </c>
      <c r="F60" s="250">
        <v>337194</v>
      </c>
      <c r="G60" s="250">
        <v>410667</v>
      </c>
      <c r="H60" s="250">
        <v>269449</v>
      </c>
      <c r="I60" s="259">
        <f>+'[10]Archive Monthly'!IM83</f>
        <v>310885.57939999999</v>
      </c>
      <c r="J60" s="259">
        <f>+'[10]Archive Monthly'!IN83</f>
        <v>318113.15269999998</v>
      </c>
    </row>
    <row r="61" spans="1:10" s="266" customFormat="1" ht="15" x14ac:dyDescent="0.25">
      <c r="A61" s="196" t="s">
        <v>725</v>
      </c>
      <c r="B61" s="250">
        <v>69984994</v>
      </c>
      <c r="C61" s="250">
        <v>51453314</v>
      </c>
      <c r="D61" s="259">
        <f>+'[10]Archive Monthly'!IB85</f>
        <v>3865899.4940000004</v>
      </c>
      <c r="E61" s="233">
        <v>4362846</v>
      </c>
      <c r="F61" s="233">
        <v>4016952</v>
      </c>
      <c r="G61" s="233">
        <v>4495747</v>
      </c>
      <c r="H61" s="233">
        <v>4554535</v>
      </c>
      <c r="I61" s="259">
        <f>+'[10]Archive Monthly'!IM85</f>
        <v>4218571.0468800003</v>
      </c>
      <c r="J61" s="259">
        <f>+'[10]Archive Monthly'!IN85</f>
        <v>4886536.0481000002</v>
      </c>
    </row>
    <row r="62" spans="1:10" s="266" customFormat="1" ht="15" x14ac:dyDescent="0.25">
      <c r="A62" s="196" t="s">
        <v>726</v>
      </c>
      <c r="B62" s="250">
        <v>4272685</v>
      </c>
      <c r="C62" s="250">
        <v>2235006</v>
      </c>
      <c r="D62" s="259">
        <f>+'[10]Archive Monthly'!IB87</f>
        <v>176671.6068758</v>
      </c>
      <c r="E62" s="233">
        <v>254790</v>
      </c>
      <c r="F62" s="233">
        <v>234590</v>
      </c>
      <c r="G62" s="233">
        <v>217145</v>
      </c>
      <c r="H62" s="233">
        <v>265985</v>
      </c>
      <c r="I62" s="259">
        <f>+'[10]Archive Monthly'!IM87</f>
        <v>246364.57559999998</v>
      </c>
      <c r="J62" s="259">
        <f>+'[10]Archive Monthly'!IN87</f>
        <v>285373.7316</v>
      </c>
    </row>
    <row r="63" spans="1:10" s="266" customFormat="1" ht="15" x14ac:dyDescent="0.25">
      <c r="A63" s="196" t="s">
        <v>727</v>
      </c>
      <c r="B63" s="250">
        <v>65712310</v>
      </c>
      <c r="C63" s="250">
        <v>49218309</v>
      </c>
      <c r="D63" s="259">
        <f>+'[10]Archive Monthly'!IB89</f>
        <v>3689227.8871242004</v>
      </c>
      <c r="E63" s="233">
        <v>4108056</v>
      </c>
      <c r="F63" s="233">
        <v>3782362</v>
      </c>
      <c r="G63" s="233">
        <v>4278603</v>
      </c>
      <c r="H63" s="233">
        <v>4288550</v>
      </c>
      <c r="I63" s="259">
        <f>+'[10]Archive Monthly'!IM89</f>
        <v>3972206.4712800002</v>
      </c>
      <c r="J63" s="259">
        <f>+'[10]Archive Monthly'!IN89</f>
        <v>4601162.3165000007</v>
      </c>
    </row>
    <row r="64" spans="1:10" s="266" customFormat="1" ht="15.75" thickBot="1" x14ac:dyDescent="0.3">
      <c r="A64" s="104" t="s">
        <v>728</v>
      </c>
      <c r="B64" s="253">
        <v>5830650</v>
      </c>
      <c r="C64" s="253">
        <v>2615690</v>
      </c>
      <c r="D64" s="260">
        <f>+'[10]Archive Monthly'!IB91</f>
        <v>198736.53068307874</v>
      </c>
      <c r="E64" s="261">
        <v>125958</v>
      </c>
      <c r="F64" s="261">
        <v>170667</v>
      </c>
      <c r="G64" s="261">
        <v>99425</v>
      </c>
      <c r="H64" s="261">
        <v>153445</v>
      </c>
      <c r="I64" s="260">
        <f>+'[10]Archive Monthly'!IM91</f>
        <v>128783.1986301695</v>
      </c>
      <c r="J64" s="260">
        <f>+'[10]Archive Monthly'!IN91</f>
        <v>-90178.114024007693</v>
      </c>
    </row>
    <row r="65" spans="1:10" s="266" customFormat="1" ht="15.75" thickBot="1" x14ac:dyDescent="0.3">
      <c r="A65" s="198" t="s">
        <v>729</v>
      </c>
      <c r="B65" s="252">
        <v>71542959</v>
      </c>
      <c r="C65" s="252">
        <v>51833999</v>
      </c>
      <c r="D65" s="262">
        <f>+'[10]Archive Monthly'!IB93</f>
        <v>3887964.4178072792</v>
      </c>
      <c r="E65" s="263">
        <v>4234014</v>
      </c>
      <c r="F65" s="263">
        <v>3953029</v>
      </c>
      <c r="G65" s="263">
        <v>4378028</v>
      </c>
      <c r="H65" s="263">
        <v>4441995</v>
      </c>
      <c r="I65" s="262">
        <f>+'[10]Archive Monthly'!IM93</f>
        <v>4100989.6699101697</v>
      </c>
      <c r="J65" s="262">
        <f>+'[10]Archive Monthly'!IN93</f>
        <v>4510984.202475993</v>
      </c>
    </row>
    <row r="66" spans="1:10" ht="15" thickTop="1" x14ac:dyDescent="0.2">
      <c r="A66" s="335" t="s">
        <v>56</v>
      </c>
      <c r="B66" s="335"/>
      <c r="C66" s="335"/>
      <c r="D66" s="335"/>
      <c r="E66" s="335"/>
      <c r="F66" s="335"/>
      <c r="G66" s="335"/>
      <c r="H66" s="335"/>
      <c r="I66" s="335"/>
      <c r="J66" s="335"/>
    </row>
    <row r="67" spans="1:10" x14ac:dyDescent="0.2">
      <c r="A67" s="343" t="s">
        <v>730</v>
      </c>
      <c r="B67" s="343"/>
      <c r="C67" s="343"/>
      <c r="D67" s="343"/>
      <c r="E67" s="343"/>
      <c r="F67" s="343"/>
      <c r="G67" s="343"/>
      <c r="H67" s="343"/>
      <c r="I67" s="343"/>
      <c r="J67" s="343"/>
    </row>
    <row r="68" spans="1:10" ht="23.25" customHeight="1" x14ac:dyDescent="0.2">
      <c r="A68" s="476" t="s">
        <v>731</v>
      </c>
      <c r="B68" s="476"/>
      <c r="C68" s="476"/>
      <c r="D68" s="476"/>
      <c r="E68" s="476"/>
      <c r="F68" s="476"/>
      <c r="G68" s="476"/>
      <c r="H68" s="476"/>
      <c r="I68" s="476"/>
      <c r="J68" s="476"/>
    </row>
  </sheetData>
  <mergeCells count="10">
    <mergeCell ref="A67:J67"/>
    <mergeCell ref="A68:J68"/>
    <mergeCell ref="A66:J66"/>
    <mergeCell ref="A1:J1"/>
    <mergeCell ref="A2:J2"/>
    <mergeCell ref="A3:J3"/>
    <mergeCell ref="A4:A5"/>
    <mergeCell ref="B4:B5"/>
    <mergeCell ref="C4:C5"/>
    <mergeCell ref="E4:I4"/>
  </mergeCells>
  <pageMargins left="0.7" right="0.7" top="0.75" bottom="0.75" header="0.3" footer="0.3"/>
  <pageSetup paperSize="9" scale="66"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view="pageBreakPreview" topLeftCell="A40" zoomScale="115" zoomScaleNormal="100" zoomScaleSheetLayoutView="115" workbookViewId="0">
      <selection activeCell="A62" sqref="A62:K62"/>
    </sheetView>
  </sheetViews>
  <sheetFormatPr defaultColWidth="9.125" defaultRowHeight="14.25" x14ac:dyDescent="0.2"/>
  <cols>
    <col min="1" max="1" width="5.5" style="5" bestFit="1" customWidth="1"/>
    <col min="2" max="2" width="16.25" style="5" customWidth="1"/>
    <col min="3" max="4" width="8.5" style="5" bestFit="1" customWidth="1"/>
    <col min="5" max="5" width="8" style="5" bestFit="1" customWidth="1"/>
    <col min="6" max="6" width="8.875" style="5" bestFit="1" customWidth="1"/>
    <col min="7" max="7" width="8" style="5" bestFit="1" customWidth="1"/>
    <col min="8" max="8" width="7.75" style="5" bestFit="1" customWidth="1"/>
    <col min="9" max="9" width="8" style="5" bestFit="1" customWidth="1"/>
    <col min="10" max="10" width="7.75" style="5" bestFit="1" customWidth="1"/>
    <col min="11" max="11" width="8" style="5" bestFit="1" customWidth="1"/>
    <col min="12" max="16384" width="9.125" style="5"/>
  </cols>
  <sheetData>
    <row r="1" spans="1:11" ht="17.25" x14ac:dyDescent="0.2">
      <c r="A1" s="327" t="s">
        <v>732</v>
      </c>
      <c r="B1" s="327"/>
      <c r="C1" s="327"/>
      <c r="D1" s="327"/>
      <c r="E1" s="327"/>
      <c r="F1" s="327"/>
      <c r="G1" s="327"/>
      <c r="H1" s="327"/>
      <c r="I1" s="327"/>
      <c r="J1" s="327"/>
    </row>
    <row r="2" spans="1:11" x14ac:dyDescent="0.2">
      <c r="A2" s="429" t="s">
        <v>538</v>
      </c>
      <c r="B2" s="429"/>
      <c r="C2" s="429"/>
      <c r="D2" s="429"/>
      <c r="E2" s="429"/>
      <c r="F2" s="429"/>
      <c r="G2" s="429"/>
      <c r="H2" s="429"/>
      <c r="I2" s="429"/>
      <c r="J2" s="429"/>
    </row>
    <row r="3" spans="1:11" ht="15" thickBot="1" x14ac:dyDescent="0.25">
      <c r="A3" s="334" t="s">
        <v>670</v>
      </c>
      <c r="B3" s="334"/>
      <c r="C3" s="334"/>
      <c r="D3" s="334"/>
      <c r="E3" s="334"/>
      <c r="F3" s="334"/>
      <c r="G3" s="334"/>
      <c r="H3" s="334"/>
      <c r="I3" s="334"/>
      <c r="J3" s="334"/>
      <c r="K3" s="334"/>
    </row>
    <row r="4" spans="1:11" ht="15.75" thickTop="1" thickBot="1" x14ac:dyDescent="0.25">
      <c r="A4" s="497" t="s">
        <v>557</v>
      </c>
      <c r="B4" s="491"/>
      <c r="C4" s="357" t="s">
        <v>619</v>
      </c>
      <c r="D4" s="357" t="s">
        <v>620</v>
      </c>
      <c r="E4" s="255">
        <v>2023</v>
      </c>
      <c r="F4" s="351">
        <v>2023</v>
      </c>
      <c r="G4" s="351"/>
      <c r="H4" s="351"/>
      <c r="I4" s="351"/>
      <c r="J4" s="350"/>
      <c r="K4" s="227">
        <v>2024</v>
      </c>
    </row>
    <row r="5" spans="1:11" ht="15" thickBot="1" x14ac:dyDescent="0.25">
      <c r="A5" s="498"/>
      <c r="B5" s="492"/>
      <c r="C5" s="358"/>
      <c r="D5" s="358"/>
      <c r="E5" s="29" t="s">
        <v>45</v>
      </c>
      <c r="F5" s="225" t="s">
        <v>40</v>
      </c>
      <c r="G5" s="225" t="s">
        <v>41</v>
      </c>
      <c r="H5" s="225" t="s">
        <v>42</v>
      </c>
      <c r="I5" s="225" t="s">
        <v>43</v>
      </c>
      <c r="J5" s="29" t="s">
        <v>44</v>
      </c>
      <c r="K5" s="29" t="s">
        <v>918</v>
      </c>
    </row>
    <row r="6" spans="1:11" ht="15" thickTop="1" x14ac:dyDescent="0.2">
      <c r="A6" s="499" t="s">
        <v>672</v>
      </c>
      <c r="B6" s="499"/>
      <c r="C6" s="250">
        <v>9016246</v>
      </c>
      <c r="D6" s="233">
        <v>8936960</v>
      </c>
      <c r="E6" s="281">
        <v>1069346</v>
      </c>
      <c r="F6" s="233">
        <v>678695</v>
      </c>
      <c r="G6" s="233">
        <v>548711</v>
      </c>
      <c r="H6" s="250">
        <v>780982</v>
      </c>
      <c r="I6" s="250">
        <v>716843</v>
      </c>
      <c r="J6" s="250">
        <v>607152</v>
      </c>
      <c r="K6" s="250">
        <f>+[11]Sheet1!F10</f>
        <v>764309</v>
      </c>
    </row>
    <row r="7" spans="1:11" x14ac:dyDescent="0.2">
      <c r="A7" s="343" t="s">
        <v>673</v>
      </c>
      <c r="B7" s="343"/>
      <c r="C7" s="235">
        <v>162140</v>
      </c>
      <c r="D7" s="269">
        <v>144299</v>
      </c>
      <c r="E7" s="282">
        <v>12710</v>
      </c>
      <c r="F7" s="269">
        <v>14631</v>
      </c>
      <c r="G7" s="269">
        <v>6917</v>
      </c>
      <c r="H7" s="235">
        <v>8255</v>
      </c>
      <c r="I7" s="235">
        <v>11037</v>
      </c>
      <c r="J7" s="235">
        <v>9325</v>
      </c>
      <c r="K7" s="235">
        <f>+[11]Sheet1!F11</f>
        <v>6702</v>
      </c>
    </row>
    <row r="8" spans="1:11" x14ac:dyDescent="0.2">
      <c r="A8" s="343" t="s">
        <v>674</v>
      </c>
      <c r="B8" s="343"/>
      <c r="C8" s="235">
        <v>795286</v>
      </c>
      <c r="D8" s="269">
        <v>1072453</v>
      </c>
      <c r="E8" s="282">
        <v>165325</v>
      </c>
      <c r="F8" s="269" t="s">
        <v>184</v>
      </c>
      <c r="G8" s="269">
        <v>46019</v>
      </c>
      <c r="H8" s="235">
        <v>120614</v>
      </c>
      <c r="I8" s="235">
        <v>141879</v>
      </c>
      <c r="J8" s="235">
        <v>88614</v>
      </c>
      <c r="K8" s="235">
        <f>+[11]Sheet1!F12</f>
        <v>176348</v>
      </c>
    </row>
    <row r="9" spans="1:11" x14ac:dyDescent="0.2">
      <c r="A9" s="343" t="s">
        <v>675</v>
      </c>
      <c r="B9" s="343"/>
      <c r="C9" s="235">
        <v>65252</v>
      </c>
      <c r="D9" s="269">
        <v>39965</v>
      </c>
      <c r="E9" s="282">
        <v>3095</v>
      </c>
      <c r="F9" s="269">
        <v>4423</v>
      </c>
      <c r="G9" s="269">
        <v>5256</v>
      </c>
      <c r="H9" s="235">
        <v>7824</v>
      </c>
      <c r="I9" s="235">
        <v>9666</v>
      </c>
      <c r="J9" s="235">
        <v>8553</v>
      </c>
      <c r="K9" s="235">
        <f>+[11]Sheet1!F13</f>
        <v>7903</v>
      </c>
    </row>
    <row r="10" spans="1:11" x14ac:dyDescent="0.2">
      <c r="A10" s="343" t="s">
        <v>676</v>
      </c>
      <c r="B10" s="343"/>
      <c r="C10" s="235">
        <v>626195</v>
      </c>
      <c r="D10" s="269">
        <v>569039</v>
      </c>
      <c r="E10" s="282">
        <v>45022</v>
      </c>
      <c r="F10" s="269">
        <v>54151</v>
      </c>
      <c r="G10" s="269">
        <v>55252</v>
      </c>
      <c r="H10" s="235">
        <v>58539</v>
      </c>
      <c r="I10" s="235">
        <v>53608</v>
      </c>
      <c r="J10" s="235">
        <v>58869</v>
      </c>
      <c r="K10" s="235">
        <f>+[11]Sheet1!F14</f>
        <v>54985</v>
      </c>
    </row>
    <row r="11" spans="1:11" x14ac:dyDescent="0.2">
      <c r="A11" s="343" t="s">
        <v>677</v>
      </c>
      <c r="B11" s="343"/>
      <c r="C11" s="235">
        <v>216183</v>
      </c>
      <c r="D11" s="269">
        <v>151241</v>
      </c>
      <c r="E11" s="282">
        <v>14597</v>
      </c>
      <c r="F11" s="269">
        <v>12515</v>
      </c>
      <c r="G11" s="269">
        <v>9590</v>
      </c>
      <c r="H11" s="235">
        <v>12849</v>
      </c>
      <c r="I11" s="235">
        <v>13990</v>
      </c>
      <c r="J11" s="235">
        <v>17994</v>
      </c>
      <c r="K11" s="235">
        <f>+[11]Sheet1!F15</f>
        <v>19731</v>
      </c>
    </row>
    <row r="12" spans="1:11" x14ac:dyDescent="0.2">
      <c r="A12" s="343" t="s">
        <v>678</v>
      </c>
      <c r="B12" s="343"/>
      <c r="C12" s="235">
        <v>197154</v>
      </c>
      <c r="D12" s="269">
        <v>315541</v>
      </c>
      <c r="E12" s="282">
        <v>44366</v>
      </c>
      <c r="F12" s="269">
        <v>31865</v>
      </c>
      <c r="G12" s="269">
        <v>10778</v>
      </c>
      <c r="H12" s="235">
        <v>17168</v>
      </c>
      <c r="I12" s="235">
        <v>7074</v>
      </c>
      <c r="J12" s="235">
        <v>9307</v>
      </c>
      <c r="K12" s="235">
        <f>+[11]Sheet1!F16</f>
        <v>8843</v>
      </c>
    </row>
    <row r="13" spans="1:11" x14ac:dyDescent="0.2">
      <c r="A13" s="343" t="s">
        <v>679</v>
      </c>
      <c r="B13" s="343"/>
      <c r="C13" s="235">
        <v>3549303</v>
      </c>
      <c r="D13" s="269">
        <v>3640709</v>
      </c>
      <c r="E13" s="282">
        <v>364248</v>
      </c>
      <c r="F13" s="269">
        <v>273464</v>
      </c>
      <c r="G13" s="269">
        <v>206171</v>
      </c>
      <c r="H13" s="235">
        <v>205718</v>
      </c>
      <c r="I13" s="235">
        <v>210932</v>
      </c>
      <c r="J13" s="235">
        <v>212907</v>
      </c>
      <c r="K13" s="235">
        <f>+[11]Sheet1!F17</f>
        <v>223296</v>
      </c>
    </row>
    <row r="14" spans="1:11" x14ac:dyDescent="0.2">
      <c r="A14" s="343" t="s">
        <v>680</v>
      </c>
      <c r="B14" s="343"/>
      <c r="C14" s="235">
        <v>191720</v>
      </c>
      <c r="D14" s="269">
        <v>5641</v>
      </c>
      <c r="E14" s="282">
        <v>326</v>
      </c>
      <c r="F14" s="269">
        <v>250</v>
      </c>
      <c r="G14" s="269">
        <v>173</v>
      </c>
      <c r="H14" s="235">
        <v>236</v>
      </c>
      <c r="I14" s="235">
        <v>367</v>
      </c>
      <c r="J14" s="235">
        <v>128</v>
      </c>
      <c r="K14" s="235">
        <f>+[11]Sheet1!F18</f>
        <v>411</v>
      </c>
    </row>
    <row r="15" spans="1:11" x14ac:dyDescent="0.2">
      <c r="A15" s="343" t="s">
        <v>681</v>
      </c>
      <c r="B15" s="343"/>
      <c r="C15" s="235">
        <v>611335</v>
      </c>
      <c r="D15" s="269">
        <v>946174</v>
      </c>
      <c r="E15" s="282">
        <v>55157</v>
      </c>
      <c r="F15" s="269">
        <v>81633</v>
      </c>
      <c r="G15" s="269">
        <v>74586</v>
      </c>
      <c r="H15" s="235">
        <v>78566</v>
      </c>
      <c r="I15" s="235">
        <v>81778</v>
      </c>
      <c r="J15" s="235">
        <v>52917</v>
      </c>
      <c r="K15" s="235">
        <f>+[11]Sheet1!F19</f>
        <v>59087</v>
      </c>
    </row>
    <row r="16" spans="1:11" x14ac:dyDescent="0.2">
      <c r="A16" s="343" t="s">
        <v>909</v>
      </c>
      <c r="B16" s="343"/>
      <c r="C16" s="235">
        <v>2601678</v>
      </c>
      <c r="D16" s="269">
        <v>2051896</v>
      </c>
      <c r="E16" s="282">
        <v>364500</v>
      </c>
      <c r="F16" s="269">
        <v>205763</v>
      </c>
      <c r="G16" s="269">
        <v>133969</v>
      </c>
      <c r="H16" s="235">
        <v>271213</v>
      </c>
      <c r="I16" s="235">
        <v>186512</v>
      </c>
      <c r="J16" s="235">
        <v>148538</v>
      </c>
      <c r="K16" s="235">
        <f>+[11]Sheet1!F20</f>
        <v>207003</v>
      </c>
    </row>
    <row r="17" spans="1:11" x14ac:dyDescent="0.2">
      <c r="A17" s="471" t="s">
        <v>682</v>
      </c>
      <c r="B17" s="471"/>
      <c r="C17" s="250">
        <v>10920414</v>
      </c>
      <c r="D17" s="233">
        <v>5811518</v>
      </c>
      <c r="E17" s="281">
        <v>498989</v>
      </c>
      <c r="F17" s="233">
        <v>640595</v>
      </c>
      <c r="G17" s="233">
        <v>522127</v>
      </c>
      <c r="H17" s="250">
        <v>694762</v>
      </c>
      <c r="I17" s="250">
        <v>583926</v>
      </c>
      <c r="J17" s="250">
        <v>670524</v>
      </c>
      <c r="K17" s="250">
        <f>+[11]Sheet1!F22</f>
        <v>750444</v>
      </c>
    </row>
    <row r="18" spans="1:11" x14ac:dyDescent="0.2">
      <c r="A18" s="343" t="s">
        <v>683</v>
      </c>
      <c r="B18" s="343"/>
      <c r="C18" s="235">
        <v>1473034</v>
      </c>
      <c r="D18" s="269">
        <v>500450</v>
      </c>
      <c r="E18" s="282">
        <v>44353</v>
      </c>
      <c r="F18" s="269">
        <v>45177</v>
      </c>
      <c r="G18" s="269">
        <v>33163</v>
      </c>
      <c r="H18" s="235">
        <v>26129</v>
      </c>
      <c r="I18" s="235">
        <v>46551</v>
      </c>
      <c r="J18" s="235">
        <v>30248</v>
      </c>
      <c r="K18" s="235">
        <f>+[11]Sheet1!F23</f>
        <v>35422</v>
      </c>
    </row>
    <row r="19" spans="1:11" ht="19.5" customHeight="1" x14ac:dyDescent="0.2">
      <c r="A19" s="476" t="s">
        <v>684</v>
      </c>
      <c r="B19" s="476"/>
      <c r="C19" s="235">
        <v>590357</v>
      </c>
      <c r="D19" s="269">
        <v>339428</v>
      </c>
      <c r="E19" s="282">
        <v>27208</v>
      </c>
      <c r="F19" s="269">
        <v>58788</v>
      </c>
      <c r="G19" s="269">
        <v>30154</v>
      </c>
      <c r="H19" s="235">
        <v>31226</v>
      </c>
      <c r="I19" s="235">
        <v>36870</v>
      </c>
      <c r="J19" s="235">
        <v>40210</v>
      </c>
      <c r="K19" s="235">
        <f>+[11]Sheet1!F24</f>
        <v>41382</v>
      </c>
    </row>
    <row r="20" spans="1:11" x14ac:dyDescent="0.2">
      <c r="A20" s="343" t="s">
        <v>685</v>
      </c>
      <c r="B20" s="343"/>
      <c r="C20" s="235">
        <v>764717</v>
      </c>
      <c r="D20" s="269">
        <v>328428</v>
      </c>
      <c r="E20" s="282">
        <v>15181</v>
      </c>
      <c r="F20" s="269">
        <v>9955</v>
      </c>
      <c r="G20" s="269">
        <v>12234</v>
      </c>
      <c r="H20" s="235">
        <v>10972</v>
      </c>
      <c r="I20" s="235">
        <v>9850</v>
      </c>
      <c r="J20" s="235">
        <v>12124</v>
      </c>
      <c r="K20" s="235">
        <f>+[11]Sheet1!F25</f>
        <v>11067</v>
      </c>
    </row>
    <row r="21" spans="1:11" x14ac:dyDescent="0.2">
      <c r="A21" s="343" t="s">
        <v>686</v>
      </c>
      <c r="B21" s="343"/>
      <c r="C21" s="235">
        <v>174900</v>
      </c>
      <c r="D21" s="269">
        <v>84730</v>
      </c>
      <c r="E21" s="282">
        <v>9399</v>
      </c>
      <c r="F21" s="269">
        <v>8088</v>
      </c>
      <c r="G21" s="269">
        <v>7197</v>
      </c>
      <c r="H21" s="235">
        <v>6369</v>
      </c>
      <c r="I21" s="235">
        <v>8626</v>
      </c>
      <c r="J21" s="235">
        <v>6452</v>
      </c>
      <c r="K21" s="235">
        <f>+[11]Sheet1!F26</f>
        <v>8866</v>
      </c>
    </row>
    <row r="22" spans="1:11" x14ac:dyDescent="0.2">
      <c r="A22" s="343" t="s">
        <v>919</v>
      </c>
      <c r="B22" s="343"/>
      <c r="C22" s="235">
        <v>1929160</v>
      </c>
      <c r="D22" s="269">
        <v>1673819</v>
      </c>
      <c r="E22" s="282">
        <v>149068</v>
      </c>
      <c r="F22" s="269">
        <v>165123</v>
      </c>
      <c r="G22" s="269">
        <v>150122</v>
      </c>
      <c r="H22" s="235">
        <v>263158</v>
      </c>
      <c r="I22" s="235">
        <v>160031</v>
      </c>
      <c r="J22" s="235">
        <v>224738</v>
      </c>
      <c r="K22" s="235">
        <f>+[11]Sheet1!F27</f>
        <v>280485</v>
      </c>
    </row>
    <row r="23" spans="1:11" x14ac:dyDescent="0.2">
      <c r="A23" s="343" t="s">
        <v>688</v>
      </c>
      <c r="B23" s="343"/>
      <c r="C23" s="235">
        <v>2684004</v>
      </c>
      <c r="D23" s="269">
        <v>956698</v>
      </c>
      <c r="E23" s="282">
        <v>78337</v>
      </c>
      <c r="F23" s="269">
        <v>149704</v>
      </c>
      <c r="G23" s="269">
        <v>158688</v>
      </c>
      <c r="H23" s="235">
        <v>207789</v>
      </c>
      <c r="I23" s="235">
        <v>187580</v>
      </c>
      <c r="J23" s="235">
        <v>216263</v>
      </c>
      <c r="K23" s="235">
        <f>+[11]Sheet1!F28</f>
        <v>232709</v>
      </c>
    </row>
    <row r="24" spans="1:11" x14ac:dyDescent="0.2">
      <c r="A24" s="343" t="s">
        <v>689</v>
      </c>
      <c r="B24" s="343"/>
      <c r="C24" s="235">
        <v>111917</v>
      </c>
      <c r="D24" s="269">
        <v>40971</v>
      </c>
      <c r="E24" s="282">
        <v>2435</v>
      </c>
      <c r="F24" s="269">
        <v>4428</v>
      </c>
      <c r="G24" s="269">
        <v>5186</v>
      </c>
      <c r="H24" s="235">
        <v>9421</v>
      </c>
      <c r="I24" s="235">
        <v>8619</v>
      </c>
      <c r="J24" s="235">
        <v>4810</v>
      </c>
      <c r="K24" s="235">
        <f>+[11]Sheet1!F31</f>
        <v>11973</v>
      </c>
    </row>
    <row r="25" spans="1:11" x14ac:dyDescent="0.2">
      <c r="A25" s="343" t="s">
        <v>690</v>
      </c>
      <c r="B25" s="343"/>
      <c r="C25" s="235">
        <v>3192324</v>
      </c>
      <c r="D25" s="269">
        <v>1886995</v>
      </c>
      <c r="E25" s="282">
        <v>173008</v>
      </c>
      <c r="F25" s="269">
        <v>199333</v>
      </c>
      <c r="G25" s="269">
        <v>125383</v>
      </c>
      <c r="H25" s="235">
        <v>139698</v>
      </c>
      <c r="I25" s="235">
        <v>125799</v>
      </c>
      <c r="J25" s="235">
        <v>135679</v>
      </c>
      <c r="K25" s="235">
        <f>+[11]Sheet1!F32</f>
        <v>128540</v>
      </c>
    </row>
    <row r="26" spans="1:11" x14ac:dyDescent="0.2">
      <c r="A26" s="471" t="s">
        <v>691</v>
      </c>
      <c r="B26" s="471"/>
      <c r="C26" s="250">
        <v>4453512</v>
      </c>
      <c r="D26" s="233">
        <v>1757250</v>
      </c>
      <c r="E26" s="281">
        <v>142197</v>
      </c>
      <c r="F26" s="233">
        <v>135613</v>
      </c>
      <c r="G26" s="233">
        <v>129794</v>
      </c>
      <c r="H26" s="250">
        <v>100276</v>
      </c>
      <c r="I26" s="250">
        <v>153241</v>
      </c>
      <c r="J26" s="250">
        <v>181666</v>
      </c>
      <c r="K26" s="250">
        <f>+[11]Sheet1!F34</f>
        <v>135461</v>
      </c>
    </row>
    <row r="27" spans="1:11" x14ac:dyDescent="0.2">
      <c r="A27" s="343" t="s">
        <v>733</v>
      </c>
      <c r="B27" s="343"/>
      <c r="C27" s="235">
        <v>3681378</v>
      </c>
      <c r="D27" s="269">
        <v>1564219</v>
      </c>
      <c r="E27" s="282">
        <v>111074</v>
      </c>
      <c r="F27" s="269">
        <v>134603</v>
      </c>
      <c r="G27" s="269">
        <v>124858</v>
      </c>
      <c r="H27" s="235">
        <v>77582</v>
      </c>
      <c r="I27" s="235">
        <v>146208</v>
      </c>
      <c r="J27" s="235">
        <v>171730</v>
      </c>
      <c r="K27" s="235">
        <f>+[11]Sheet1!F35</f>
        <v>118044</v>
      </c>
    </row>
    <row r="28" spans="1:11" x14ac:dyDescent="0.2">
      <c r="A28" s="343" t="s">
        <v>734</v>
      </c>
      <c r="B28" s="343"/>
      <c r="C28" s="235">
        <v>761318</v>
      </c>
      <c r="D28" s="269">
        <v>134380</v>
      </c>
      <c r="E28" s="282">
        <v>27013</v>
      </c>
      <c r="F28" s="269">
        <v>27</v>
      </c>
      <c r="G28" s="269">
        <v>4793</v>
      </c>
      <c r="H28" s="235">
        <v>22255</v>
      </c>
      <c r="I28" s="235">
        <v>6671</v>
      </c>
      <c r="J28" s="235">
        <v>9244</v>
      </c>
      <c r="K28" s="235">
        <f>+[11]Sheet1!F46</f>
        <v>17118</v>
      </c>
    </row>
    <row r="29" spans="1:11" x14ac:dyDescent="0.2">
      <c r="A29" s="343" t="s">
        <v>694</v>
      </c>
      <c r="B29" s="343"/>
      <c r="C29" s="235">
        <v>10816</v>
      </c>
      <c r="D29" s="269">
        <v>58652</v>
      </c>
      <c r="E29" s="282">
        <v>4110</v>
      </c>
      <c r="F29" s="269">
        <v>983</v>
      </c>
      <c r="G29" s="269">
        <v>143</v>
      </c>
      <c r="H29" s="235">
        <v>439</v>
      </c>
      <c r="I29" s="235">
        <v>362</v>
      </c>
      <c r="J29" s="235">
        <v>692</v>
      </c>
      <c r="K29" s="235">
        <f>+[11]Sheet1!F47</f>
        <v>299</v>
      </c>
    </row>
    <row r="30" spans="1:11" x14ac:dyDescent="0.2">
      <c r="A30" s="471" t="s">
        <v>695</v>
      </c>
      <c r="B30" s="471"/>
      <c r="C30" s="250">
        <v>23318723</v>
      </c>
      <c r="D30" s="233">
        <v>17014558</v>
      </c>
      <c r="E30" s="281">
        <v>1326208</v>
      </c>
      <c r="F30" s="233">
        <v>1379680</v>
      </c>
      <c r="G30" s="233">
        <v>1330750</v>
      </c>
      <c r="H30" s="250">
        <v>1527147</v>
      </c>
      <c r="I30" s="250">
        <v>1424903</v>
      </c>
      <c r="J30" s="250">
        <v>1551870</v>
      </c>
      <c r="K30" s="250">
        <f>+[11]Sheet1!F58</f>
        <v>1326540</v>
      </c>
    </row>
    <row r="31" spans="1:11" x14ac:dyDescent="0.2">
      <c r="A31" s="343" t="s">
        <v>696</v>
      </c>
      <c r="B31" s="343"/>
      <c r="C31" s="235">
        <v>12069437</v>
      </c>
      <c r="D31" s="269">
        <v>7628441</v>
      </c>
      <c r="E31" s="282">
        <v>687615</v>
      </c>
      <c r="F31" s="269">
        <v>614781</v>
      </c>
      <c r="G31" s="269">
        <v>544364</v>
      </c>
      <c r="H31" s="235">
        <v>646098</v>
      </c>
      <c r="I31" s="235">
        <v>499401</v>
      </c>
      <c r="J31" s="235">
        <v>532615</v>
      </c>
      <c r="K31" s="235">
        <f>+[11]Sheet1!F59</f>
        <v>427573</v>
      </c>
    </row>
    <row r="32" spans="1:11" x14ac:dyDescent="0.2">
      <c r="A32" s="343" t="s">
        <v>697</v>
      </c>
      <c r="B32" s="343"/>
      <c r="C32" s="235">
        <v>5598672</v>
      </c>
      <c r="D32" s="269">
        <v>4947217</v>
      </c>
      <c r="E32" s="282">
        <v>324296</v>
      </c>
      <c r="F32" s="269">
        <v>406518</v>
      </c>
      <c r="G32" s="269">
        <v>490938</v>
      </c>
      <c r="H32" s="235">
        <v>539781</v>
      </c>
      <c r="I32" s="235">
        <v>565585</v>
      </c>
      <c r="J32" s="235">
        <v>558637</v>
      </c>
      <c r="K32" s="235">
        <f>+[11]Sheet1!F60</f>
        <v>366492</v>
      </c>
    </row>
    <row r="33" spans="1:11" x14ac:dyDescent="0.2">
      <c r="A33" s="343" t="s">
        <v>698</v>
      </c>
      <c r="B33" s="343"/>
      <c r="C33" s="235">
        <v>4989651</v>
      </c>
      <c r="D33" s="269">
        <v>3763531</v>
      </c>
      <c r="E33" s="282">
        <v>242785</v>
      </c>
      <c r="F33" s="269">
        <v>305826</v>
      </c>
      <c r="G33" s="269">
        <v>252999</v>
      </c>
      <c r="H33" s="235">
        <v>278289</v>
      </c>
      <c r="I33" s="235">
        <v>289700</v>
      </c>
      <c r="J33" s="235">
        <v>386578</v>
      </c>
      <c r="K33" s="235">
        <f>+[11]Sheet1!F61</f>
        <v>445148</v>
      </c>
    </row>
    <row r="34" spans="1:11" x14ac:dyDescent="0.2">
      <c r="A34" s="343" t="s">
        <v>699</v>
      </c>
      <c r="B34" s="343"/>
      <c r="C34" s="235">
        <v>660684</v>
      </c>
      <c r="D34" s="269">
        <v>675028</v>
      </c>
      <c r="E34" s="282">
        <v>71420</v>
      </c>
      <c r="F34" s="269">
        <v>52555</v>
      </c>
      <c r="G34" s="269">
        <v>42446</v>
      </c>
      <c r="H34" s="235">
        <v>62974</v>
      </c>
      <c r="I34" s="235">
        <v>70178</v>
      </c>
      <c r="J34" s="235">
        <v>74028</v>
      </c>
      <c r="K34" s="235">
        <f>+[11]Sheet1!F62</f>
        <v>87322</v>
      </c>
    </row>
    <row r="35" spans="1:11" x14ac:dyDescent="0.2">
      <c r="A35" s="343" t="s">
        <v>700</v>
      </c>
      <c r="B35" s="343"/>
      <c r="C35" s="235">
        <v>279</v>
      </c>
      <c r="D35" s="269">
        <v>339</v>
      </c>
      <c r="E35" s="282">
        <v>92</v>
      </c>
      <c r="F35" s="269" t="s">
        <v>184</v>
      </c>
      <c r="G35" s="269">
        <v>3</v>
      </c>
      <c r="H35" s="235">
        <v>5</v>
      </c>
      <c r="I35" s="235">
        <v>39</v>
      </c>
      <c r="J35" s="235">
        <v>12</v>
      </c>
      <c r="K35" s="235">
        <f>+[11]Sheet1!F63</f>
        <v>5</v>
      </c>
    </row>
    <row r="36" spans="1:11" x14ac:dyDescent="0.2">
      <c r="A36" s="471" t="s">
        <v>701</v>
      </c>
      <c r="B36" s="471"/>
      <c r="C36" s="250">
        <v>4787031</v>
      </c>
      <c r="D36" s="233">
        <v>3741594</v>
      </c>
      <c r="E36" s="281">
        <v>356631</v>
      </c>
      <c r="F36" s="233">
        <v>239926</v>
      </c>
      <c r="G36" s="233">
        <v>186237</v>
      </c>
      <c r="H36" s="250">
        <v>211908</v>
      </c>
      <c r="I36" s="250">
        <v>216427</v>
      </c>
      <c r="J36" s="250">
        <v>202778</v>
      </c>
      <c r="K36" s="250">
        <f>+[11]Sheet1!F65</f>
        <v>216154</v>
      </c>
    </row>
    <row r="37" spans="1:11" x14ac:dyDescent="0.2">
      <c r="A37" s="343" t="s">
        <v>702</v>
      </c>
      <c r="B37" s="343"/>
      <c r="C37" s="235">
        <v>1828461</v>
      </c>
      <c r="D37" s="269">
        <v>1679398</v>
      </c>
      <c r="E37" s="282">
        <v>184658</v>
      </c>
      <c r="F37" s="269">
        <v>49147</v>
      </c>
      <c r="G37" s="269">
        <v>26237</v>
      </c>
      <c r="H37" s="235">
        <v>23949</v>
      </c>
      <c r="I37" s="235">
        <v>29885</v>
      </c>
      <c r="J37" s="235">
        <v>15378</v>
      </c>
      <c r="K37" s="235">
        <f>+[11]Sheet1!F66</f>
        <v>16417</v>
      </c>
    </row>
    <row r="38" spans="1:11" x14ac:dyDescent="0.2">
      <c r="A38" s="343" t="s">
        <v>703</v>
      </c>
      <c r="B38" s="343"/>
      <c r="C38" s="235">
        <v>742810</v>
      </c>
      <c r="D38" s="269">
        <v>484529</v>
      </c>
      <c r="E38" s="282">
        <v>38419</v>
      </c>
      <c r="F38" s="269">
        <v>48240</v>
      </c>
      <c r="G38" s="269">
        <v>34212</v>
      </c>
      <c r="H38" s="235">
        <v>38307</v>
      </c>
      <c r="I38" s="235">
        <v>26457</v>
      </c>
      <c r="J38" s="235">
        <v>27635</v>
      </c>
      <c r="K38" s="235">
        <f>+[11]Sheet1!F67</f>
        <v>44921</v>
      </c>
    </row>
    <row r="39" spans="1:11" x14ac:dyDescent="0.2">
      <c r="A39" s="343" t="s">
        <v>704</v>
      </c>
      <c r="B39" s="343"/>
      <c r="C39" s="235">
        <v>878757</v>
      </c>
      <c r="D39" s="269">
        <v>583056</v>
      </c>
      <c r="E39" s="282">
        <v>48373</v>
      </c>
      <c r="F39" s="269">
        <v>53967</v>
      </c>
      <c r="G39" s="269">
        <v>43739</v>
      </c>
      <c r="H39" s="235">
        <v>54583</v>
      </c>
      <c r="I39" s="235">
        <v>47778</v>
      </c>
      <c r="J39" s="235">
        <v>51630</v>
      </c>
      <c r="K39" s="235">
        <f>+[11]Sheet1!F68</f>
        <v>54758</v>
      </c>
    </row>
    <row r="40" spans="1:11" x14ac:dyDescent="0.2">
      <c r="A40" s="343" t="s">
        <v>705</v>
      </c>
      <c r="B40" s="343"/>
      <c r="C40" s="235">
        <v>433912</v>
      </c>
      <c r="D40" s="269">
        <v>370736</v>
      </c>
      <c r="E40" s="282">
        <v>34918</v>
      </c>
      <c r="F40" s="269">
        <v>36489</v>
      </c>
      <c r="G40" s="269">
        <v>33382</v>
      </c>
      <c r="H40" s="235">
        <v>34560</v>
      </c>
      <c r="I40" s="235">
        <v>39865</v>
      </c>
      <c r="J40" s="235">
        <v>39937</v>
      </c>
      <c r="K40" s="235">
        <f>+[11]Sheet1!F69</f>
        <v>32992</v>
      </c>
    </row>
    <row r="41" spans="1:11" x14ac:dyDescent="0.2">
      <c r="A41" s="343" t="s">
        <v>706</v>
      </c>
      <c r="B41" s="343"/>
      <c r="C41" s="235">
        <v>903091</v>
      </c>
      <c r="D41" s="269">
        <v>623871</v>
      </c>
      <c r="E41" s="282">
        <v>50263</v>
      </c>
      <c r="F41" s="269">
        <v>52083</v>
      </c>
      <c r="G41" s="269">
        <v>48667</v>
      </c>
      <c r="H41" s="235">
        <v>60509</v>
      </c>
      <c r="I41" s="235">
        <v>72442</v>
      </c>
      <c r="J41" s="235">
        <v>68198</v>
      </c>
      <c r="K41" s="235">
        <f>+[11]Sheet1!F70</f>
        <v>67066</v>
      </c>
    </row>
    <row r="42" spans="1:11" ht="20.25" customHeight="1" x14ac:dyDescent="0.2">
      <c r="A42" s="495" t="s">
        <v>707</v>
      </c>
      <c r="B42" s="495"/>
      <c r="C42" s="250">
        <v>14085574</v>
      </c>
      <c r="D42" s="233">
        <v>8927964</v>
      </c>
      <c r="E42" s="281">
        <v>650763</v>
      </c>
      <c r="F42" s="233">
        <v>720317</v>
      </c>
      <c r="G42" s="233">
        <v>608695</v>
      </c>
      <c r="H42" s="250">
        <v>800546</v>
      </c>
      <c r="I42" s="250">
        <v>683258</v>
      </c>
      <c r="J42" s="250">
        <v>708601</v>
      </c>
      <c r="K42" s="250">
        <f>+[11]Sheet1!F72</f>
        <v>839238</v>
      </c>
    </row>
    <row r="43" spans="1:11" x14ac:dyDescent="0.2">
      <c r="A43" s="343" t="s">
        <v>708</v>
      </c>
      <c r="B43" s="343"/>
      <c r="C43" s="235">
        <v>845538</v>
      </c>
      <c r="D43" s="269">
        <v>604374</v>
      </c>
      <c r="E43" s="282">
        <v>40686</v>
      </c>
      <c r="F43" s="269">
        <v>9479</v>
      </c>
      <c r="G43" s="269">
        <v>34285</v>
      </c>
      <c r="H43" s="235">
        <v>114118</v>
      </c>
      <c r="I43" s="235">
        <v>73693</v>
      </c>
      <c r="J43" s="235">
        <v>71931</v>
      </c>
      <c r="K43" s="235">
        <f>+[11]Sheet1!F73</f>
        <v>178731</v>
      </c>
    </row>
    <row r="44" spans="1:11" x14ac:dyDescent="0.2">
      <c r="A44" s="343" t="s">
        <v>709</v>
      </c>
      <c r="B44" s="343"/>
      <c r="C44" s="235">
        <v>201732</v>
      </c>
      <c r="D44" s="269">
        <v>204662</v>
      </c>
      <c r="E44" s="282">
        <v>13919</v>
      </c>
      <c r="F44" s="269">
        <v>15310</v>
      </c>
      <c r="G44" s="269">
        <v>11303</v>
      </c>
      <c r="H44" s="235">
        <v>21041</v>
      </c>
      <c r="I44" s="235">
        <v>19363</v>
      </c>
      <c r="J44" s="235">
        <v>10140</v>
      </c>
      <c r="K44" s="235">
        <f>+[11]Sheet1!F74</f>
        <v>17066</v>
      </c>
    </row>
    <row r="45" spans="1:11" x14ac:dyDescent="0.2">
      <c r="A45" s="343" t="s">
        <v>710</v>
      </c>
      <c r="B45" s="343"/>
      <c r="C45" s="235">
        <v>3135613</v>
      </c>
      <c r="D45" s="269">
        <v>2273347</v>
      </c>
      <c r="E45" s="282">
        <v>208811</v>
      </c>
      <c r="F45" s="269">
        <v>227319</v>
      </c>
      <c r="G45" s="269">
        <v>166673</v>
      </c>
      <c r="H45" s="235">
        <v>206858</v>
      </c>
      <c r="I45" s="235">
        <v>173753</v>
      </c>
      <c r="J45" s="235">
        <v>184323</v>
      </c>
      <c r="K45" s="235">
        <f>+[11]Sheet1!F75</f>
        <v>204831</v>
      </c>
    </row>
    <row r="46" spans="1:11" x14ac:dyDescent="0.2">
      <c r="A46" s="343" t="s">
        <v>711</v>
      </c>
      <c r="B46" s="343"/>
      <c r="C46" s="235">
        <v>4062811</v>
      </c>
      <c r="D46" s="269">
        <v>1328560</v>
      </c>
      <c r="E46" s="282">
        <v>102657</v>
      </c>
      <c r="F46" s="269">
        <v>83702</v>
      </c>
      <c r="G46" s="269">
        <v>72041</v>
      </c>
      <c r="H46" s="235">
        <v>93544</v>
      </c>
      <c r="I46" s="235">
        <v>91702</v>
      </c>
      <c r="J46" s="235">
        <v>99647</v>
      </c>
      <c r="K46" s="235">
        <f>+[11]Sheet1!F76</f>
        <v>99642</v>
      </c>
    </row>
    <row r="47" spans="1:11" x14ac:dyDescent="0.2">
      <c r="A47" s="343" t="s">
        <v>712</v>
      </c>
      <c r="B47" s="343"/>
      <c r="C47" s="235">
        <v>5839881</v>
      </c>
      <c r="D47" s="269">
        <v>4517025</v>
      </c>
      <c r="E47" s="282">
        <v>284690</v>
      </c>
      <c r="F47" s="269">
        <v>384506</v>
      </c>
      <c r="G47" s="269">
        <v>324393</v>
      </c>
      <c r="H47" s="235">
        <v>364985</v>
      </c>
      <c r="I47" s="235">
        <v>324747</v>
      </c>
      <c r="J47" s="235">
        <v>342560</v>
      </c>
      <c r="K47" s="235">
        <f>+[11]Sheet1!F77</f>
        <v>338968</v>
      </c>
    </row>
    <row r="48" spans="1:11" x14ac:dyDescent="0.2">
      <c r="A48" s="471" t="s">
        <v>713</v>
      </c>
      <c r="B48" s="471"/>
      <c r="C48" s="250">
        <v>6524427</v>
      </c>
      <c r="D48" s="233">
        <v>4151946</v>
      </c>
      <c r="E48" s="281">
        <v>411483</v>
      </c>
      <c r="F48" s="233">
        <v>326012</v>
      </c>
      <c r="G48" s="233">
        <v>308367</v>
      </c>
      <c r="H48" s="250">
        <v>367203</v>
      </c>
      <c r="I48" s="250">
        <v>396630</v>
      </c>
      <c r="J48" s="250">
        <v>338227</v>
      </c>
      <c r="K48" s="250">
        <f>+[11]Sheet1!F79</f>
        <v>348095</v>
      </c>
    </row>
    <row r="49" spans="1:11" x14ac:dyDescent="0.2">
      <c r="A49" s="343" t="s">
        <v>714</v>
      </c>
      <c r="B49" s="343"/>
      <c r="C49" s="235">
        <v>22623</v>
      </c>
      <c r="D49" s="269">
        <v>30649</v>
      </c>
      <c r="E49" s="282">
        <v>3927</v>
      </c>
      <c r="F49" s="269">
        <v>2985</v>
      </c>
      <c r="G49" s="269">
        <v>2328</v>
      </c>
      <c r="H49" s="235">
        <v>1584</v>
      </c>
      <c r="I49" s="235">
        <v>3899</v>
      </c>
      <c r="J49" s="235">
        <v>780</v>
      </c>
      <c r="K49" s="235">
        <f>+[11]Sheet1!F80</f>
        <v>1274</v>
      </c>
    </row>
    <row r="50" spans="1:11" x14ac:dyDescent="0.2">
      <c r="A50" s="343" t="s">
        <v>715</v>
      </c>
      <c r="B50" s="343"/>
      <c r="C50" s="235">
        <v>2305317</v>
      </c>
      <c r="D50" s="269">
        <v>1152029</v>
      </c>
      <c r="E50" s="282">
        <v>112427</v>
      </c>
      <c r="F50" s="269">
        <v>97405</v>
      </c>
      <c r="G50" s="269">
        <v>91683</v>
      </c>
      <c r="H50" s="235">
        <v>107894</v>
      </c>
      <c r="I50" s="235">
        <v>113837</v>
      </c>
      <c r="J50" s="235">
        <v>107400</v>
      </c>
      <c r="K50" s="235">
        <f>+[11]Sheet1!F81</f>
        <v>99795</v>
      </c>
    </row>
    <row r="51" spans="1:11" x14ac:dyDescent="0.2">
      <c r="A51" s="343" t="s">
        <v>716</v>
      </c>
      <c r="B51" s="343"/>
      <c r="C51" s="235">
        <v>2936818</v>
      </c>
      <c r="D51" s="269">
        <v>1889966</v>
      </c>
      <c r="E51" s="282">
        <v>218495</v>
      </c>
      <c r="F51" s="269">
        <v>161633</v>
      </c>
      <c r="G51" s="269">
        <v>148413</v>
      </c>
      <c r="H51" s="235">
        <v>182344</v>
      </c>
      <c r="I51" s="235">
        <v>203212</v>
      </c>
      <c r="J51" s="235">
        <v>147033</v>
      </c>
      <c r="K51" s="235">
        <f>+[11]Sheet1!F82</f>
        <v>156245</v>
      </c>
    </row>
    <row r="52" spans="1:11" x14ac:dyDescent="0.2">
      <c r="A52" s="343" t="s">
        <v>717</v>
      </c>
      <c r="B52" s="343"/>
      <c r="C52" s="235">
        <v>260699</v>
      </c>
      <c r="D52" s="269">
        <v>229952</v>
      </c>
      <c r="E52" s="282">
        <v>14376</v>
      </c>
      <c r="F52" s="269">
        <v>9979</v>
      </c>
      <c r="G52" s="269">
        <v>9385</v>
      </c>
      <c r="H52" s="235">
        <v>14183</v>
      </c>
      <c r="I52" s="235">
        <v>16011</v>
      </c>
      <c r="J52" s="235">
        <v>13337</v>
      </c>
      <c r="K52" s="235">
        <f>+[11]Sheet1!F83</f>
        <v>18574</v>
      </c>
    </row>
    <row r="53" spans="1:11" x14ac:dyDescent="0.2">
      <c r="A53" s="343" t="s">
        <v>718</v>
      </c>
      <c r="B53" s="343"/>
      <c r="C53" s="235">
        <v>998971</v>
      </c>
      <c r="D53" s="269">
        <v>849348</v>
      </c>
      <c r="E53" s="282">
        <v>62258</v>
      </c>
      <c r="F53" s="269">
        <v>54010</v>
      </c>
      <c r="G53" s="269">
        <v>56558</v>
      </c>
      <c r="H53" s="235">
        <v>61198</v>
      </c>
      <c r="I53" s="235">
        <v>59671</v>
      </c>
      <c r="J53" s="235">
        <v>69677</v>
      </c>
      <c r="K53" s="235">
        <f>+[11]Sheet1!F84</f>
        <v>72207</v>
      </c>
    </row>
    <row r="54" spans="1:11" x14ac:dyDescent="0.2">
      <c r="A54" s="471" t="s">
        <v>719</v>
      </c>
      <c r="B54" s="471"/>
      <c r="C54" s="250">
        <v>1191258</v>
      </c>
      <c r="D54" s="233">
        <v>869364</v>
      </c>
      <c r="E54" s="281">
        <v>78910</v>
      </c>
      <c r="F54" s="233">
        <v>77676</v>
      </c>
      <c r="G54" s="233">
        <v>68398</v>
      </c>
      <c r="H54" s="250">
        <v>80249</v>
      </c>
      <c r="I54" s="250">
        <v>80695</v>
      </c>
      <c r="J54" s="250">
        <v>74985</v>
      </c>
      <c r="K54" s="250">
        <f>+[11]Sheet1!F86</f>
        <v>73427</v>
      </c>
    </row>
    <row r="55" spans="1:11" x14ac:dyDescent="0.2">
      <c r="A55" s="343" t="s">
        <v>720</v>
      </c>
      <c r="B55" s="343"/>
      <c r="C55" s="235">
        <v>254557</v>
      </c>
      <c r="D55" s="269">
        <v>208855</v>
      </c>
      <c r="E55" s="282">
        <v>14013</v>
      </c>
      <c r="F55" s="269">
        <v>22477</v>
      </c>
      <c r="G55" s="269">
        <v>17894</v>
      </c>
      <c r="H55" s="235">
        <v>25635</v>
      </c>
      <c r="I55" s="235">
        <v>22656</v>
      </c>
      <c r="J55" s="235">
        <v>19900</v>
      </c>
      <c r="K55" s="235">
        <f>+[11]Sheet1!F87</f>
        <v>19521</v>
      </c>
    </row>
    <row r="56" spans="1:11" x14ac:dyDescent="0.2">
      <c r="A56" s="343" t="s">
        <v>721</v>
      </c>
      <c r="B56" s="343"/>
      <c r="C56" s="235">
        <v>239042</v>
      </c>
      <c r="D56" s="269">
        <v>92967</v>
      </c>
      <c r="E56" s="282">
        <v>6374</v>
      </c>
      <c r="F56" s="269">
        <v>5258</v>
      </c>
      <c r="G56" s="269">
        <v>5836</v>
      </c>
      <c r="H56" s="235">
        <v>7820</v>
      </c>
      <c r="I56" s="235">
        <v>8908</v>
      </c>
      <c r="J56" s="235">
        <v>11341</v>
      </c>
      <c r="K56" s="235">
        <f>+[11]Sheet1!F88</f>
        <v>9500</v>
      </c>
    </row>
    <row r="57" spans="1:11" x14ac:dyDescent="0.2">
      <c r="A57" s="343" t="s">
        <v>722</v>
      </c>
      <c r="B57" s="343"/>
      <c r="C57" s="235">
        <v>134561</v>
      </c>
      <c r="D57" s="269">
        <v>83984</v>
      </c>
      <c r="E57" s="282">
        <v>15061</v>
      </c>
      <c r="F57" s="269">
        <v>11343</v>
      </c>
      <c r="G57" s="269">
        <v>9246</v>
      </c>
      <c r="H57" s="235">
        <v>10610</v>
      </c>
      <c r="I57" s="235">
        <v>10825</v>
      </c>
      <c r="J57" s="235">
        <v>10540</v>
      </c>
      <c r="K57" s="235">
        <f>+[11]Sheet1!F89</f>
        <v>5942</v>
      </c>
    </row>
    <row r="58" spans="1:11" x14ac:dyDescent="0.2">
      <c r="A58" s="343" t="s">
        <v>723</v>
      </c>
      <c r="B58" s="343"/>
      <c r="C58" s="235">
        <v>58456</v>
      </c>
      <c r="D58" s="269">
        <v>57903</v>
      </c>
      <c r="E58" s="282">
        <v>2819</v>
      </c>
      <c r="F58" s="269">
        <v>2621</v>
      </c>
      <c r="G58" s="269">
        <v>1494</v>
      </c>
      <c r="H58" s="235">
        <v>3094</v>
      </c>
      <c r="I58" s="235">
        <v>2660</v>
      </c>
      <c r="J58" s="235">
        <v>1667</v>
      </c>
      <c r="K58" s="235">
        <f>+[11]Sheet1!F90</f>
        <v>1054</v>
      </c>
    </row>
    <row r="59" spans="1:11" x14ac:dyDescent="0.2">
      <c r="A59" s="343" t="s">
        <v>724</v>
      </c>
      <c r="B59" s="343"/>
      <c r="C59" s="235">
        <v>504641</v>
      </c>
      <c r="D59" s="269">
        <v>425658</v>
      </c>
      <c r="E59" s="282">
        <v>40643</v>
      </c>
      <c r="F59" s="269">
        <v>35978</v>
      </c>
      <c r="G59" s="269">
        <v>33928</v>
      </c>
      <c r="H59" s="235">
        <v>33090</v>
      </c>
      <c r="I59" s="235">
        <v>35646</v>
      </c>
      <c r="J59" s="235">
        <v>31537</v>
      </c>
      <c r="K59" s="235">
        <f>+[11]Sheet1!F91</f>
        <v>37410</v>
      </c>
    </row>
    <row r="60" spans="1:11" ht="15" thickBot="1" x14ac:dyDescent="0.25">
      <c r="A60" s="496" t="s">
        <v>735</v>
      </c>
      <c r="B60" s="496"/>
      <c r="C60" s="250">
        <v>5839153</v>
      </c>
      <c r="D60" s="233">
        <v>3987297</v>
      </c>
      <c r="E60" s="281">
        <v>340952</v>
      </c>
      <c r="F60" s="233">
        <v>275789</v>
      </c>
      <c r="G60" s="233">
        <v>290709</v>
      </c>
      <c r="H60" s="250">
        <v>300637</v>
      </c>
      <c r="I60" s="250">
        <v>283040</v>
      </c>
      <c r="J60" s="250">
        <v>314678</v>
      </c>
      <c r="K60" s="250">
        <f>+[11]Sheet1!F93</f>
        <v>316870</v>
      </c>
    </row>
    <row r="61" spans="1:11" ht="15.75" thickTop="1" thickBot="1" x14ac:dyDescent="0.25">
      <c r="A61" s="106" t="s">
        <v>511</v>
      </c>
      <c r="B61" s="106"/>
      <c r="C61" s="283">
        <v>80136339</v>
      </c>
      <c r="D61" s="284">
        <v>55198449</v>
      </c>
      <c r="E61" s="284">
        <v>4875479</v>
      </c>
      <c r="F61" s="284">
        <v>4474304</v>
      </c>
      <c r="G61" s="284">
        <v>3993788</v>
      </c>
      <c r="H61" s="283">
        <v>4863710</v>
      </c>
      <c r="I61" s="283">
        <v>4538963</v>
      </c>
      <c r="J61" s="283">
        <v>4650481</v>
      </c>
      <c r="K61" s="283">
        <f>+[11]Sheet1!$F$8</f>
        <v>4770538</v>
      </c>
    </row>
    <row r="62" spans="1:11" ht="15" thickTop="1" x14ac:dyDescent="0.2">
      <c r="A62" s="490" t="s">
        <v>871</v>
      </c>
      <c r="B62" s="490"/>
      <c r="C62" s="490"/>
      <c r="D62" s="490"/>
      <c r="E62" s="490"/>
      <c r="F62" s="490"/>
      <c r="G62" s="490"/>
      <c r="H62" s="490"/>
      <c r="I62" s="490"/>
      <c r="J62" s="490"/>
      <c r="K62" s="490"/>
    </row>
  </sheetData>
  <mergeCells count="63">
    <mergeCell ref="A11:B11"/>
    <mergeCell ref="A1:J1"/>
    <mergeCell ref="A2:J2"/>
    <mergeCell ref="A4:B5"/>
    <mergeCell ref="C4:C5"/>
    <mergeCell ref="D4:D5"/>
    <mergeCell ref="F4:J4"/>
    <mergeCell ref="A6:B6"/>
    <mergeCell ref="A7:B7"/>
    <mergeCell ref="A8:B8"/>
    <mergeCell ref="A9:B9"/>
    <mergeCell ref="A10:B10"/>
    <mergeCell ref="A3:K3"/>
    <mergeCell ref="A23:B23"/>
    <mergeCell ref="A12:B12"/>
    <mergeCell ref="A13:B13"/>
    <mergeCell ref="A14:B14"/>
    <mergeCell ref="A15:B15"/>
    <mergeCell ref="A16:B16"/>
    <mergeCell ref="A17:B17"/>
    <mergeCell ref="A18:B18"/>
    <mergeCell ref="A19:B19"/>
    <mergeCell ref="A20:B20"/>
    <mergeCell ref="A21:B21"/>
    <mergeCell ref="A22:B22"/>
    <mergeCell ref="A35:B35"/>
    <mergeCell ref="A24:B24"/>
    <mergeCell ref="A25:B25"/>
    <mergeCell ref="A26:B26"/>
    <mergeCell ref="A27:B27"/>
    <mergeCell ref="A28:B28"/>
    <mergeCell ref="A29:B29"/>
    <mergeCell ref="A30:B30"/>
    <mergeCell ref="A31:B31"/>
    <mergeCell ref="A32:B32"/>
    <mergeCell ref="A33:B33"/>
    <mergeCell ref="A34:B34"/>
    <mergeCell ref="A62:K62"/>
    <mergeCell ref="A47:B47"/>
    <mergeCell ref="A36:B36"/>
    <mergeCell ref="A37:B37"/>
    <mergeCell ref="A38:B38"/>
    <mergeCell ref="A39:B39"/>
    <mergeCell ref="A40:B40"/>
    <mergeCell ref="A41:B41"/>
    <mergeCell ref="A42:B42"/>
    <mergeCell ref="A43:B43"/>
    <mergeCell ref="A44:B44"/>
    <mergeCell ref="A45:B45"/>
    <mergeCell ref="A46:B46"/>
    <mergeCell ref="A60:B60"/>
    <mergeCell ref="A59:B59"/>
    <mergeCell ref="A48:B48"/>
    <mergeCell ref="A49:B49"/>
    <mergeCell ref="A50:B50"/>
    <mergeCell ref="A51:B51"/>
    <mergeCell ref="A52:B52"/>
    <mergeCell ref="A53:B53"/>
    <mergeCell ref="A54:B54"/>
    <mergeCell ref="A55:B55"/>
    <mergeCell ref="A56:B56"/>
    <mergeCell ref="A57:B57"/>
    <mergeCell ref="A58:B58"/>
  </mergeCells>
  <pageMargins left="0.7" right="0.7" top="0.75" bottom="0.75" header="0.3" footer="0.3"/>
  <pageSetup paperSize="9" scale="83"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view="pageBreakPreview" topLeftCell="A37" zoomScaleNormal="100" zoomScaleSheetLayoutView="100" workbookViewId="0">
      <selection activeCell="E5" sqref="E5:K5"/>
    </sheetView>
  </sheetViews>
  <sheetFormatPr defaultColWidth="9.125" defaultRowHeight="14.25" x14ac:dyDescent="0.2"/>
  <cols>
    <col min="1" max="1" width="2.375" style="5" bestFit="1" customWidth="1"/>
    <col min="2" max="2" width="15.25" style="5" bestFit="1" customWidth="1"/>
    <col min="3" max="4" width="8.75" style="5" bestFit="1" customWidth="1"/>
    <col min="5" max="6" width="7.75" style="5" bestFit="1" customWidth="1"/>
    <col min="7" max="11" width="8" style="5" bestFit="1" customWidth="1"/>
    <col min="12" max="16384" width="9.125" style="5"/>
  </cols>
  <sheetData>
    <row r="1" spans="1:11" ht="18.75" x14ac:dyDescent="0.2">
      <c r="A1" s="360" t="s">
        <v>736</v>
      </c>
      <c r="B1" s="360"/>
      <c r="C1" s="360"/>
      <c r="D1" s="360"/>
      <c r="E1" s="360"/>
      <c r="F1" s="360"/>
      <c r="G1" s="360"/>
      <c r="H1" s="360"/>
      <c r="I1" s="360"/>
      <c r="J1" s="360"/>
      <c r="K1" s="360"/>
    </row>
    <row r="2" spans="1:11" x14ac:dyDescent="0.2">
      <c r="A2" s="500" t="s">
        <v>517</v>
      </c>
      <c r="B2" s="500"/>
      <c r="C2" s="500"/>
      <c r="D2" s="500"/>
      <c r="E2" s="500"/>
      <c r="F2" s="500"/>
      <c r="G2" s="500"/>
      <c r="H2" s="500"/>
      <c r="I2" s="500"/>
      <c r="J2" s="500"/>
      <c r="K2" s="500"/>
    </row>
    <row r="3" spans="1:11" ht="15" thickBot="1" x14ac:dyDescent="0.25">
      <c r="A3" s="359" t="s">
        <v>670</v>
      </c>
      <c r="B3" s="359"/>
      <c r="C3" s="359"/>
      <c r="D3" s="359"/>
      <c r="E3" s="359"/>
      <c r="F3" s="359"/>
      <c r="G3" s="359"/>
      <c r="H3" s="359"/>
      <c r="I3" s="359"/>
      <c r="J3" s="359"/>
      <c r="K3" s="359"/>
    </row>
    <row r="4" spans="1:11" ht="15.75" thickTop="1" thickBot="1" x14ac:dyDescent="0.25">
      <c r="A4" s="344"/>
      <c r="B4" s="347" t="s">
        <v>737</v>
      </c>
      <c r="C4" s="357" t="s">
        <v>134</v>
      </c>
      <c r="D4" s="357" t="s">
        <v>671</v>
      </c>
      <c r="E4" s="108">
        <v>2023</v>
      </c>
      <c r="F4" s="349">
        <v>2023</v>
      </c>
      <c r="G4" s="351"/>
      <c r="H4" s="351"/>
      <c r="I4" s="351"/>
      <c r="J4" s="350"/>
      <c r="K4" s="194">
        <v>2024</v>
      </c>
    </row>
    <row r="5" spans="1:11" ht="15" thickBot="1" x14ac:dyDescent="0.25">
      <c r="A5" s="501"/>
      <c r="B5" s="397"/>
      <c r="C5" s="358"/>
      <c r="D5" s="358"/>
      <c r="E5" s="20" t="s">
        <v>45</v>
      </c>
      <c r="F5" s="193" t="s">
        <v>40</v>
      </c>
      <c r="G5" s="193" t="s">
        <v>41</v>
      </c>
      <c r="H5" s="193" t="s">
        <v>42</v>
      </c>
      <c r="I5" s="193" t="s">
        <v>43</v>
      </c>
      <c r="J5" s="21" t="s">
        <v>907</v>
      </c>
      <c r="K5" s="197" t="s">
        <v>906</v>
      </c>
    </row>
    <row r="6" spans="1:11" ht="15" thickTop="1" x14ac:dyDescent="0.2">
      <c r="A6" s="78"/>
      <c r="B6" s="4"/>
      <c r="C6" s="109"/>
      <c r="D6" s="109"/>
      <c r="E6" s="109"/>
      <c r="F6" s="30"/>
      <c r="G6" s="30"/>
      <c r="H6" s="30"/>
      <c r="I6" s="30"/>
      <c r="J6" s="180"/>
      <c r="K6" s="180"/>
    </row>
    <row r="7" spans="1:11" x14ac:dyDescent="0.2">
      <c r="A7" s="78"/>
      <c r="B7" s="55" t="s">
        <v>738</v>
      </c>
      <c r="C7" s="233">
        <v>32492942</v>
      </c>
      <c r="D7" s="233">
        <v>27878962</v>
      </c>
      <c r="E7" s="233">
        <f>+'[12]Exports Selected Country '!$D$104</f>
        <v>2221964.9991070097</v>
      </c>
      <c r="F7" s="233">
        <v>2418003</v>
      </c>
      <c r="G7" s="233">
        <v>2465977</v>
      </c>
      <c r="H7" s="233">
        <v>2763968</v>
      </c>
      <c r="I7" s="233">
        <v>2723973</v>
      </c>
      <c r="J7" s="267">
        <f>+'[12]Exports Selected Country '!E104</f>
        <v>2794982.6896942039</v>
      </c>
      <c r="K7" s="267">
        <f>+'[12]Exports Selected Country '!F104</f>
        <v>2693048.7495746221</v>
      </c>
    </row>
    <row r="8" spans="1:11" x14ac:dyDescent="0.2">
      <c r="A8" s="78"/>
      <c r="B8" s="4"/>
      <c r="C8" s="269"/>
      <c r="D8" s="235"/>
      <c r="E8" s="269"/>
      <c r="F8" s="268"/>
      <c r="G8" s="268"/>
      <c r="H8" s="268"/>
      <c r="I8" s="268"/>
      <c r="J8" s="245"/>
      <c r="K8" s="245"/>
    </row>
    <row r="9" spans="1:11" x14ac:dyDescent="0.2">
      <c r="A9" s="68" t="s">
        <v>739</v>
      </c>
      <c r="B9" s="55" t="s">
        <v>740</v>
      </c>
      <c r="C9" s="233">
        <v>30100</v>
      </c>
      <c r="D9" s="233">
        <v>52844</v>
      </c>
      <c r="E9" s="233">
        <f>+'[12]Exports Selected Country '!D11</f>
        <v>13674.785</v>
      </c>
      <c r="F9" s="233">
        <v>5930</v>
      </c>
      <c r="G9" s="233">
        <v>2414</v>
      </c>
      <c r="H9" s="233">
        <v>2889</v>
      </c>
      <c r="I9" s="233">
        <v>3401</v>
      </c>
      <c r="J9" s="267">
        <f>+'[12]Exports Selected Country '!E11</f>
        <v>6535.0337</v>
      </c>
      <c r="K9" s="267">
        <f>+'[12]Exports Selected Country '!F11</f>
        <v>12355.66</v>
      </c>
    </row>
    <row r="10" spans="1:11" x14ac:dyDescent="0.2">
      <c r="A10" s="68" t="s">
        <v>741</v>
      </c>
      <c r="B10" s="55" t="s">
        <v>742</v>
      </c>
      <c r="C10" s="233">
        <v>167437</v>
      </c>
      <c r="D10" s="233">
        <v>189689</v>
      </c>
      <c r="E10" s="233">
        <f>+'[12]Exports Selected Country '!D12</f>
        <v>12565.426799999999</v>
      </c>
      <c r="F10" s="233">
        <v>15877</v>
      </c>
      <c r="G10" s="233">
        <v>15074</v>
      </c>
      <c r="H10" s="233">
        <v>14455</v>
      </c>
      <c r="I10" s="233">
        <v>13998</v>
      </c>
      <c r="J10" s="267">
        <f>+'[12]Exports Selected Country '!E12</f>
        <v>15177.321400000001</v>
      </c>
      <c r="K10" s="267">
        <f>+'[12]Exports Selected Country '!F12</f>
        <v>13483.4133</v>
      </c>
    </row>
    <row r="11" spans="1:11" x14ac:dyDescent="0.2">
      <c r="A11" s="4"/>
      <c r="B11" s="9" t="s">
        <v>743</v>
      </c>
      <c r="C11" s="269">
        <v>101800</v>
      </c>
      <c r="D11" s="269">
        <v>115313</v>
      </c>
      <c r="E11" s="269">
        <f>+'[12]Exports Selected Country '!D13</f>
        <v>7728.0442999999996</v>
      </c>
      <c r="F11" s="269">
        <v>11021</v>
      </c>
      <c r="G11" s="269">
        <v>10984</v>
      </c>
      <c r="H11" s="269">
        <v>10014</v>
      </c>
      <c r="I11" s="269">
        <v>11477</v>
      </c>
      <c r="J11" s="270">
        <f>+'[12]Exports Selected Country '!E13</f>
        <v>11860.938</v>
      </c>
      <c r="K11" s="270">
        <f>+'[12]Exports Selected Country '!F13</f>
        <v>10635.37</v>
      </c>
    </row>
    <row r="12" spans="1:11" x14ac:dyDescent="0.2">
      <c r="A12" s="4"/>
      <c r="B12" s="9" t="s">
        <v>141</v>
      </c>
      <c r="C12" s="269">
        <v>65637</v>
      </c>
      <c r="D12" s="269">
        <v>74376</v>
      </c>
      <c r="E12" s="269">
        <f>+'[12]Exports Selected Country '!D14</f>
        <v>4837.3824999999997</v>
      </c>
      <c r="F12" s="269">
        <v>4856</v>
      </c>
      <c r="G12" s="269">
        <v>4090</v>
      </c>
      <c r="H12" s="269">
        <v>4441</v>
      </c>
      <c r="I12" s="269">
        <v>2521</v>
      </c>
      <c r="J12" s="270">
        <f>+'[12]Exports Selected Country '!E14</f>
        <v>3316.3834000000002</v>
      </c>
      <c r="K12" s="270">
        <f>+'[12]Exports Selected Country '!F14</f>
        <v>2848.0432999999998</v>
      </c>
    </row>
    <row r="13" spans="1:11" x14ac:dyDescent="0.2">
      <c r="A13" s="68" t="s">
        <v>744</v>
      </c>
      <c r="B13" s="55" t="s">
        <v>745</v>
      </c>
      <c r="C13" s="233">
        <v>371263</v>
      </c>
      <c r="D13" s="233">
        <v>309575</v>
      </c>
      <c r="E13" s="233">
        <f>+'[12]Exports Selected Country '!D15</f>
        <v>20073.034899999999</v>
      </c>
      <c r="F13" s="233">
        <v>26893</v>
      </c>
      <c r="G13" s="233">
        <v>25532</v>
      </c>
      <c r="H13" s="233">
        <v>33243</v>
      </c>
      <c r="I13" s="233">
        <v>29396</v>
      </c>
      <c r="J13" s="267">
        <f>+'[12]Exports Selected Country '!E15</f>
        <v>27285.563699999999</v>
      </c>
      <c r="K13" s="267">
        <f>+'[12]Exports Selected Country '!F15</f>
        <v>27681.1646</v>
      </c>
    </row>
    <row r="14" spans="1:11" x14ac:dyDescent="0.2">
      <c r="A14" s="4"/>
      <c r="B14" s="9" t="s">
        <v>746</v>
      </c>
      <c r="C14" s="269">
        <v>47361</v>
      </c>
      <c r="D14" s="269">
        <v>47033</v>
      </c>
      <c r="E14" s="269">
        <f>+'[12]Exports Selected Country '!D16</f>
        <v>2328.0549999999998</v>
      </c>
      <c r="F14" s="269">
        <v>3308</v>
      </c>
      <c r="G14" s="269">
        <v>5705</v>
      </c>
      <c r="H14" s="269">
        <v>7247</v>
      </c>
      <c r="I14" s="269">
        <v>4781</v>
      </c>
      <c r="J14" s="270">
        <f>+'[12]Exports Selected Country '!E16</f>
        <v>1573.5379</v>
      </c>
      <c r="K14" s="270">
        <f>+'[12]Exports Selected Country '!F16</f>
        <v>5912.5146999999997</v>
      </c>
    </row>
    <row r="15" spans="1:11" x14ac:dyDescent="0.2">
      <c r="A15" s="4"/>
      <c r="B15" s="9" t="s">
        <v>747</v>
      </c>
      <c r="C15" s="269">
        <v>102958</v>
      </c>
      <c r="D15" s="269">
        <v>106780</v>
      </c>
      <c r="E15" s="269">
        <f>+'[12]Exports Selected Country '!D17</f>
        <v>5693.0037000000002</v>
      </c>
      <c r="F15" s="269">
        <v>11502</v>
      </c>
      <c r="G15" s="269">
        <v>9419</v>
      </c>
      <c r="H15" s="269">
        <v>12794</v>
      </c>
      <c r="I15" s="269">
        <v>12103</v>
      </c>
      <c r="J15" s="270">
        <f>+'[12]Exports Selected Country '!E17</f>
        <v>11770.894</v>
      </c>
      <c r="K15" s="270">
        <f>+'[12]Exports Selected Country '!F17</f>
        <v>10412.3784</v>
      </c>
    </row>
    <row r="16" spans="1:11" x14ac:dyDescent="0.2">
      <c r="A16" s="4"/>
      <c r="B16" s="9" t="s">
        <v>748</v>
      </c>
      <c r="C16" s="269">
        <v>9419</v>
      </c>
      <c r="D16" s="269">
        <v>7328</v>
      </c>
      <c r="E16" s="269">
        <f>+'[12]Exports Selected Country '!D18</f>
        <v>410.44560000000001</v>
      </c>
      <c r="F16" s="269">
        <v>615</v>
      </c>
      <c r="G16" s="269">
        <v>756</v>
      </c>
      <c r="H16" s="269">
        <v>722</v>
      </c>
      <c r="I16" s="269">
        <v>409</v>
      </c>
      <c r="J16" s="270">
        <f>+'[12]Exports Selected Country '!E18</f>
        <v>771.09979999999996</v>
      </c>
      <c r="K16" s="270">
        <f>+'[12]Exports Selected Country '!F18</f>
        <v>791.86180000000002</v>
      </c>
    </row>
    <row r="17" spans="1:11" x14ac:dyDescent="0.2">
      <c r="A17" s="4"/>
      <c r="B17" s="9" t="s">
        <v>141</v>
      </c>
      <c r="C17" s="269">
        <v>211525</v>
      </c>
      <c r="D17" s="269">
        <v>148434</v>
      </c>
      <c r="E17" s="269">
        <f>+'[12]Exports Selected Country '!D19</f>
        <v>11641.5306</v>
      </c>
      <c r="F17" s="269">
        <v>11468</v>
      </c>
      <c r="G17" s="269">
        <v>9652</v>
      </c>
      <c r="H17" s="269">
        <v>12480</v>
      </c>
      <c r="I17" s="269">
        <v>12104</v>
      </c>
      <c r="J17" s="270">
        <f>+'[12]Exports Selected Country '!E19</f>
        <v>13170.031999999999</v>
      </c>
      <c r="K17" s="270">
        <f>+'[12]Exports Selected Country '!F19</f>
        <v>10564.4097</v>
      </c>
    </row>
    <row r="18" spans="1:11" x14ac:dyDescent="0.2">
      <c r="A18" s="68" t="s">
        <v>749</v>
      </c>
      <c r="B18" s="55" t="s">
        <v>750</v>
      </c>
      <c r="C18" s="233">
        <v>7213343</v>
      </c>
      <c r="D18" s="233">
        <v>6358219</v>
      </c>
      <c r="E18" s="233">
        <f>+'[12]Exports Selected Country '!D20</f>
        <v>531848.47589999996</v>
      </c>
      <c r="F18" s="233">
        <v>530865</v>
      </c>
      <c r="G18" s="233">
        <v>471581</v>
      </c>
      <c r="H18" s="233">
        <v>515448</v>
      </c>
      <c r="I18" s="233">
        <v>469304</v>
      </c>
      <c r="J18" s="267">
        <f>+'[12]Exports Selected Country '!E20</f>
        <v>480142.98629999999</v>
      </c>
      <c r="K18" s="267">
        <f>+'[12]Exports Selected Country '!F20</f>
        <v>492631.97580000001</v>
      </c>
    </row>
    <row r="19" spans="1:11" x14ac:dyDescent="0.2">
      <c r="A19" s="4"/>
      <c r="B19" s="9" t="s">
        <v>751</v>
      </c>
      <c r="C19" s="269">
        <v>403722</v>
      </c>
      <c r="D19" s="269">
        <v>426592</v>
      </c>
      <c r="E19" s="269">
        <f>+'[12]Exports Selected Country '!D21</f>
        <v>30055.962</v>
      </c>
      <c r="F19" s="269">
        <v>36078</v>
      </c>
      <c r="G19" s="269">
        <v>30085</v>
      </c>
      <c r="H19" s="269">
        <v>30275</v>
      </c>
      <c r="I19" s="269">
        <v>33910</v>
      </c>
      <c r="J19" s="270">
        <f>+'[12]Exports Selected Country '!E21</f>
        <v>31038.165799999999</v>
      </c>
      <c r="K19" s="270">
        <f>+'[12]Exports Selected Country '!F21</f>
        <v>36680.898999999998</v>
      </c>
    </row>
    <row r="20" spans="1:11" x14ac:dyDescent="0.2">
      <c r="A20" s="4"/>
      <c r="B20" s="9" t="s">
        <v>752</v>
      </c>
      <c r="C20" s="269">
        <v>6808278</v>
      </c>
      <c r="D20" s="269">
        <v>5931218</v>
      </c>
      <c r="E20" s="269">
        <f>+'[12]Exports Selected Country '!D22</f>
        <v>501785.24690000003</v>
      </c>
      <c r="F20" s="269">
        <v>494774</v>
      </c>
      <c r="G20" s="269">
        <v>441456</v>
      </c>
      <c r="H20" s="269">
        <v>485167</v>
      </c>
      <c r="I20" s="269">
        <v>435320</v>
      </c>
      <c r="J20" s="270">
        <f>+'[12]Exports Selected Country '!E22</f>
        <v>449092.15350000001</v>
      </c>
      <c r="K20" s="270">
        <f>+'[12]Exports Selected Country '!F22</f>
        <v>455943.8198</v>
      </c>
    </row>
    <row r="21" spans="1:11" x14ac:dyDescent="0.2">
      <c r="A21" s="4"/>
      <c r="B21" s="9" t="s">
        <v>141</v>
      </c>
      <c r="C21" s="269">
        <v>1342</v>
      </c>
      <c r="D21" s="269">
        <v>408</v>
      </c>
      <c r="E21" s="269">
        <f>+'[12]Exports Selected Country '!D23</f>
        <v>7.2670000000000003</v>
      </c>
      <c r="F21" s="269">
        <v>13</v>
      </c>
      <c r="G21" s="269">
        <v>40</v>
      </c>
      <c r="H21" s="269">
        <v>6</v>
      </c>
      <c r="I21" s="269">
        <v>74</v>
      </c>
      <c r="J21" s="270">
        <f>+'[12]Exports Selected Country '!E23</f>
        <v>12.667</v>
      </c>
      <c r="K21" s="270">
        <f>+'[12]Exports Selected Country '!F23</f>
        <v>7.2569999999999997</v>
      </c>
    </row>
    <row r="22" spans="1:11" x14ac:dyDescent="0.2">
      <c r="A22" s="68" t="s">
        <v>753</v>
      </c>
      <c r="B22" s="55" t="s">
        <v>754</v>
      </c>
      <c r="C22" s="233">
        <v>757773</v>
      </c>
      <c r="D22" s="233">
        <v>659749</v>
      </c>
      <c r="E22" s="233">
        <f>+'[12]Exports Selected Country '!D24</f>
        <v>48856.013400000003</v>
      </c>
      <c r="F22" s="233">
        <v>57135</v>
      </c>
      <c r="G22" s="233">
        <v>56098</v>
      </c>
      <c r="H22" s="233">
        <v>63922</v>
      </c>
      <c r="I22" s="233">
        <v>60916</v>
      </c>
      <c r="J22" s="267">
        <f>+'[12]Exports Selected Country '!E24</f>
        <v>59872.963799999998</v>
      </c>
      <c r="K22" s="267">
        <f>+'[12]Exports Selected Country '!F24</f>
        <v>60598.998299999999</v>
      </c>
    </row>
    <row r="23" spans="1:11" x14ac:dyDescent="0.2">
      <c r="A23" s="4"/>
      <c r="B23" s="9" t="s">
        <v>755</v>
      </c>
      <c r="C23" s="269">
        <v>26645</v>
      </c>
      <c r="D23" s="269">
        <v>20790</v>
      </c>
      <c r="E23" s="269">
        <f>+'[12]Exports Selected Country '!D25</f>
        <v>1770.7728</v>
      </c>
      <c r="F23" s="269">
        <v>2961</v>
      </c>
      <c r="G23" s="269">
        <v>2869</v>
      </c>
      <c r="H23" s="269">
        <v>2229</v>
      </c>
      <c r="I23" s="269">
        <v>2032</v>
      </c>
      <c r="J23" s="270">
        <f>+'[12]Exports Selected Country '!E25</f>
        <v>1895.1063999999999</v>
      </c>
      <c r="K23" s="270">
        <f>+'[12]Exports Selected Country '!F25</f>
        <v>2196.5922</v>
      </c>
    </row>
    <row r="24" spans="1:11" x14ac:dyDescent="0.2">
      <c r="A24" s="4"/>
      <c r="B24" s="9" t="s">
        <v>756</v>
      </c>
      <c r="C24" s="269">
        <v>54285</v>
      </c>
      <c r="D24" s="269">
        <v>65315</v>
      </c>
      <c r="E24" s="269">
        <f>+'[12]Exports Selected Country '!D26</f>
        <v>4767.1610000000001</v>
      </c>
      <c r="F24" s="269">
        <v>6321</v>
      </c>
      <c r="G24" s="269">
        <v>4915</v>
      </c>
      <c r="H24" s="269">
        <v>5622</v>
      </c>
      <c r="I24" s="269">
        <v>6291</v>
      </c>
      <c r="J24" s="270">
        <f>+'[12]Exports Selected Country '!E26</f>
        <v>5597.6052</v>
      </c>
      <c r="K24" s="270">
        <f>+'[12]Exports Selected Country '!F26</f>
        <v>4054.9630999999999</v>
      </c>
    </row>
    <row r="25" spans="1:11" x14ac:dyDescent="0.2">
      <c r="A25" s="4"/>
      <c r="B25" s="9" t="s">
        <v>757</v>
      </c>
      <c r="C25" s="269">
        <v>134321</v>
      </c>
      <c r="D25" s="269">
        <v>88565</v>
      </c>
      <c r="E25" s="269">
        <f>+'[12]Exports Selected Country '!D27</f>
        <v>5174.2633999999998</v>
      </c>
      <c r="F25" s="269">
        <v>6293</v>
      </c>
      <c r="G25" s="269">
        <v>5440</v>
      </c>
      <c r="H25" s="269">
        <v>6881</v>
      </c>
      <c r="I25" s="269">
        <v>8681</v>
      </c>
      <c r="J25" s="270">
        <f>+'[12]Exports Selected Country '!E27</f>
        <v>8313.0833999999995</v>
      </c>
      <c r="K25" s="270">
        <f>+'[12]Exports Selected Country '!F27</f>
        <v>7159.3413</v>
      </c>
    </row>
    <row r="26" spans="1:11" x14ac:dyDescent="0.2">
      <c r="A26" s="4"/>
      <c r="B26" s="9" t="s">
        <v>758</v>
      </c>
      <c r="C26" s="269">
        <v>44487</v>
      </c>
      <c r="D26" s="269">
        <v>11070</v>
      </c>
      <c r="E26" s="269">
        <f>+'[12]Exports Selected Country '!D28</f>
        <v>1019.4959</v>
      </c>
      <c r="F26" s="269">
        <v>1677</v>
      </c>
      <c r="G26" s="269">
        <v>715</v>
      </c>
      <c r="H26" s="269">
        <v>505</v>
      </c>
      <c r="I26" s="269">
        <v>716</v>
      </c>
      <c r="J26" s="270">
        <f>+'[12]Exports Selected Country '!E28</f>
        <v>1170.0363</v>
      </c>
      <c r="K26" s="270">
        <f>+'[12]Exports Selected Country '!F28</f>
        <v>1114.0431000000001</v>
      </c>
    </row>
    <row r="27" spans="1:11" x14ac:dyDescent="0.2">
      <c r="A27" s="4"/>
      <c r="B27" s="9" t="s">
        <v>141</v>
      </c>
      <c r="C27" s="269">
        <v>498034</v>
      </c>
      <c r="D27" s="269">
        <v>474010</v>
      </c>
      <c r="E27" s="269">
        <f>+'[12]Exports Selected Country '!D29</f>
        <v>36124.320299999999</v>
      </c>
      <c r="F27" s="269">
        <v>39884</v>
      </c>
      <c r="G27" s="269">
        <v>42159</v>
      </c>
      <c r="H27" s="269">
        <v>48686</v>
      </c>
      <c r="I27" s="269">
        <v>43195</v>
      </c>
      <c r="J27" s="270">
        <f>+'[12]Exports Selected Country '!E29</f>
        <v>42897.1325</v>
      </c>
      <c r="K27" s="270">
        <f>+'[12]Exports Selected Country '!F29</f>
        <v>46074.058599999997</v>
      </c>
    </row>
    <row r="28" spans="1:11" x14ac:dyDescent="0.2">
      <c r="A28" s="68" t="s">
        <v>759</v>
      </c>
      <c r="B28" s="55" t="s">
        <v>760</v>
      </c>
      <c r="C28" s="233">
        <v>2967765</v>
      </c>
      <c r="D28" s="233">
        <v>2586468</v>
      </c>
      <c r="E28" s="233">
        <f>+'[12]Exports Selected Country '!D30</f>
        <v>202493.79920000001</v>
      </c>
      <c r="F28" s="233">
        <v>232317</v>
      </c>
      <c r="G28" s="233">
        <v>213478</v>
      </c>
      <c r="H28" s="233">
        <v>227931</v>
      </c>
      <c r="I28" s="233">
        <v>225810</v>
      </c>
      <c r="J28" s="267">
        <f>+'[12]Exports Selected Country '!E30</f>
        <v>200464.80799999999</v>
      </c>
      <c r="K28" s="267">
        <f>+'[12]Exports Selected Country '!F30</f>
        <v>229113.3566</v>
      </c>
    </row>
    <row r="29" spans="1:11" x14ac:dyDescent="0.2">
      <c r="A29" s="4"/>
      <c r="B29" s="9" t="s">
        <v>761</v>
      </c>
      <c r="C29" s="269">
        <v>294873</v>
      </c>
      <c r="D29" s="269">
        <v>207980</v>
      </c>
      <c r="E29" s="269">
        <f>+'[12]Exports Selected Country '!D31</f>
        <v>11691.631100000001</v>
      </c>
      <c r="F29" s="269">
        <v>17428</v>
      </c>
      <c r="G29" s="269">
        <v>12769</v>
      </c>
      <c r="H29" s="269">
        <v>18885</v>
      </c>
      <c r="I29" s="269">
        <v>21473</v>
      </c>
      <c r="J29" s="270">
        <f>+'[12]Exports Selected Country '!E31</f>
        <v>17954.2055</v>
      </c>
      <c r="K29" s="270">
        <f>+'[12]Exports Selected Country '!F31</f>
        <v>22861.675200000001</v>
      </c>
    </row>
    <row r="30" spans="1:11" x14ac:dyDescent="0.2">
      <c r="A30" s="4"/>
      <c r="B30" s="9" t="s">
        <v>762</v>
      </c>
      <c r="C30" s="269">
        <v>30604</v>
      </c>
      <c r="D30" s="269">
        <v>33934</v>
      </c>
      <c r="E30" s="269">
        <f>+'[12]Exports Selected Country '!D32</f>
        <v>3894.1052</v>
      </c>
      <c r="F30" s="269">
        <v>3352</v>
      </c>
      <c r="G30" s="269">
        <v>2467</v>
      </c>
      <c r="H30" s="269">
        <v>3219</v>
      </c>
      <c r="I30" s="269">
        <v>2025</v>
      </c>
      <c r="J30" s="270">
        <f>+'[12]Exports Selected Country '!E32</f>
        <v>2379.4531000000002</v>
      </c>
      <c r="K30" s="270">
        <f>+'[12]Exports Selected Country '!F32</f>
        <v>2971.6495</v>
      </c>
    </row>
    <row r="31" spans="1:11" x14ac:dyDescent="0.2">
      <c r="A31" s="4"/>
      <c r="B31" s="9" t="s">
        <v>763</v>
      </c>
      <c r="C31" s="269">
        <v>58622</v>
      </c>
      <c r="D31" s="269">
        <v>51246</v>
      </c>
      <c r="E31" s="269">
        <f>+'[12]Exports Selected Country '!D33</f>
        <v>3305.5142999999998</v>
      </c>
      <c r="F31" s="269">
        <v>5861</v>
      </c>
      <c r="G31" s="269">
        <v>4613</v>
      </c>
      <c r="H31" s="269">
        <v>5655</v>
      </c>
      <c r="I31" s="269">
        <v>4374</v>
      </c>
      <c r="J31" s="270">
        <f>+'[12]Exports Selected Country '!E33</f>
        <v>2869.2691</v>
      </c>
      <c r="K31" s="270">
        <f>+'[12]Exports Selected Country '!F33</f>
        <v>5903.0954000000002</v>
      </c>
    </row>
    <row r="32" spans="1:11" x14ac:dyDescent="0.2">
      <c r="A32" s="4"/>
      <c r="B32" s="9" t="s">
        <v>764</v>
      </c>
      <c r="C32" s="269">
        <v>192404</v>
      </c>
      <c r="D32" s="269">
        <v>156587</v>
      </c>
      <c r="E32" s="269">
        <f>+'[12]Exports Selected Country '!D34</f>
        <v>10491.4012</v>
      </c>
      <c r="F32" s="269">
        <v>11146</v>
      </c>
      <c r="G32" s="269">
        <v>12303</v>
      </c>
      <c r="H32" s="269">
        <v>13193</v>
      </c>
      <c r="I32" s="269">
        <v>10092</v>
      </c>
      <c r="J32" s="270">
        <f>+'[12]Exports Selected Country '!E34</f>
        <v>10405.784100000001</v>
      </c>
      <c r="K32" s="270">
        <f>+'[12]Exports Selected Country '!F34</f>
        <v>11965.5784</v>
      </c>
    </row>
    <row r="33" spans="1:11" x14ac:dyDescent="0.2">
      <c r="A33" s="4"/>
      <c r="B33" s="9" t="s">
        <v>765</v>
      </c>
      <c r="C33" s="269">
        <v>2201080</v>
      </c>
      <c r="D33" s="269">
        <v>1966593</v>
      </c>
      <c r="E33" s="269">
        <f>+'[12]Exports Selected Country '!D35</f>
        <v>160497.84479999999</v>
      </c>
      <c r="F33" s="269">
        <v>178463</v>
      </c>
      <c r="G33" s="269">
        <v>167663</v>
      </c>
      <c r="H33" s="269">
        <v>170636</v>
      </c>
      <c r="I33" s="269">
        <v>172906</v>
      </c>
      <c r="J33" s="270">
        <f>+'[12]Exports Selected Country '!E35</f>
        <v>152335.80379999999</v>
      </c>
      <c r="K33" s="270">
        <f>+'[12]Exports Selected Country '!F35</f>
        <v>172285.22</v>
      </c>
    </row>
    <row r="34" spans="1:11" x14ac:dyDescent="0.2">
      <c r="A34" s="4"/>
      <c r="B34" s="9" t="s">
        <v>141</v>
      </c>
      <c r="C34" s="269">
        <v>190183</v>
      </c>
      <c r="D34" s="269">
        <v>170127</v>
      </c>
      <c r="E34" s="269">
        <f>+'[12]Exports Selected Country '!D36</f>
        <v>12613.302600000001</v>
      </c>
      <c r="F34" s="269">
        <v>16067</v>
      </c>
      <c r="G34" s="269">
        <v>13664</v>
      </c>
      <c r="H34" s="269">
        <v>16343</v>
      </c>
      <c r="I34" s="269">
        <v>14940</v>
      </c>
      <c r="J34" s="270">
        <f>+'[12]Exports Selected Country '!E36</f>
        <v>14520.2924</v>
      </c>
      <c r="K34" s="270">
        <f>+'[12]Exports Selected Country '!F36</f>
        <v>13126.1381</v>
      </c>
    </row>
    <row r="35" spans="1:11" x14ac:dyDescent="0.2">
      <c r="A35" s="68" t="s">
        <v>766</v>
      </c>
      <c r="B35" s="55" t="s">
        <v>767</v>
      </c>
      <c r="C35" s="233">
        <v>2736823</v>
      </c>
      <c r="D35" s="233">
        <v>2980957</v>
      </c>
      <c r="E35" s="233">
        <f>+'[12]Exports Selected Country '!D37</f>
        <v>240435.73190000001</v>
      </c>
      <c r="F35" s="233">
        <v>249410</v>
      </c>
      <c r="G35" s="233">
        <v>263275</v>
      </c>
      <c r="H35" s="233">
        <v>292449</v>
      </c>
      <c r="I35" s="233">
        <v>245743</v>
      </c>
      <c r="J35" s="267">
        <f>+'[12]Exports Selected Country '!E37</f>
        <v>212445.78769999999</v>
      </c>
      <c r="K35" s="267">
        <f>+'[12]Exports Selected Country '!F37</f>
        <v>219333.3303</v>
      </c>
    </row>
    <row r="36" spans="1:11" x14ac:dyDescent="0.2">
      <c r="A36" s="4"/>
      <c r="B36" s="9" t="s">
        <v>768</v>
      </c>
      <c r="C36" s="269">
        <v>108465</v>
      </c>
      <c r="D36" s="269">
        <v>124736</v>
      </c>
      <c r="E36" s="269">
        <f>+'[12]Exports Selected Country '!D38</f>
        <v>10514.639300000001</v>
      </c>
      <c r="F36" s="269">
        <v>9605</v>
      </c>
      <c r="G36" s="269">
        <v>10348</v>
      </c>
      <c r="H36" s="269">
        <v>10177</v>
      </c>
      <c r="I36" s="269">
        <v>11237</v>
      </c>
      <c r="J36" s="270">
        <f>+'[12]Exports Selected Country '!E38</f>
        <v>14455.1733</v>
      </c>
      <c r="K36" s="270">
        <f>+'[12]Exports Selected Country '!F38</f>
        <v>7926.2864</v>
      </c>
    </row>
    <row r="37" spans="1:11" x14ac:dyDescent="0.2">
      <c r="A37" s="4"/>
      <c r="B37" s="9" t="s">
        <v>769</v>
      </c>
      <c r="C37" s="269">
        <v>1087434</v>
      </c>
      <c r="D37" s="269">
        <v>1151424</v>
      </c>
      <c r="E37" s="269">
        <f>+'[12]Exports Selected Country '!D39</f>
        <v>89109.005900000004</v>
      </c>
      <c r="F37" s="269">
        <v>96048</v>
      </c>
      <c r="G37" s="269">
        <v>103612</v>
      </c>
      <c r="H37" s="269">
        <v>110238</v>
      </c>
      <c r="I37" s="269">
        <v>92596</v>
      </c>
      <c r="J37" s="270">
        <f>+'[12]Exports Selected Country '!E39</f>
        <v>66193.549499999994</v>
      </c>
      <c r="K37" s="270">
        <f>+'[12]Exports Selected Country '!F39</f>
        <v>81254.594800000006</v>
      </c>
    </row>
    <row r="38" spans="1:11" x14ac:dyDescent="0.2">
      <c r="A38" s="4"/>
      <c r="B38" s="9" t="s">
        <v>770</v>
      </c>
      <c r="C38" s="269">
        <v>1150868</v>
      </c>
      <c r="D38" s="269">
        <v>1375278</v>
      </c>
      <c r="E38" s="269">
        <f>+'[12]Exports Selected Country '!D40</f>
        <v>118294.6069</v>
      </c>
      <c r="F38" s="269">
        <v>117493</v>
      </c>
      <c r="G38" s="269">
        <v>124734</v>
      </c>
      <c r="H38" s="269">
        <v>149579</v>
      </c>
      <c r="I38" s="269">
        <v>122269</v>
      </c>
      <c r="J38" s="270">
        <f>+'[12]Exports Selected Country '!E40</f>
        <v>109074.3425</v>
      </c>
      <c r="K38" s="270">
        <f>+'[12]Exports Selected Country '!F40</f>
        <v>108565.63340000001</v>
      </c>
    </row>
    <row r="39" spans="1:11" x14ac:dyDescent="0.2">
      <c r="A39" s="4"/>
      <c r="B39" s="9" t="s">
        <v>141</v>
      </c>
      <c r="C39" s="269">
        <v>390056</v>
      </c>
      <c r="D39" s="269">
        <v>329520</v>
      </c>
      <c r="E39" s="269">
        <f>+'[12]Exports Selected Country '!D41</f>
        <v>22517.479800000001</v>
      </c>
      <c r="F39" s="269">
        <v>26265</v>
      </c>
      <c r="G39" s="269">
        <v>24581</v>
      </c>
      <c r="H39" s="269">
        <v>22456</v>
      </c>
      <c r="I39" s="269">
        <v>19641</v>
      </c>
      <c r="J39" s="270">
        <f>+'[12]Exports Selected Country '!E41</f>
        <v>22722.722399999999</v>
      </c>
      <c r="K39" s="270">
        <f>+'[12]Exports Selected Country '!F41</f>
        <v>21586.815699999999</v>
      </c>
    </row>
    <row r="40" spans="1:11" x14ac:dyDescent="0.2">
      <c r="A40" s="68" t="s">
        <v>771</v>
      </c>
      <c r="B40" s="55" t="s">
        <v>772</v>
      </c>
      <c r="C40" s="233">
        <v>4662682</v>
      </c>
      <c r="D40" s="233">
        <v>4526556</v>
      </c>
      <c r="E40" s="233">
        <f>+'[12]Exports Selected Country '!D42</f>
        <v>360693.26569999999</v>
      </c>
      <c r="F40" s="233">
        <v>348955</v>
      </c>
      <c r="G40" s="233">
        <v>314260</v>
      </c>
      <c r="H40" s="233">
        <v>352567</v>
      </c>
      <c r="I40" s="233">
        <v>374580</v>
      </c>
      <c r="J40" s="267">
        <f>+'[12]Exports Selected Country '!E42</f>
        <v>332206.79239999998</v>
      </c>
      <c r="K40" s="267">
        <f>+'[12]Exports Selected Country '!F42</f>
        <v>332765.07770000002</v>
      </c>
    </row>
    <row r="41" spans="1:11" x14ac:dyDescent="0.2">
      <c r="A41" s="4"/>
      <c r="B41" s="9" t="s">
        <v>773</v>
      </c>
      <c r="C41" s="269">
        <v>717140</v>
      </c>
      <c r="D41" s="269">
        <v>700931</v>
      </c>
      <c r="E41" s="269">
        <f>+'[12]Exports Selected Country '!D43</f>
        <v>51750.170100000003</v>
      </c>
      <c r="F41" s="269">
        <v>41856</v>
      </c>
      <c r="G41" s="269">
        <v>40073</v>
      </c>
      <c r="H41" s="269">
        <v>46328</v>
      </c>
      <c r="I41" s="269">
        <v>52694</v>
      </c>
      <c r="J41" s="270">
        <f>+'[12]Exports Selected Country '!E43</f>
        <v>41562.151100000003</v>
      </c>
      <c r="K41" s="270">
        <f>+'[12]Exports Selected Country '!F43</f>
        <v>39883.331299999998</v>
      </c>
    </row>
    <row r="42" spans="1:11" x14ac:dyDescent="0.2">
      <c r="A42" s="4"/>
      <c r="B42" s="9" t="s">
        <v>774</v>
      </c>
      <c r="C42" s="269">
        <v>531609</v>
      </c>
      <c r="D42" s="269">
        <v>570126</v>
      </c>
      <c r="E42" s="269">
        <f>+'[12]Exports Selected Country '!D44</f>
        <v>49358.677100000001</v>
      </c>
      <c r="F42" s="269">
        <v>44444</v>
      </c>
      <c r="G42" s="269">
        <v>39700</v>
      </c>
      <c r="H42" s="269">
        <v>41711</v>
      </c>
      <c r="I42" s="269">
        <v>34663</v>
      </c>
      <c r="J42" s="270">
        <f>+'[12]Exports Selected Country '!E44</f>
        <v>46379.082300000002</v>
      </c>
      <c r="K42" s="270">
        <f>+'[12]Exports Selected Country '!F44</f>
        <v>46138.037300000004</v>
      </c>
    </row>
    <row r="43" spans="1:11" x14ac:dyDescent="0.2">
      <c r="A43" s="4"/>
      <c r="B43" s="9" t="s">
        <v>775</v>
      </c>
      <c r="C43" s="269">
        <v>1751423</v>
      </c>
      <c r="D43" s="269">
        <v>1600319</v>
      </c>
      <c r="E43" s="269">
        <f>+'[12]Exports Selected Country '!D45</f>
        <v>129299.1272</v>
      </c>
      <c r="F43" s="269">
        <v>129484</v>
      </c>
      <c r="G43" s="269">
        <v>111291</v>
      </c>
      <c r="H43" s="269">
        <v>122726</v>
      </c>
      <c r="I43" s="269">
        <v>125108</v>
      </c>
      <c r="J43" s="270">
        <f>+'[12]Exports Selected Country '!E45</f>
        <v>118753.6161</v>
      </c>
      <c r="K43" s="270">
        <f>+'[12]Exports Selected Country '!F45</f>
        <v>123134.2129</v>
      </c>
    </row>
    <row r="44" spans="1:11" x14ac:dyDescent="0.2">
      <c r="A44" s="4"/>
      <c r="B44" s="9" t="s">
        <v>776</v>
      </c>
      <c r="C44" s="269">
        <v>1499671</v>
      </c>
      <c r="D44" s="269">
        <v>1446997</v>
      </c>
      <c r="E44" s="269">
        <f>+'[12]Exports Selected Country '!D46</f>
        <v>115116.88280000001</v>
      </c>
      <c r="F44" s="269">
        <v>119195</v>
      </c>
      <c r="G44" s="269">
        <v>105236</v>
      </c>
      <c r="H44" s="269">
        <v>116033</v>
      </c>
      <c r="I44" s="269">
        <v>111926</v>
      </c>
      <c r="J44" s="270">
        <f>+'[12]Exports Selected Country '!E46</f>
        <v>109943.89290000001</v>
      </c>
      <c r="K44" s="270">
        <f>+'[12]Exports Selected Country '!F46</f>
        <v>112220.2549</v>
      </c>
    </row>
    <row r="45" spans="1:11" x14ac:dyDescent="0.2">
      <c r="A45" s="4"/>
      <c r="B45" s="9" t="s">
        <v>777</v>
      </c>
      <c r="C45" s="269">
        <v>132343</v>
      </c>
      <c r="D45" s="269">
        <v>180427</v>
      </c>
      <c r="E45" s="269">
        <f>+'[12]Exports Selected Country '!D47</f>
        <v>12384.097599999999</v>
      </c>
      <c r="F45" s="269">
        <v>11489</v>
      </c>
      <c r="G45" s="269">
        <v>15525</v>
      </c>
      <c r="H45" s="269">
        <v>22939</v>
      </c>
      <c r="I45" s="269">
        <v>48005</v>
      </c>
      <c r="J45" s="270">
        <f>+'[12]Exports Selected Country '!E47</f>
        <v>12579.8832</v>
      </c>
      <c r="K45" s="270">
        <f>+'[12]Exports Selected Country '!F47</f>
        <v>10102.401599999999</v>
      </c>
    </row>
    <row r="46" spans="1:11" x14ac:dyDescent="0.2">
      <c r="A46" s="4"/>
      <c r="B46" s="9" t="s">
        <v>141</v>
      </c>
      <c r="C46" s="269">
        <v>30496</v>
      </c>
      <c r="D46" s="269">
        <v>27756</v>
      </c>
      <c r="E46" s="269">
        <f>+'[12]Exports Selected Country '!D48</f>
        <v>2784.3108999999999</v>
      </c>
      <c r="F46" s="269">
        <v>2486</v>
      </c>
      <c r="G46" s="269">
        <v>2436</v>
      </c>
      <c r="H46" s="269">
        <v>2831</v>
      </c>
      <c r="I46" s="269">
        <v>2184</v>
      </c>
      <c r="J46" s="270">
        <f>+'[12]Exports Selected Country '!E48</f>
        <v>2988.1668</v>
      </c>
      <c r="K46" s="270">
        <f>+'[12]Exports Selected Country '!F48</f>
        <v>1286.8397</v>
      </c>
    </row>
    <row r="47" spans="1:11" x14ac:dyDescent="0.2">
      <c r="A47" s="68" t="s">
        <v>778</v>
      </c>
      <c r="B47" s="55" t="s">
        <v>779</v>
      </c>
      <c r="C47" s="233">
        <v>641069</v>
      </c>
      <c r="D47" s="233">
        <v>650470</v>
      </c>
      <c r="E47" s="233">
        <f>+'[12]Exports Selected Country '!D49</f>
        <v>43337.673199999997</v>
      </c>
      <c r="F47" s="233">
        <v>49568</v>
      </c>
      <c r="G47" s="233">
        <v>52724</v>
      </c>
      <c r="H47" s="233">
        <v>95971</v>
      </c>
      <c r="I47" s="233">
        <v>102231</v>
      </c>
      <c r="J47" s="267">
        <f>+'[12]Exports Selected Country '!E49</f>
        <v>89779.095499999996</v>
      </c>
      <c r="K47" s="267">
        <f>+'[12]Exports Selected Country '!F49</f>
        <v>91673.791700000002</v>
      </c>
    </row>
    <row r="48" spans="1:11" x14ac:dyDescent="0.2">
      <c r="A48" s="4"/>
      <c r="B48" s="9" t="s">
        <v>780</v>
      </c>
      <c r="C48" s="269">
        <v>204134</v>
      </c>
      <c r="D48" s="269">
        <v>242092</v>
      </c>
      <c r="E48" s="269">
        <f>+'[12]Exports Selected Country '!D50</f>
        <v>13398.4272</v>
      </c>
      <c r="F48" s="269">
        <v>19085</v>
      </c>
      <c r="G48" s="269">
        <v>20294</v>
      </c>
      <c r="H48" s="269">
        <v>24085</v>
      </c>
      <c r="I48" s="269">
        <v>24080</v>
      </c>
      <c r="J48" s="270">
        <f>+'[12]Exports Selected Country '!E50</f>
        <v>20319.678500000002</v>
      </c>
      <c r="K48" s="270">
        <f>+'[12]Exports Selected Country '!F50</f>
        <v>25933.000100000001</v>
      </c>
    </row>
    <row r="49" spans="1:11" x14ac:dyDescent="0.2">
      <c r="A49" s="4"/>
      <c r="B49" s="9" t="s">
        <v>781</v>
      </c>
      <c r="C49" s="269">
        <v>26413</v>
      </c>
      <c r="D49" s="269">
        <v>24744</v>
      </c>
      <c r="E49" s="269">
        <f>+'[12]Exports Selected Country '!D51</f>
        <v>1776.6596</v>
      </c>
      <c r="F49" s="269">
        <v>2177</v>
      </c>
      <c r="G49" s="269">
        <v>1168</v>
      </c>
      <c r="H49" s="269">
        <v>2807</v>
      </c>
      <c r="I49" s="269">
        <v>2056</v>
      </c>
      <c r="J49" s="270">
        <f>+'[12]Exports Selected Country '!E51</f>
        <v>1374.606</v>
      </c>
      <c r="K49" s="270">
        <f>+'[12]Exports Selected Country '!F51</f>
        <v>1589.3697999999999</v>
      </c>
    </row>
    <row r="50" spans="1:11" x14ac:dyDescent="0.2">
      <c r="A50" s="4"/>
      <c r="B50" s="9" t="s">
        <v>782</v>
      </c>
      <c r="C50" s="269">
        <v>62801</v>
      </c>
      <c r="D50" s="269">
        <v>110940</v>
      </c>
      <c r="E50" s="269">
        <f>+'[12]Exports Selected Country '!D52</f>
        <v>11012.0113</v>
      </c>
      <c r="F50" s="269">
        <v>6848</v>
      </c>
      <c r="G50" s="269">
        <v>9705</v>
      </c>
      <c r="H50" s="269">
        <v>17195</v>
      </c>
      <c r="I50" s="269">
        <v>21059</v>
      </c>
      <c r="J50" s="270">
        <f>+'[12]Exports Selected Country '!E52</f>
        <v>15918.632299999999</v>
      </c>
      <c r="K50" s="270">
        <f>+'[12]Exports Selected Country '!F52</f>
        <v>13029.4398</v>
      </c>
    </row>
    <row r="51" spans="1:11" x14ac:dyDescent="0.2">
      <c r="A51" s="4"/>
      <c r="B51" s="9" t="s">
        <v>141</v>
      </c>
      <c r="C51" s="269">
        <v>347721</v>
      </c>
      <c r="D51" s="269">
        <v>272693</v>
      </c>
      <c r="E51" s="269">
        <f>+'[12]Exports Selected Country '!D53</f>
        <v>17150.575099999998</v>
      </c>
      <c r="F51" s="269">
        <v>21458</v>
      </c>
      <c r="G51" s="269">
        <v>21556</v>
      </c>
      <c r="H51" s="269">
        <v>51885</v>
      </c>
      <c r="I51" s="269">
        <v>55037</v>
      </c>
      <c r="J51" s="270">
        <f>+'[12]Exports Selected Country '!E53</f>
        <v>52166.178699999997</v>
      </c>
      <c r="K51" s="270">
        <f>+'[12]Exports Selected Country '!F53</f>
        <v>51121.982000000004</v>
      </c>
    </row>
    <row r="52" spans="1:11" ht="15" thickBot="1" x14ac:dyDescent="0.25">
      <c r="A52" s="110"/>
      <c r="B52" s="7"/>
      <c r="C52" s="111"/>
      <c r="D52" s="7"/>
      <c r="E52" s="11"/>
      <c r="F52" s="112"/>
      <c r="G52" s="113"/>
      <c r="H52" s="113"/>
      <c r="I52" s="112"/>
      <c r="J52" s="112"/>
      <c r="K52" s="112"/>
    </row>
    <row r="53" spans="1:11" ht="15" thickTop="1" x14ac:dyDescent="0.2"/>
  </sheetData>
  <mergeCells count="8">
    <mergeCell ref="A1:K1"/>
    <mergeCell ref="A2:K2"/>
    <mergeCell ref="A3:K3"/>
    <mergeCell ref="A4:A5"/>
    <mergeCell ref="B4:B5"/>
    <mergeCell ref="C4:C5"/>
    <mergeCell ref="D4:D5"/>
    <mergeCell ref="F4:J4"/>
  </mergeCells>
  <pageMargins left="0.7" right="0.7" top="0.75" bottom="0.75" header="0.3" footer="0.3"/>
  <pageSetup paperSize="9" scale="73"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view="pageBreakPreview" topLeftCell="A37" zoomScaleNormal="100" zoomScaleSheetLayoutView="100" workbookViewId="0">
      <selection activeCell="M53" sqref="M53"/>
    </sheetView>
  </sheetViews>
  <sheetFormatPr defaultColWidth="9.125" defaultRowHeight="14.25" x14ac:dyDescent="0.2"/>
  <cols>
    <col min="1" max="1" width="2.625" style="5" bestFit="1" customWidth="1"/>
    <col min="2" max="2" width="22.375" style="5" bestFit="1" customWidth="1"/>
    <col min="3" max="3" width="9.625" style="5" bestFit="1" customWidth="1"/>
    <col min="4" max="4" width="9.875" style="5" bestFit="1" customWidth="1"/>
    <col min="5" max="5" width="8.625" style="5" bestFit="1" customWidth="1"/>
    <col min="6" max="11" width="9.125" style="5" bestFit="1" customWidth="1"/>
    <col min="12" max="16384" width="9.125" style="5"/>
  </cols>
  <sheetData>
    <row r="1" spans="1:11" ht="18.75" x14ac:dyDescent="0.2">
      <c r="A1" s="360" t="s">
        <v>736</v>
      </c>
      <c r="B1" s="360"/>
      <c r="C1" s="360"/>
      <c r="D1" s="360"/>
      <c r="E1" s="360"/>
      <c r="F1" s="360"/>
      <c r="G1" s="360"/>
      <c r="H1" s="360"/>
      <c r="I1" s="360"/>
      <c r="J1" s="360"/>
      <c r="K1" s="360"/>
    </row>
    <row r="2" spans="1:11" x14ac:dyDescent="0.2">
      <c r="A2" s="500" t="s">
        <v>517</v>
      </c>
      <c r="B2" s="500"/>
      <c r="C2" s="500"/>
      <c r="D2" s="500"/>
      <c r="E2" s="500"/>
      <c r="F2" s="500"/>
      <c r="G2" s="500"/>
      <c r="H2" s="500"/>
      <c r="I2" s="500"/>
      <c r="J2" s="500"/>
      <c r="K2" s="500"/>
    </row>
    <row r="3" spans="1:11" ht="15" thickBot="1" x14ac:dyDescent="0.25">
      <c r="A3" s="334" t="s">
        <v>783</v>
      </c>
      <c r="B3" s="334"/>
      <c r="C3" s="334"/>
      <c r="D3" s="334"/>
      <c r="E3" s="334"/>
      <c r="F3" s="334"/>
      <c r="G3" s="334"/>
      <c r="H3" s="334"/>
      <c r="I3" s="334"/>
      <c r="J3" s="334"/>
      <c r="K3" s="334"/>
    </row>
    <row r="4" spans="1:11" ht="15.75" thickTop="1" thickBot="1" x14ac:dyDescent="0.25">
      <c r="A4" s="344"/>
      <c r="B4" s="347" t="s">
        <v>737</v>
      </c>
      <c r="C4" s="357" t="s">
        <v>134</v>
      </c>
      <c r="D4" s="357" t="s">
        <v>671</v>
      </c>
      <c r="E4" s="255">
        <v>2023</v>
      </c>
      <c r="F4" s="351">
        <v>2023</v>
      </c>
      <c r="G4" s="351"/>
      <c r="H4" s="351"/>
      <c r="I4" s="351"/>
      <c r="J4" s="350"/>
      <c r="K4" s="227">
        <v>2024</v>
      </c>
    </row>
    <row r="5" spans="1:11" ht="15" thickBot="1" x14ac:dyDescent="0.25">
      <c r="A5" s="331"/>
      <c r="B5" s="348"/>
      <c r="C5" s="358"/>
      <c r="D5" s="358"/>
      <c r="E5" s="20" t="s">
        <v>45</v>
      </c>
      <c r="F5" s="226" t="s">
        <v>40</v>
      </c>
      <c r="G5" s="226" t="s">
        <v>41</v>
      </c>
      <c r="H5" s="226" t="s">
        <v>42</v>
      </c>
      <c r="I5" s="226" t="s">
        <v>43</v>
      </c>
      <c r="J5" s="21" t="s">
        <v>907</v>
      </c>
      <c r="K5" s="197" t="s">
        <v>906</v>
      </c>
    </row>
    <row r="6" spans="1:11" ht="15" thickTop="1" x14ac:dyDescent="0.2">
      <c r="A6" s="4"/>
      <c r="B6" s="4"/>
      <c r="C6" s="114"/>
      <c r="D6" s="114"/>
      <c r="E6" s="114"/>
      <c r="F6" s="30"/>
      <c r="G6" s="30"/>
      <c r="H6" s="30"/>
      <c r="I6" s="30"/>
      <c r="J6" s="30"/>
      <c r="K6" s="271"/>
    </row>
    <row r="7" spans="1:11" x14ac:dyDescent="0.2">
      <c r="A7" s="55" t="s">
        <v>784</v>
      </c>
      <c r="B7" s="55" t="s">
        <v>785</v>
      </c>
      <c r="C7" s="231">
        <v>32769</v>
      </c>
      <c r="D7" s="231">
        <v>30807</v>
      </c>
      <c r="E7" s="231">
        <f>+'[12]Exports Selected Country '!D54</f>
        <v>2356.0792000000001</v>
      </c>
      <c r="F7" s="231">
        <v>3731</v>
      </c>
      <c r="G7" s="231">
        <v>4758</v>
      </c>
      <c r="H7" s="231">
        <v>4933</v>
      </c>
      <c r="I7" s="231">
        <v>5794</v>
      </c>
      <c r="J7" s="231">
        <f>+'[12]Exports Selected Country '!E54</f>
        <v>15367.0275</v>
      </c>
      <c r="K7" s="231">
        <f>+'[12]Exports Selected Country '!F54</f>
        <v>14092.1198</v>
      </c>
    </row>
    <row r="8" spans="1:11" x14ac:dyDescent="0.2">
      <c r="A8" s="55" t="s">
        <v>786</v>
      </c>
      <c r="B8" s="55" t="s">
        <v>787</v>
      </c>
      <c r="C8" s="231">
        <v>214194</v>
      </c>
      <c r="D8" s="231">
        <v>187724</v>
      </c>
      <c r="E8" s="231">
        <f>+'[12]Exports Selected Country '!D55</f>
        <v>13838.7325</v>
      </c>
      <c r="F8" s="231">
        <v>17286</v>
      </c>
      <c r="G8" s="231">
        <v>21423</v>
      </c>
      <c r="H8" s="231">
        <v>21514</v>
      </c>
      <c r="I8" s="231">
        <v>27085</v>
      </c>
      <c r="J8" s="231">
        <f>+'[12]Exports Selected Country '!E55</f>
        <v>19144.962299999999</v>
      </c>
      <c r="K8" s="231">
        <f>+'[12]Exports Selected Country '!F55</f>
        <v>12907.2567</v>
      </c>
    </row>
    <row r="9" spans="1:11" x14ac:dyDescent="0.2">
      <c r="A9" s="4"/>
      <c r="B9" s="9" t="s">
        <v>409</v>
      </c>
      <c r="C9" s="232">
        <v>128797</v>
      </c>
      <c r="D9" s="232">
        <v>110156</v>
      </c>
      <c r="E9" s="232">
        <f>+'[12]Exports Selected Country '!D56</f>
        <v>8872.4760000000006</v>
      </c>
      <c r="F9" s="232">
        <v>9183</v>
      </c>
      <c r="G9" s="232">
        <v>12487</v>
      </c>
      <c r="H9" s="232">
        <v>12780</v>
      </c>
      <c r="I9" s="232">
        <v>16679</v>
      </c>
      <c r="J9" s="232">
        <f>+'[12]Exports Selected Country '!E56</f>
        <v>10032.1453</v>
      </c>
      <c r="K9" s="232">
        <f>+'[12]Exports Selected Country '!F56</f>
        <v>6202.1875</v>
      </c>
    </row>
    <row r="10" spans="1:11" x14ac:dyDescent="0.2">
      <c r="A10" s="4"/>
      <c r="B10" s="9" t="s">
        <v>788</v>
      </c>
      <c r="C10" s="232">
        <v>29915</v>
      </c>
      <c r="D10" s="232">
        <v>26824</v>
      </c>
      <c r="E10" s="232">
        <f>+'[12]Exports Selected Country '!D57</f>
        <v>1581.3128999999999</v>
      </c>
      <c r="F10" s="232">
        <v>1812</v>
      </c>
      <c r="G10" s="232">
        <v>1766</v>
      </c>
      <c r="H10" s="232">
        <v>1881</v>
      </c>
      <c r="I10" s="232">
        <v>2309</v>
      </c>
      <c r="J10" s="232">
        <f>+'[12]Exports Selected Country '!E57</f>
        <v>1819.1978999999999</v>
      </c>
      <c r="K10" s="232">
        <f>+'[12]Exports Selected Country '!F57</f>
        <v>3507.5758999999998</v>
      </c>
    </row>
    <row r="11" spans="1:11" x14ac:dyDescent="0.2">
      <c r="A11" s="4"/>
      <c r="B11" s="9" t="s">
        <v>141</v>
      </c>
      <c r="C11" s="232">
        <v>55482</v>
      </c>
      <c r="D11" s="232">
        <v>50744</v>
      </c>
      <c r="E11" s="232">
        <f>+'[12]Exports Selected Country '!D58</f>
        <v>3384.9436000000001</v>
      </c>
      <c r="F11" s="232">
        <v>6292</v>
      </c>
      <c r="G11" s="232">
        <v>7170</v>
      </c>
      <c r="H11" s="232">
        <v>6853</v>
      </c>
      <c r="I11" s="232">
        <v>8097</v>
      </c>
      <c r="J11" s="232">
        <f>+'[12]Exports Selected Country '!E58</f>
        <v>7293.6190999999999</v>
      </c>
      <c r="K11" s="232">
        <f>+'[12]Exports Selected Country '!F58</f>
        <v>3197.4933000000001</v>
      </c>
    </row>
    <row r="12" spans="1:11" x14ac:dyDescent="0.2">
      <c r="A12" s="55" t="s">
        <v>789</v>
      </c>
      <c r="B12" s="55" t="s">
        <v>790</v>
      </c>
      <c r="C12" s="231">
        <v>209726</v>
      </c>
      <c r="D12" s="231">
        <v>212625</v>
      </c>
      <c r="E12" s="231">
        <f>+'[12]Exports Selected Country '!D59</f>
        <v>13140.023300000001</v>
      </c>
      <c r="F12" s="231">
        <v>13351</v>
      </c>
      <c r="G12" s="231">
        <v>12405</v>
      </c>
      <c r="H12" s="231">
        <v>15720</v>
      </c>
      <c r="I12" s="231">
        <v>23967</v>
      </c>
      <c r="J12" s="231">
        <f>+'[12]Exports Selected Country '!E59</f>
        <v>17908.432199999999</v>
      </c>
      <c r="K12" s="231">
        <f>+'[12]Exports Selected Country '!F59</f>
        <v>17899.987499999999</v>
      </c>
    </row>
    <row r="13" spans="1:11" x14ac:dyDescent="0.2">
      <c r="A13" s="4"/>
      <c r="B13" s="9" t="s">
        <v>435</v>
      </c>
      <c r="C13" s="232">
        <v>199904</v>
      </c>
      <c r="D13" s="232">
        <v>199574</v>
      </c>
      <c r="E13" s="232">
        <f>+'[12]Exports Selected Country '!D60</f>
        <v>12611.776900000001</v>
      </c>
      <c r="F13" s="232">
        <v>12804</v>
      </c>
      <c r="G13" s="232">
        <v>11820</v>
      </c>
      <c r="H13" s="232">
        <v>15277</v>
      </c>
      <c r="I13" s="232">
        <v>22140</v>
      </c>
      <c r="J13" s="232">
        <f>+'[12]Exports Selected Country '!E60</f>
        <v>17778.878199999999</v>
      </c>
      <c r="K13" s="232">
        <f>+'[12]Exports Selected Country '!F60</f>
        <v>17737.4143</v>
      </c>
    </row>
    <row r="14" spans="1:11" x14ac:dyDescent="0.2">
      <c r="A14" s="4"/>
      <c r="B14" s="9" t="s">
        <v>141</v>
      </c>
      <c r="C14" s="232">
        <v>9822</v>
      </c>
      <c r="D14" s="232">
        <v>13051</v>
      </c>
      <c r="E14" s="232">
        <f>+'[12]Exports Selected Country '!D61</f>
        <v>528.24639999999999</v>
      </c>
      <c r="F14" s="232">
        <v>547</v>
      </c>
      <c r="G14" s="232">
        <v>585</v>
      </c>
      <c r="H14" s="232">
        <v>443</v>
      </c>
      <c r="I14" s="232">
        <v>1827</v>
      </c>
      <c r="J14" s="232">
        <f>+'[12]Exports Selected Country '!E61</f>
        <v>129.554</v>
      </c>
      <c r="K14" s="232">
        <f>+'[12]Exports Selected Country '!F61</f>
        <v>162.57320000000001</v>
      </c>
    </row>
    <row r="15" spans="1:11" x14ac:dyDescent="0.2">
      <c r="A15" s="55" t="s">
        <v>791</v>
      </c>
      <c r="B15" s="55" t="s">
        <v>792</v>
      </c>
      <c r="C15" s="231">
        <v>316288</v>
      </c>
      <c r="D15" s="231">
        <v>235587</v>
      </c>
      <c r="E15" s="231">
        <f>+'[12]Exports Selected Country '!D62</f>
        <v>27060.785599999999</v>
      </c>
      <c r="F15" s="231">
        <v>15120</v>
      </c>
      <c r="G15" s="231">
        <v>16848</v>
      </c>
      <c r="H15" s="231">
        <v>30257</v>
      </c>
      <c r="I15" s="231">
        <v>40367</v>
      </c>
      <c r="J15" s="231">
        <f>+'[12]Exports Selected Country '!E62</f>
        <v>94265.595799999996</v>
      </c>
      <c r="K15" s="231">
        <f>+'[12]Exports Selected Country '!F62</f>
        <v>72921.245800000004</v>
      </c>
    </row>
    <row r="16" spans="1:11" x14ac:dyDescent="0.2">
      <c r="A16" s="55" t="s">
        <v>793</v>
      </c>
      <c r="B16" s="55" t="s">
        <v>794</v>
      </c>
      <c r="C16" s="231">
        <v>3629482</v>
      </c>
      <c r="D16" s="231">
        <v>2740805</v>
      </c>
      <c r="E16" s="231">
        <f>+'[12]Exports Selected Country '!D63</f>
        <v>200662.82569999999</v>
      </c>
      <c r="F16" s="231">
        <v>261980</v>
      </c>
      <c r="G16" s="231">
        <v>335877</v>
      </c>
      <c r="H16" s="231">
        <v>397276</v>
      </c>
      <c r="I16" s="231">
        <v>327122</v>
      </c>
      <c r="J16" s="231">
        <f>+'[12]Exports Selected Country '!E63</f>
        <v>308966.79479999997</v>
      </c>
      <c r="K16" s="231">
        <f>+'[12]Exports Selected Country '!F63</f>
        <v>307081.54670000001</v>
      </c>
    </row>
    <row r="17" spans="1:11" x14ac:dyDescent="0.2">
      <c r="A17" s="4"/>
      <c r="B17" s="9" t="s">
        <v>407</v>
      </c>
      <c r="C17" s="232">
        <v>2783059</v>
      </c>
      <c r="D17" s="232">
        <v>2029174</v>
      </c>
      <c r="E17" s="232">
        <f>+'[12]Exports Selected Country '!D64</f>
        <v>136551.01699999999</v>
      </c>
      <c r="F17" s="232">
        <v>198932</v>
      </c>
      <c r="G17" s="232">
        <v>283077</v>
      </c>
      <c r="H17" s="232">
        <v>318842</v>
      </c>
      <c r="I17" s="232">
        <v>271316</v>
      </c>
      <c r="J17" s="232">
        <f>+'[12]Exports Selected Country '!E64</f>
        <v>257978.05489999999</v>
      </c>
      <c r="K17" s="232">
        <f>+'[12]Exports Selected Country '!F64</f>
        <v>245168.76560000001</v>
      </c>
    </row>
    <row r="18" spans="1:11" x14ac:dyDescent="0.2">
      <c r="A18" s="4"/>
      <c r="B18" s="9" t="s">
        <v>795</v>
      </c>
      <c r="C18" s="232">
        <v>334321</v>
      </c>
      <c r="D18" s="232">
        <v>179493</v>
      </c>
      <c r="E18" s="232">
        <f>+'[12]Exports Selected Country '!D65</f>
        <v>14234.056500000001</v>
      </c>
      <c r="F18" s="232">
        <v>25177</v>
      </c>
      <c r="G18" s="232">
        <v>20342</v>
      </c>
      <c r="H18" s="232">
        <v>15814</v>
      </c>
      <c r="I18" s="232">
        <v>12046</v>
      </c>
      <c r="J18" s="232">
        <f>+'[12]Exports Selected Country '!E65</f>
        <v>12856.100899999999</v>
      </c>
      <c r="K18" s="232">
        <f>+'[12]Exports Selected Country '!F65</f>
        <v>14402.912399999999</v>
      </c>
    </row>
    <row r="19" spans="1:11" x14ac:dyDescent="0.2">
      <c r="A19" s="4"/>
      <c r="B19" s="9" t="s">
        <v>416</v>
      </c>
      <c r="C19" s="232">
        <v>199928</v>
      </c>
      <c r="D19" s="232">
        <v>204572</v>
      </c>
      <c r="E19" s="232">
        <f>+'[12]Exports Selected Country '!D66</f>
        <v>13310.7199</v>
      </c>
      <c r="F19" s="232">
        <v>15659</v>
      </c>
      <c r="G19" s="232">
        <v>17144</v>
      </c>
      <c r="H19" s="232">
        <v>19601</v>
      </c>
      <c r="I19" s="232">
        <v>16487</v>
      </c>
      <c r="J19" s="232">
        <f>+'[12]Exports Selected Country '!E66</f>
        <v>16136.841</v>
      </c>
      <c r="K19" s="232">
        <f>+'[12]Exports Selected Country '!F66</f>
        <v>14264.4336</v>
      </c>
    </row>
    <row r="20" spans="1:11" x14ac:dyDescent="0.2">
      <c r="A20" s="4"/>
      <c r="B20" s="9" t="s">
        <v>796</v>
      </c>
      <c r="C20" s="232">
        <v>205906</v>
      </c>
      <c r="D20" s="232">
        <v>197152</v>
      </c>
      <c r="E20" s="232">
        <f>+'[12]Exports Selected Country '!D67</f>
        <v>12282.935299999999</v>
      </c>
      <c r="F20" s="232">
        <v>16931</v>
      </c>
      <c r="G20" s="232">
        <v>15298</v>
      </c>
      <c r="H20" s="232">
        <v>14665</v>
      </c>
      <c r="I20" s="232">
        <v>14405</v>
      </c>
      <c r="J20" s="232">
        <f>+'[12]Exports Selected Country '!E67</f>
        <v>21959.928</v>
      </c>
      <c r="K20" s="232">
        <f>+'[12]Exports Selected Country '!F67</f>
        <v>12568.580099999999</v>
      </c>
    </row>
    <row r="21" spans="1:11" x14ac:dyDescent="0.2">
      <c r="A21" s="4"/>
      <c r="B21" s="9" t="s">
        <v>141</v>
      </c>
      <c r="C21" s="232">
        <v>106268</v>
      </c>
      <c r="D21" s="232">
        <v>130413</v>
      </c>
      <c r="E21" s="232">
        <f>+'[12]Exports Selected Country '!D68</f>
        <v>24284.097000000002</v>
      </c>
      <c r="F21" s="232">
        <v>5281</v>
      </c>
      <c r="G21" s="232">
        <v>16</v>
      </c>
      <c r="H21" s="232">
        <v>28354</v>
      </c>
      <c r="I21" s="232">
        <v>12868</v>
      </c>
      <c r="J21" s="232">
        <f>+'[12]Exports Selected Country '!E68</f>
        <v>35.869999999999997</v>
      </c>
      <c r="K21" s="232">
        <f>+'[12]Exports Selected Country '!F68</f>
        <v>20676.855</v>
      </c>
    </row>
    <row r="22" spans="1:11" x14ac:dyDescent="0.2">
      <c r="A22" s="55" t="s">
        <v>797</v>
      </c>
      <c r="B22" s="55" t="s">
        <v>798</v>
      </c>
      <c r="C22" s="231">
        <v>1981736</v>
      </c>
      <c r="D22" s="231">
        <v>1795094</v>
      </c>
      <c r="E22" s="231">
        <f>+'[12]Exports Selected Country '!D69</f>
        <v>134229.09229999999</v>
      </c>
      <c r="F22" s="231">
        <v>124661</v>
      </c>
      <c r="G22" s="231">
        <v>126942</v>
      </c>
      <c r="H22" s="231">
        <v>168507</v>
      </c>
      <c r="I22" s="231">
        <v>163070</v>
      </c>
      <c r="J22" s="231">
        <f>+'[12]Exports Selected Country '!E69</f>
        <v>140584.10440000001</v>
      </c>
      <c r="K22" s="231">
        <f>+'[12]Exports Selected Country '!F69</f>
        <v>160632.21720000001</v>
      </c>
    </row>
    <row r="23" spans="1:11" x14ac:dyDescent="0.2">
      <c r="A23" s="4"/>
      <c r="B23" s="9" t="s">
        <v>799</v>
      </c>
      <c r="C23" s="232">
        <v>552781</v>
      </c>
      <c r="D23" s="232">
        <v>522145</v>
      </c>
      <c r="E23" s="232">
        <f>+'[12]Exports Selected Country '!D70</f>
        <v>33597.687299999998</v>
      </c>
      <c r="F23" s="232">
        <v>46219</v>
      </c>
      <c r="G23" s="232">
        <v>40217</v>
      </c>
      <c r="H23" s="232">
        <v>52177</v>
      </c>
      <c r="I23" s="232">
        <v>51911</v>
      </c>
      <c r="J23" s="232">
        <f>+'[12]Exports Selected Country '!E70</f>
        <v>28019.315200000001</v>
      </c>
      <c r="K23" s="232">
        <f>+'[12]Exports Selected Country '!F70</f>
        <v>24210.7624</v>
      </c>
    </row>
    <row r="24" spans="1:11" x14ac:dyDescent="0.2">
      <c r="A24" s="4"/>
      <c r="B24" s="9" t="s">
        <v>403</v>
      </c>
      <c r="C24" s="232">
        <v>872562</v>
      </c>
      <c r="D24" s="232">
        <v>768547</v>
      </c>
      <c r="E24" s="232">
        <f>+'[12]Exports Selected Country '!D71</f>
        <v>58927.832999999999</v>
      </c>
      <c r="F24" s="232">
        <v>45331</v>
      </c>
      <c r="G24" s="232">
        <v>45917</v>
      </c>
      <c r="H24" s="232">
        <v>47687</v>
      </c>
      <c r="I24" s="232">
        <v>56307</v>
      </c>
      <c r="J24" s="232">
        <f>+'[12]Exports Selected Country '!E71</f>
        <v>56943.614000000001</v>
      </c>
      <c r="K24" s="232">
        <f>+'[12]Exports Selected Country '!F71</f>
        <v>62332.438000000002</v>
      </c>
    </row>
    <row r="25" spans="1:11" x14ac:dyDescent="0.2">
      <c r="A25" s="4"/>
      <c r="B25" s="9" t="s">
        <v>800</v>
      </c>
      <c r="C25" s="232">
        <v>1292</v>
      </c>
      <c r="D25" s="232">
        <v>329</v>
      </c>
      <c r="E25" s="232">
        <f>+'[12]Exports Selected Country '!D72</f>
        <v>27.591999999999999</v>
      </c>
      <c r="F25" s="232">
        <v>18</v>
      </c>
      <c r="G25" s="232">
        <v>2</v>
      </c>
      <c r="H25" s="232">
        <v>26</v>
      </c>
      <c r="I25" s="232" t="s">
        <v>184</v>
      </c>
      <c r="J25" s="232">
        <f>+'[12]Exports Selected Country '!E72</f>
        <v>8.23</v>
      </c>
      <c r="K25" s="232">
        <f>+'[12]Exports Selected Country '!F72</f>
        <v>71.992500000000007</v>
      </c>
    </row>
    <row r="26" spans="1:11" x14ac:dyDescent="0.2">
      <c r="A26" s="4"/>
      <c r="B26" s="115" t="s">
        <v>415</v>
      </c>
      <c r="C26" s="232" t="s">
        <v>184</v>
      </c>
      <c r="D26" s="232">
        <v>75</v>
      </c>
      <c r="E26" s="232">
        <f>+'[12]Exports Selected Country '!D73</f>
        <v>2.1419999999999999</v>
      </c>
      <c r="F26" s="232" t="s">
        <v>184</v>
      </c>
      <c r="G26" s="232" t="s">
        <v>184</v>
      </c>
      <c r="H26" s="232" t="s">
        <v>184</v>
      </c>
      <c r="I26" s="232">
        <v>3</v>
      </c>
      <c r="J26" s="232">
        <f>+'[12]Exports Selected Country '!E73</f>
        <v>0.78500000000000003</v>
      </c>
      <c r="K26" s="232">
        <f>+'[12]Exports Selected Country '!F73</f>
        <v>0</v>
      </c>
    </row>
    <row r="27" spans="1:11" x14ac:dyDescent="0.2">
      <c r="A27" s="4"/>
      <c r="B27" s="9" t="s">
        <v>436</v>
      </c>
      <c r="C27" s="232">
        <v>375370</v>
      </c>
      <c r="D27" s="232">
        <v>283779</v>
      </c>
      <c r="E27" s="232">
        <f>+'[12]Exports Selected Country '!D74</f>
        <v>21442.314299999998</v>
      </c>
      <c r="F27" s="232">
        <v>22763</v>
      </c>
      <c r="G27" s="232">
        <v>28965</v>
      </c>
      <c r="H27" s="232">
        <v>42281</v>
      </c>
      <c r="I27" s="232">
        <v>31497</v>
      </c>
      <c r="J27" s="232">
        <f>+'[12]Exports Selected Country '!E74</f>
        <v>34060.172400000003</v>
      </c>
      <c r="K27" s="232">
        <f>+'[12]Exports Selected Country '!F74</f>
        <v>47223.279499999997</v>
      </c>
    </row>
    <row r="28" spans="1:11" x14ac:dyDescent="0.2">
      <c r="A28" s="4"/>
      <c r="B28" s="9" t="s">
        <v>141</v>
      </c>
      <c r="C28" s="232">
        <v>179732</v>
      </c>
      <c r="D28" s="232">
        <v>220218</v>
      </c>
      <c r="E28" s="232">
        <f>+'[12]Exports Selected Country '!D75</f>
        <v>20231.523700000002</v>
      </c>
      <c r="F28" s="232">
        <v>10329</v>
      </c>
      <c r="G28" s="232">
        <v>11842</v>
      </c>
      <c r="H28" s="232">
        <v>26336</v>
      </c>
      <c r="I28" s="232">
        <v>23352</v>
      </c>
      <c r="J28" s="232">
        <f>+'[12]Exports Selected Country '!E75</f>
        <v>21551.987799999999</v>
      </c>
      <c r="K28" s="232">
        <f>+'[12]Exports Selected Country '!F75</f>
        <v>26793.7448</v>
      </c>
    </row>
    <row r="29" spans="1:11" x14ac:dyDescent="0.2">
      <c r="A29" s="55" t="s">
        <v>801</v>
      </c>
      <c r="B29" s="55" t="s">
        <v>802</v>
      </c>
      <c r="C29" s="231">
        <v>1539754</v>
      </c>
      <c r="D29" s="231">
        <v>1297646</v>
      </c>
      <c r="E29" s="231">
        <f>+'[12]Exports Selected Country '!D76</f>
        <v>92411.076400000005</v>
      </c>
      <c r="F29" s="231">
        <v>105544</v>
      </c>
      <c r="G29" s="231">
        <v>99754</v>
      </c>
      <c r="H29" s="231">
        <v>135882</v>
      </c>
      <c r="I29" s="231">
        <v>252332</v>
      </c>
      <c r="J29" s="231">
        <f>+'[12]Exports Selected Country '!E76</f>
        <v>300624.15399999998</v>
      </c>
      <c r="K29" s="231">
        <f>+'[12]Exports Selected Country '!F76</f>
        <v>290444.5943</v>
      </c>
    </row>
    <row r="30" spans="1:11" x14ac:dyDescent="0.2">
      <c r="A30" s="4"/>
      <c r="B30" s="9" t="s">
        <v>414</v>
      </c>
      <c r="C30" s="232">
        <v>122973</v>
      </c>
      <c r="D30" s="232">
        <v>127393</v>
      </c>
      <c r="E30" s="232">
        <f>+'[12]Exports Selected Country '!D77</f>
        <v>13724.743</v>
      </c>
      <c r="F30" s="232">
        <v>6086</v>
      </c>
      <c r="G30" s="232">
        <v>9146</v>
      </c>
      <c r="H30" s="232">
        <v>16325</v>
      </c>
      <c r="I30" s="232">
        <v>79221</v>
      </c>
      <c r="J30" s="232">
        <f>+'[12]Exports Selected Country '!E77</f>
        <v>100098.1053</v>
      </c>
      <c r="K30" s="232">
        <f>+'[12]Exports Selected Country '!F77</f>
        <v>73634.269</v>
      </c>
    </row>
    <row r="31" spans="1:11" x14ac:dyDescent="0.2">
      <c r="A31" s="4"/>
      <c r="B31" s="9" t="s">
        <v>423</v>
      </c>
      <c r="C31" s="232">
        <v>432750</v>
      </c>
      <c r="D31" s="232">
        <v>299013</v>
      </c>
      <c r="E31" s="232">
        <f>+'[12]Exports Selected Country '!D78</f>
        <v>15088.6958</v>
      </c>
      <c r="F31" s="232">
        <v>31586</v>
      </c>
      <c r="G31" s="232">
        <v>30372</v>
      </c>
      <c r="H31" s="232">
        <v>51858</v>
      </c>
      <c r="I31" s="232">
        <v>64529</v>
      </c>
      <c r="J31" s="232">
        <f>+'[12]Exports Selected Country '!E78</f>
        <v>73613.105299999996</v>
      </c>
      <c r="K31" s="232">
        <f>+'[12]Exports Selected Country '!F78</f>
        <v>84078.8514</v>
      </c>
    </row>
    <row r="32" spans="1:11" x14ac:dyDescent="0.2">
      <c r="A32" s="4"/>
      <c r="B32" s="9" t="s">
        <v>434</v>
      </c>
      <c r="C32" s="232">
        <v>374986</v>
      </c>
      <c r="D32" s="232">
        <v>290610</v>
      </c>
      <c r="E32" s="232">
        <f>+'[12]Exports Selected Country '!D79</f>
        <v>26729.781200000001</v>
      </c>
      <c r="F32" s="232">
        <v>7089</v>
      </c>
      <c r="G32" s="232">
        <v>8025</v>
      </c>
      <c r="H32" s="232">
        <v>10730</v>
      </c>
      <c r="I32" s="232">
        <v>21419</v>
      </c>
      <c r="J32" s="232">
        <f>+'[12]Exports Selected Country '!E79</f>
        <v>18223.7379</v>
      </c>
      <c r="K32" s="232">
        <f>+'[12]Exports Selected Country '!F79</f>
        <v>30598.144700000001</v>
      </c>
    </row>
    <row r="33" spans="1:11" x14ac:dyDescent="0.2">
      <c r="A33" s="4"/>
      <c r="B33" s="9" t="s">
        <v>438</v>
      </c>
      <c r="C33" s="232">
        <v>146583</v>
      </c>
      <c r="D33" s="232">
        <v>164123</v>
      </c>
      <c r="E33" s="232">
        <f>+'[12]Exports Selected Country '!D80</f>
        <v>13152.138499999999</v>
      </c>
      <c r="F33" s="232">
        <v>11938</v>
      </c>
      <c r="G33" s="232">
        <v>9216</v>
      </c>
      <c r="H33" s="232">
        <v>9493</v>
      </c>
      <c r="I33" s="232">
        <v>9505</v>
      </c>
      <c r="J33" s="232">
        <f>+'[12]Exports Selected Country '!E80</f>
        <v>9548.6321000000007</v>
      </c>
      <c r="K33" s="232">
        <f>+'[12]Exports Selected Country '!F80</f>
        <v>11788.137500000001</v>
      </c>
    </row>
    <row r="34" spans="1:11" x14ac:dyDescent="0.2">
      <c r="A34" s="4"/>
      <c r="B34" s="9" t="s">
        <v>141</v>
      </c>
      <c r="C34" s="232">
        <v>462463</v>
      </c>
      <c r="D34" s="232">
        <v>416507</v>
      </c>
      <c r="E34" s="232">
        <f>+'[12]Exports Selected Country '!D81</f>
        <v>23715.7179</v>
      </c>
      <c r="F34" s="232">
        <v>48845</v>
      </c>
      <c r="G34" s="232">
        <v>42995</v>
      </c>
      <c r="H34" s="232">
        <v>47477</v>
      </c>
      <c r="I34" s="232">
        <v>77658</v>
      </c>
      <c r="J34" s="232">
        <f>+'[12]Exports Selected Country '!E81</f>
        <v>99140.573399999994</v>
      </c>
      <c r="K34" s="232">
        <f>+'[12]Exports Selected Country '!F81</f>
        <v>90345.191699999996</v>
      </c>
    </row>
    <row r="35" spans="1:11" x14ac:dyDescent="0.2">
      <c r="A35" s="55" t="s">
        <v>803</v>
      </c>
      <c r="B35" s="55" t="s">
        <v>804</v>
      </c>
      <c r="C35" s="231">
        <v>3405891</v>
      </c>
      <c r="D35" s="231">
        <v>3028844</v>
      </c>
      <c r="E35" s="231">
        <f>+'[12]Exports Selected Country '!D82</f>
        <v>208009.35159999999</v>
      </c>
      <c r="F35" s="231">
        <v>301575</v>
      </c>
      <c r="G35" s="231">
        <v>330528</v>
      </c>
      <c r="H35" s="231">
        <v>335194</v>
      </c>
      <c r="I35" s="231">
        <v>346963</v>
      </c>
      <c r="J35" s="231">
        <f>+'[12]Exports Selected Country '!E82</f>
        <v>325372.97629999998</v>
      </c>
      <c r="K35" s="231">
        <f>+'[12]Exports Selected Country '!F82</f>
        <v>322949.69520000002</v>
      </c>
    </row>
    <row r="36" spans="1:11" x14ac:dyDescent="0.2">
      <c r="A36" s="4"/>
      <c r="B36" s="9" t="s">
        <v>143</v>
      </c>
      <c r="C36" s="232">
        <v>69839</v>
      </c>
      <c r="D36" s="232">
        <v>64275</v>
      </c>
      <c r="E36" s="232">
        <f>+'[12]Exports Selected Country '!D83</f>
        <v>4413.4476999999997</v>
      </c>
      <c r="F36" s="232">
        <v>5401</v>
      </c>
      <c r="G36" s="232">
        <v>5875</v>
      </c>
      <c r="H36" s="232">
        <v>5839</v>
      </c>
      <c r="I36" s="232">
        <v>5227</v>
      </c>
      <c r="J36" s="232">
        <f>+'[12]Exports Selected Country '!E83</f>
        <v>6476.6930000000002</v>
      </c>
      <c r="K36" s="232">
        <f>+'[12]Exports Selected Country '!F83</f>
        <v>6670.0320000000002</v>
      </c>
    </row>
    <row r="37" spans="1:11" x14ac:dyDescent="0.2">
      <c r="A37" s="4"/>
      <c r="B37" s="9" t="s">
        <v>805</v>
      </c>
      <c r="C37" s="232">
        <v>41299</v>
      </c>
      <c r="D37" s="232">
        <v>40917</v>
      </c>
      <c r="E37" s="232">
        <f>+'[12]Exports Selected Country '!D84</f>
        <v>2613.4169999999999</v>
      </c>
      <c r="F37" s="232">
        <v>5035</v>
      </c>
      <c r="G37" s="232">
        <v>3224</v>
      </c>
      <c r="H37" s="232">
        <v>4902</v>
      </c>
      <c r="I37" s="232">
        <v>3752</v>
      </c>
      <c r="J37" s="232">
        <f>+'[12]Exports Selected Country '!E84</f>
        <v>2842.3910000000001</v>
      </c>
      <c r="K37" s="232">
        <f>+'[12]Exports Selected Country '!F84</f>
        <v>2267.212</v>
      </c>
    </row>
    <row r="38" spans="1:11" x14ac:dyDescent="0.2">
      <c r="A38" s="4"/>
      <c r="B38" s="9" t="s">
        <v>144</v>
      </c>
      <c r="C38" s="232">
        <v>134441</v>
      </c>
      <c r="D38" s="232">
        <v>127445</v>
      </c>
      <c r="E38" s="232">
        <f>+'[12]Exports Selected Country '!D85</f>
        <v>11090.329</v>
      </c>
      <c r="F38" s="232">
        <v>9633</v>
      </c>
      <c r="G38" s="232">
        <v>9444</v>
      </c>
      <c r="H38" s="232">
        <v>14276</v>
      </c>
      <c r="I38" s="232">
        <v>10276</v>
      </c>
      <c r="J38" s="232">
        <f>+'[12]Exports Selected Country '!E85</f>
        <v>10234.9594</v>
      </c>
      <c r="K38" s="232">
        <f>+'[12]Exports Selected Country '!F85</f>
        <v>12600.393</v>
      </c>
    </row>
    <row r="39" spans="1:11" x14ac:dyDescent="0.2">
      <c r="A39" s="4"/>
      <c r="B39" s="9" t="s">
        <v>432</v>
      </c>
      <c r="C39" s="232">
        <v>420402</v>
      </c>
      <c r="D39" s="232">
        <v>504152</v>
      </c>
      <c r="E39" s="232">
        <f>+'[12]Exports Selected Country '!D86</f>
        <v>35589.494899999998</v>
      </c>
      <c r="F39" s="232">
        <v>52493</v>
      </c>
      <c r="G39" s="232">
        <v>54097</v>
      </c>
      <c r="H39" s="232">
        <v>65711</v>
      </c>
      <c r="I39" s="232">
        <v>60637</v>
      </c>
      <c r="J39" s="232">
        <f>+'[12]Exports Selected Country '!E86</f>
        <v>52612.510199999997</v>
      </c>
      <c r="K39" s="232">
        <f>+'[12]Exports Selected Country '!F86</f>
        <v>57977.197500000002</v>
      </c>
    </row>
    <row r="40" spans="1:11" x14ac:dyDescent="0.2">
      <c r="A40" s="4"/>
      <c r="B40" s="9" t="s">
        <v>439</v>
      </c>
      <c r="C40" s="232">
        <v>354725</v>
      </c>
      <c r="D40" s="232">
        <v>323329</v>
      </c>
      <c r="E40" s="232">
        <f>+'[12]Exports Selected Country '!D87</f>
        <v>21792.031299999999</v>
      </c>
      <c r="F40" s="232">
        <v>29863</v>
      </c>
      <c r="G40" s="232">
        <v>28917</v>
      </c>
      <c r="H40" s="232">
        <v>40699</v>
      </c>
      <c r="I40" s="232">
        <v>27712</v>
      </c>
      <c r="J40" s="232">
        <f>+'[12]Exports Selected Country '!E87</f>
        <v>21948.6005</v>
      </c>
      <c r="K40" s="232">
        <f>+'[12]Exports Selected Country '!F87</f>
        <v>24070.064999999999</v>
      </c>
    </row>
    <row r="41" spans="1:11" x14ac:dyDescent="0.2">
      <c r="A41" s="4"/>
      <c r="B41" s="9" t="s">
        <v>806</v>
      </c>
      <c r="C41" s="232">
        <v>1848990</v>
      </c>
      <c r="D41" s="232">
        <v>1475921</v>
      </c>
      <c r="E41" s="232">
        <f>+'[12]Exports Selected Country '!D88</f>
        <v>95600.405700000003</v>
      </c>
      <c r="F41" s="232">
        <v>161496</v>
      </c>
      <c r="G41" s="232">
        <v>176594</v>
      </c>
      <c r="H41" s="232">
        <v>153327</v>
      </c>
      <c r="I41" s="232">
        <v>192500</v>
      </c>
      <c r="J41" s="232">
        <f>+'[12]Exports Selected Country '!E88</f>
        <v>182932.24179999999</v>
      </c>
      <c r="K41" s="232">
        <f>+'[12]Exports Selected Country '!F88</f>
        <v>168387.97949999999</v>
      </c>
    </row>
    <row r="42" spans="1:11" x14ac:dyDescent="0.2">
      <c r="A42" s="4"/>
      <c r="B42" s="9" t="s">
        <v>141</v>
      </c>
      <c r="C42" s="232">
        <v>536195</v>
      </c>
      <c r="D42" s="232">
        <v>492805</v>
      </c>
      <c r="E42" s="232">
        <f>+'[12]Exports Selected Country '!D89</f>
        <v>36910.226000000002</v>
      </c>
      <c r="F42" s="232">
        <v>37654</v>
      </c>
      <c r="G42" s="232">
        <v>52376</v>
      </c>
      <c r="H42" s="232">
        <v>50440</v>
      </c>
      <c r="I42" s="232">
        <v>46859</v>
      </c>
      <c r="J42" s="232">
        <f>+'[12]Exports Selected Country '!E89</f>
        <v>48325.580399999999</v>
      </c>
      <c r="K42" s="232">
        <f>+'[12]Exports Selected Country '!F89</f>
        <v>50976.816200000001</v>
      </c>
    </row>
    <row r="43" spans="1:11" x14ac:dyDescent="0.2">
      <c r="A43" s="55" t="s">
        <v>807</v>
      </c>
      <c r="B43" s="55" t="s">
        <v>808</v>
      </c>
      <c r="C43" s="231">
        <v>360870</v>
      </c>
      <c r="D43" s="231">
        <v>357443</v>
      </c>
      <c r="E43" s="231">
        <f>+'[12]Exports Selected Country '!D90</f>
        <v>25240.039100000002</v>
      </c>
      <c r="F43" s="231">
        <v>25310</v>
      </c>
      <c r="G43" s="231">
        <v>23773</v>
      </c>
      <c r="H43" s="231">
        <v>27057</v>
      </c>
      <c r="I43" s="231">
        <v>25420</v>
      </c>
      <c r="J43" s="231">
        <f>+'[12]Exports Selected Country '!E90</f>
        <v>25521.4162</v>
      </c>
      <c r="K43" s="231">
        <f>+'[12]Exports Selected Country '!F90</f>
        <v>26619.542600000001</v>
      </c>
    </row>
    <row r="44" spans="1:11" x14ac:dyDescent="0.2">
      <c r="A44" s="4"/>
      <c r="B44" s="9" t="s">
        <v>400</v>
      </c>
      <c r="C44" s="232">
        <v>302690</v>
      </c>
      <c r="D44" s="232">
        <v>305283</v>
      </c>
      <c r="E44" s="232">
        <f>+'[12]Exports Selected Country '!D91</f>
        <v>21154.3858</v>
      </c>
      <c r="F44" s="232">
        <v>19968</v>
      </c>
      <c r="G44" s="232">
        <v>20176</v>
      </c>
      <c r="H44" s="232">
        <v>22623</v>
      </c>
      <c r="I44" s="232">
        <v>22201</v>
      </c>
      <c r="J44" s="232">
        <f>+'[12]Exports Selected Country '!E91</f>
        <v>21726.209500000001</v>
      </c>
      <c r="K44" s="232">
        <f>+'[12]Exports Selected Country '!F91</f>
        <v>22783.821499999998</v>
      </c>
    </row>
    <row r="45" spans="1:11" x14ac:dyDescent="0.2">
      <c r="A45" s="4"/>
      <c r="B45" s="9" t="s">
        <v>809</v>
      </c>
      <c r="C45" s="232">
        <v>51155</v>
      </c>
      <c r="D45" s="232">
        <v>47851</v>
      </c>
      <c r="E45" s="232">
        <f>+'[12]Exports Selected Country '!D92</f>
        <v>3836.6813000000002</v>
      </c>
      <c r="F45" s="232">
        <v>4948</v>
      </c>
      <c r="G45" s="232">
        <v>3243</v>
      </c>
      <c r="H45" s="232">
        <v>4123</v>
      </c>
      <c r="I45" s="232">
        <v>2901</v>
      </c>
      <c r="J45" s="232">
        <f>+'[12]Exports Selected Country '!E92</f>
        <v>3517.0178000000001</v>
      </c>
      <c r="K45" s="232">
        <f>+'[12]Exports Selected Country '!F92</f>
        <v>3494.6419999999998</v>
      </c>
    </row>
    <row r="46" spans="1:11" x14ac:dyDescent="0.2">
      <c r="A46" s="4"/>
      <c r="B46" s="9" t="s">
        <v>141</v>
      </c>
      <c r="C46" s="232">
        <v>7025</v>
      </c>
      <c r="D46" s="232">
        <v>4309</v>
      </c>
      <c r="E46" s="232">
        <f>+'[12]Exports Selected Country '!D93</f>
        <v>248.97200000000001</v>
      </c>
      <c r="F46" s="232">
        <v>394</v>
      </c>
      <c r="G46" s="232">
        <v>354</v>
      </c>
      <c r="H46" s="232">
        <v>310</v>
      </c>
      <c r="I46" s="232">
        <v>317</v>
      </c>
      <c r="J46" s="232">
        <f>+'[12]Exports Selected Country '!E93</f>
        <v>278.18889999999999</v>
      </c>
      <c r="K46" s="232">
        <f>+'[12]Exports Selected Country '!F93</f>
        <v>341.07909999999998</v>
      </c>
    </row>
    <row r="47" spans="1:11" x14ac:dyDescent="0.2">
      <c r="A47" s="55" t="s">
        <v>810</v>
      </c>
      <c r="B47" s="55" t="s">
        <v>141</v>
      </c>
      <c r="C47" s="231">
        <v>65721</v>
      </c>
      <c r="D47" s="231">
        <v>85756</v>
      </c>
      <c r="E47" s="231">
        <f>+'[12]Exports Selected Country '!D94</f>
        <v>8933.8811000000005</v>
      </c>
      <c r="F47" s="231">
        <v>2894</v>
      </c>
      <c r="G47" s="231">
        <v>3310</v>
      </c>
      <c r="H47" s="231">
        <v>3942</v>
      </c>
      <c r="I47" s="231">
        <v>4268</v>
      </c>
      <c r="J47" s="231">
        <f>+'[12]Exports Selected Country '!E94</f>
        <v>4401.0956999999999</v>
      </c>
      <c r="K47" s="231">
        <f>+'[12]Exports Selected Country '!F94</f>
        <v>3335.6442000000002</v>
      </c>
    </row>
    <row r="48" spans="1:11" x14ac:dyDescent="0.2">
      <c r="A48" s="55" t="s">
        <v>778</v>
      </c>
      <c r="B48" s="55" t="s">
        <v>811</v>
      </c>
      <c r="C48" s="231">
        <v>31304688</v>
      </c>
      <c r="D48" s="231">
        <v>28286857</v>
      </c>
      <c r="E48" s="231">
        <f>+'[12]Exports Selected Country '!D96</f>
        <v>2199860.0927999998</v>
      </c>
      <c r="F48" s="231">
        <v>2388401</v>
      </c>
      <c r="G48" s="231">
        <v>2390054</v>
      </c>
      <c r="H48" s="231">
        <v>2739157</v>
      </c>
      <c r="I48" s="231">
        <v>2741766</v>
      </c>
      <c r="J48" s="231">
        <f>+'[12]Exports Selected Country '!E96</f>
        <v>2676066.9116999996</v>
      </c>
      <c r="K48" s="231">
        <f>+'[12]Exports Selected Country '!F96</f>
        <v>2708520.6183000002</v>
      </c>
    </row>
    <row r="49" spans="1:11" x14ac:dyDescent="0.2">
      <c r="A49" s="55" t="s">
        <v>812</v>
      </c>
      <c r="B49" s="55" t="s">
        <v>813</v>
      </c>
      <c r="C49" s="231">
        <v>349676</v>
      </c>
      <c r="D49" s="231">
        <v>755178</v>
      </c>
      <c r="E49" s="231">
        <f>+'[12]Exports Selected Country '!D98</f>
        <v>46723.176149999999</v>
      </c>
      <c r="F49" s="231">
        <v>48120</v>
      </c>
      <c r="G49" s="231">
        <v>45323</v>
      </c>
      <c r="H49" s="231">
        <v>45530</v>
      </c>
      <c r="I49" s="231">
        <v>46800</v>
      </c>
      <c r="J49" s="231">
        <f>+'[12]Exports Selected Country '!E98</f>
        <v>48688.493908000004</v>
      </c>
      <c r="K49" s="231">
        <f>+'[12]Exports Selected Country '!F98</f>
        <v>48688.493908000004</v>
      </c>
    </row>
    <row r="50" spans="1:11" x14ac:dyDescent="0.2">
      <c r="A50" s="55" t="s">
        <v>814</v>
      </c>
      <c r="B50" s="55" t="s">
        <v>815</v>
      </c>
      <c r="C50" s="231">
        <v>30955012</v>
      </c>
      <c r="D50" s="231">
        <v>27531679</v>
      </c>
      <c r="E50" s="231">
        <f>+'[12]Exports Selected Country '!D100</f>
        <v>2153136.9166499996</v>
      </c>
      <c r="F50" s="231">
        <v>2340282</v>
      </c>
      <c r="G50" s="231">
        <v>2344730</v>
      </c>
      <c r="H50" s="231">
        <v>2693626</v>
      </c>
      <c r="I50" s="231">
        <v>2694966</v>
      </c>
      <c r="J50" s="231">
        <f>+'[12]Exports Selected Country '!E100</f>
        <v>2627378.4177919994</v>
      </c>
      <c r="K50" s="231">
        <f>+'[12]Exports Selected Country '!F100</f>
        <v>2659832.124392</v>
      </c>
    </row>
    <row r="51" spans="1:11" x14ac:dyDescent="0.2">
      <c r="A51" s="55" t="s">
        <v>816</v>
      </c>
      <c r="B51" s="55" t="s">
        <v>817</v>
      </c>
      <c r="C51" s="231">
        <v>1537930</v>
      </c>
      <c r="D51" s="231">
        <v>347283</v>
      </c>
      <c r="E51" s="231">
        <f>+'[12]Exports Selected Country '!D102</f>
        <v>68828.08245701011</v>
      </c>
      <c r="F51" s="231">
        <v>77721</v>
      </c>
      <c r="G51" s="231">
        <v>121246</v>
      </c>
      <c r="H51" s="231">
        <v>70341</v>
      </c>
      <c r="I51" s="231">
        <v>29007</v>
      </c>
      <c r="J51" s="231">
        <f>+'[12]Exports Selected Country '!E102</f>
        <v>167604.27190220458</v>
      </c>
      <c r="K51" s="231">
        <f>+'[12]Exports Selected Country '!F102</f>
        <v>33216.625182621996</v>
      </c>
    </row>
    <row r="52" spans="1:11" ht="15" thickBot="1" x14ac:dyDescent="0.25">
      <c r="A52" s="311"/>
      <c r="B52" s="320"/>
      <c r="C52" s="17"/>
      <c r="D52" s="17"/>
      <c r="E52" s="17"/>
      <c r="F52" s="321"/>
      <c r="G52" s="17"/>
      <c r="H52" s="17"/>
      <c r="I52" s="17"/>
      <c r="J52" s="17"/>
      <c r="K52" s="189"/>
    </row>
    <row r="53" spans="1:11" ht="15" thickTop="1" x14ac:dyDescent="0.2">
      <c r="A53" s="335" t="s">
        <v>942</v>
      </c>
      <c r="B53" s="335"/>
      <c r="C53" s="335"/>
      <c r="D53" s="335"/>
      <c r="E53" s="335"/>
      <c r="F53" s="335"/>
      <c r="G53" s="335"/>
      <c r="H53" s="335"/>
      <c r="I53" s="335"/>
      <c r="J53" s="335"/>
      <c r="K53" s="335"/>
    </row>
    <row r="54" spans="1:11" x14ac:dyDescent="0.2">
      <c r="A54" s="502" t="s">
        <v>818</v>
      </c>
      <c r="B54" s="502"/>
      <c r="C54" s="502"/>
      <c r="D54" s="502"/>
      <c r="E54" s="502"/>
      <c r="F54" s="502"/>
      <c r="G54" s="502"/>
      <c r="H54" s="502"/>
      <c r="I54" s="502"/>
      <c r="J54" s="502"/>
    </row>
    <row r="55" spans="1:11" x14ac:dyDescent="0.2">
      <c r="A55" s="308" t="s">
        <v>819</v>
      </c>
      <c r="B55" s="308"/>
      <c r="C55" s="308"/>
      <c r="D55" s="308"/>
      <c r="E55" s="308"/>
      <c r="F55" s="308"/>
      <c r="G55" s="308"/>
      <c r="H55" s="308"/>
      <c r="I55" s="308"/>
      <c r="J55" s="308"/>
    </row>
  </sheetData>
  <mergeCells count="10">
    <mergeCell ref="A1:K1"/>
    <mergeCell ref="A2:K2"/>
    <mergeCell ref="A3:K3"/>
    <mergeCell ref="A53:K53"/>
    <mergeCell ref="A54:J54"/>
    <mergeCell ref="A4:A5"/>
    <mergeCell ref="B4:B5"/>
    <mergeCell ref="C4:C5"/>
    <mergeCell ref="D4:D5"/>
    <mergeCell ref="F4:J4"/>
  </mergeCells>
  <pageMargins left="0.7" right="0.7" top="0.75" bottom="0.75" header="0.3" footer="0.3"/>
  <pageSetup paperSize="9" scale="74"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view="pageBreakPreview" zoomScale="130" zoomScaleNormal="100" zoomScaleSheetLayoutView="130" workbookViewId="0">
      <selection activeCell="K12" sqref="K12"/>
    </sheetView>
  </sheetViews>
  <sheetFormatPr defaultColWidth="9.125" defaultRowHeight="14.25" x14ac:dyDescent="0.2"/>
  <cols>
    <col min="1" max="1" width="2.875" style="5" bestFit="1" customWidth="1"/>
    <col min="2" max="2" width="17.625" style="5" bestFit="1" customWidth="1"/>
    <col min="3" max="3" width="8" style="5" bestFit="1" customWidth="1"/>
    <col min="4" max="4" width="8.5" style="5" bestFit="1" customWidth="1"/>
    <col min="5" max="6" width="7.75" style="5" bestFit="1" customWidth="1"/>
    <col min="7" max="7" width="7.5" style="5" bestFit="1" customWidth="1"/>
    <col min="8" max="8" width="7.25" style="5" bestFit="1" customWidth="1"/>
    <col min="9" max="11" width="7.75" style="5" bestFit="1" customWidth="1"/>
    <col min="12" max="16384" width="9.125" style="5"/>
  </cols>
  <sheetData>
    <row r="1" spans="1:11" ht="18.75" customHeight="1" x14ac:dyDescent="0.2">
      <c r="A1" s="503" t="s">
        <v>820</v>
      </c>
      <c r="B1" s="503"/>
      <c r="C1" s="503"/>
      <c r="D1" s="503"/>
      <c r="E1" s="503"/>
      <c r="F1" s="503"/>
      <c r="G1" s="503"/>
      <c r="H1" s="503"/>
      <c r="I1" s="503"/>
      <c r="J1" s="503"/>
      <c r="K1" s="503"/>
    </row>
    <row r="2" spans="1:11" x14ac:dyDescent="0.2">
      <c r="A2" s="504" t="s">
        <v>538</v>
      </c>
      <c r="B2" s="504"/>
      <c r="C2" s="504"/>
      <c r="D2" s="504"/>
      <c r="E2" s="504"/>
      <c r="F2" s="504"/>
      <c r="G2" s="504"/>
      <c r="H2" s="504"/>
      <c r="I2" s="504"/>
      <c r="J2" s="504"/>
      <c r="K2" s="504"/>
    </row>
    <row r="3" spans="1:11" ht="15" thickBot="1" x14ac:dyDescent="0.25">
      <c r="A3" s="505" t="s">
        <v>670</v>
      </c>
      <c r="B3" s="505"/>
      <c r="C3" s="505"/>
      <c r="D3" s="505"/>
      <c r="E3" s="505"/>
      <c r="F3" s="505"/>
      <c r="G3" s="505"/>
      <c r="H3" s="505"/>
      <c r="I3" s="505"/>
      <c r="J3" s="505"/>
      <c r="K3" s="505"/>
    </row>
    <row r="4" spans="1:11" ht="15.75" thickTop="1" thickBot="1" x14ac:dyDescent="0.25">
      <c r="A4" s="506"/>
      <c r="B4" s="508" t="s">
        <v>737</v>
      </c>
      <c r="C4" s="510" t="s">
        <v>134</v>
      </c>
      <c r="D4" s="510" t="s">
        <v>135</v>
      </c>
      <c r="E4" s="168">
        <v>2022</v>
      </c>
      <c r="F4" s="479">
        <v>2023</v>
      </c>
      <c r="G4" s="512"/>
      <c r="H4" s="512"/>
      <c r="I4" s="512"/>
      <c r="J4" s="512"/>
      <c r="K4" s="512"/>
    </row>
    <row r="5" spans="1:11" ht="15" thickBot="1" x14ac:dyDescent="0.25">
      <c r="A5" s="507"/>
      <c r="B5" s="509"/>
      <c r="C5" s="511"/>
      <c r="D5" s="511"/>
      <c r="E5" s="153" t="s">
        <v>40</v>
      </c>
      <c r="F5" s="154" t="s">
        <v>47</v>
      </c>
      <c r="G5" s="154" t="s">
        <v>48</v>
      </c>
      <c r="H5" s="154" t="s">
        <v>49</v>
      </c>
      <c r="I5" s="154" t="s">
        <v>50</v>
      </c>
      <c r="J5" s="154" t="s">
        <v>39</v>
      </c>
      <c r="K5" s="297" t="s">
        <v>40</v>
      </c>
    </row>
    <row r="6" spans="1:11" ht="15" thickTop="1" x14ac:dyDescent="0.2">
      <c r="A6" s="155"/>
      <c r="B6" s="152"/>
      <c r="C6" s="157"/>
      <c r="D6" s="157"/>
      <c r="E6" s="157"/>
      <c r="F6" s="158"/>
      <c r="G6" s="158"/>
      <c r="H6" s="158"/>
      <c r="I6" s="158"/>
      <c r="J6" s="158"/>
      <c r="K6" s="257"/>
    </row>
    <row r="7" spans="1:11" x14ac:dyDescent="0.2">
      <c r="A7" s="155"/>
      <c r="B7" s="159" t="s">
        <v>738</v>
      </c>
      <c r="C7" s="322">
        <v>31781600</v>
      </c>
      <c r="D7" s="323">
        <v>27724078</v>
      </c>
      <c r="E7" s="302">
        <v>2482908</v>
      </c>
      <c r="F7" s="323">
        <v>2366602</v>
      </c>
      <c r="G7" s="323">
        <v>2134580</v>
      </c>
      <c r="H7" s="323">
        <v>2196951</v>
      </c>
      <c r="I7" s="323">
        <v>2356307</v>
      </c>
      <c r="J7" s="323">
        <v>2064428</v>
      </c>
      <c r="K7" s="295">
        <v>2365955.4586548158</v>
      </c>
    </row>
    <row r="8" spans="1:11" x14ac:dyDescent="0.2">
      <c r="A8" s="155"/>
      <c r="B8" s="152"/>
      <c r="C8" s="322"/>
      <c r="D8" s="323"/>
      <c r="E8" s="302"/>
      <c r="F8" s="281"/>
      <c r="G8" s="281"/>
      <c r="H8" s="281"/>
      <c r="I8" s="281"/>
      <c r="J8" s="323"/>
      <c r="K8" s="296">
        <v>0</v>
      </c>
    </row>
    <row r="9" spans="1:11" x14ac:dyDescent="0.2">
      <c r="A9" s="161" t="s">
        <v>739</v>
      </c>
      <c r="B9" s="159" t="s">
        <v>740</v>
      </c>
      <c r="C9" s="322">
        <v>24198</v>
      </c>
      <c r="D9" s="323">
        <v>60926</v>
      </c>
      <c r="E9" s="302">
        <v>1596</v>
      </c>
      <c r="F9" s="323">
        <v>4939</v>
      </c>
      <c r="G9" s="323">
        <v>10882</v>
      </c>
      <c r="H9" s="323">
        <v>11472</v>
      </c>
      <c r="I9" s="323">
        <v>2155</v>
      </c>
      <c r="J9" s="323">
        <v>4589</v>
      </c>
      <c r="K9" s="295">
        <v>3422.2358369289341</v>
      </c>
    </row>
    <row r="10" spans="1:11" x14ac:dyDescent="0.2">
      <c r="A10" s="161" t="s">
        <v>741</v>
      </c>
      <c r="B10" s="159" t="s">
        <v>742</v>
      </c>
      <c r="C10" s="322">
        <v>196293</v>
      </c>
      <c r="D10" s="323">
        <v>192437</v>
      </c>
      <c r="E10" s="302">
        <v>20477</v>
      </c>
      <c r="F10" s="323">
        <v>17974</v>
      </c>
      <c r="G10" s="323">
        <v>16940</v>
      </c>
      <c r="H10" s="323">
        <v>17504</v>
      </c>
      <c r="I10" s="323">
        <v>16909</v>
      </c>
      <c r="J10" s="323">
        <v>12087</v>
      </c>
      <c r="K10" s="295">
        <v>16220.212757919198</v>
      </c>
    </row>
    <row r="11" spans="1:11" x14ac:dyDescent="0.2">
      <c r="A11" s="152"/>
      <c r="B11" s="162" t="s">
        <v>743</v>
      </c>
      <c r="C11" s="324">
        <v>112893</v>
      </c>
      <c r="D11" s="325">
        <v>125750</v>
      </c>
      <c r="E11" s="303">
        <v>11762</v>
      </c>
      <c r="F11" s="325">
        <v>12731</v>
      </c>
      <c r="G11" s="325">
        <v>11705</v>
      </c>
      <c r="H11" s="325">
        <v>13499</v>
      </c>
      <c r="I11" s="325">
        <v>11939</v>
      </c>
      <c r="J11" s="325">
        <v>8228</v>
      </c>
      <c r="K11" s="296">
        <v>10763.0329422504</v>
      </c>
    </row>
    <row r="12" spans="1:11" x14ac:dyDescent="0.2">
      <c r="A12" s="152"/>
      <c r="B12" s="162" t="s">
        <v>141</v>
      </c>
      <c r="C12" s="324">
        <v>83400</v>
      </c>
      <c r="D12" s="325">
        <v>66687</v>
      </c>
      <c r="E12" s="303">
        <v>8715</v>
      </c>
      <c r="F12" s="325">
        <v>5243</v>
      </c>
      <c r="G12" s="325">
        <v>5236</v>
      </c>
      <c r="H12" s="325">
        <v>4005</v>
      </c>
      <c r="I12" s="325">
        <v>4970</v>
      </c>
      <c r="J12" s="325">
        <v>3858</v>
      </c>
      <c r="K12" s="296">
        <v>5457.1798156687983</v>
      </c>
    </row>
    <row r="13" spans="1:11" x14ac:dyDescent="0.2">
      <c r="A13" s="161" t="s">
        <v>744</v>
      </c>
      <c r="B13" s="159" t="s">
        <v>745</v>
      </c>
      <c r="C13" s="322">
        <v>403004</v>
      </c>
      <c r="D13" s="323">
        <v>302284</v>
      </c>
      <c r="E13" s="302">
        <v>25972</v>
      </c>
      <c r="F13" s="323">
        <v>26414</v>
      </c>
      <c r="G13" s="323">
        <v>22430</v>
      </c>
      <c r="H13" s="323">
        <v>22073</v>
      </c>
      <c r="I13" s="323">
        <v>28314</v>
      </c>
      <c r="J13" s="323">
        <v>26100</v>
      </c>
      <c r="K13" s="295">
        <v>30118.675036528944</v>
      </c>
    </row>
    <row r="14" spans="1:11" x14ac:dyDescent="0.2">
      <c r="A14" s="152"/>
      <c r="B14" s="162" t="s">
        <v>746</v>
      </c>
      <c r="C14" s="324">
        <v>54497</v>
      </c>
      <c r="D14" s="325">
        <v>44716</v>
      </c>
      <c r="E14" s="303">
        <v>3513</v>
      </c>
      <c r="F14" s="325">
        <v>3879</v>
      </c>
      <c r="G14" s="325">
        <v>3117</v>
      </c>
      <c r="H14" s="325">
        <v>2973</v>
      </c>
      <c r="I14" s="325">
        <v>2590</v>
      </c>
      <c r="J14" s="325">
        <v>4940</v>
      </c>
      <c r="K14" s="296">
        <v>7431.5919778930538</v>
      </c>
    </row>
    <row r="15" spans="1:11" x14ac:dyDescent="0.2">
      <c r="A15" s="152"/>
      <c r="B15" s="162" t="s">
        <v>747</v>
      </c>
      <c r="C15" s="324">
        <v>107458</v>
      </c>
      <c r="D15" s="325">
        <v>101462</v>
      </c>
      <c r="E15" s="303">
        <v>7304</v>
      </c>
      <c r="F15" s="325">
        <v>11109</v>
      </c>
      <c r="G15" s="325">
        <v>8858</v>
      </c>
      <c r="H15" s="325">
        <v>8649</v>
      </c>
      <c r="I15" s="325">
        <v>10320</v>
      </c>
      <c r="J15" s="325">
        <v>9173</v>
      </c>
      <c r="K15" s="296">
        <v>11216.340328942597</v>
      </c>
    </row>
    <row r="16" spans="1:11" x14ac:dyDescent="0.2">
      <c r="A16" s="152"/>
      <c r="B16" s="162" t="s">
        <v>748</v>
      </c>
      <c r="C16" s="324">
        <v>7982</v>
      </c>
      <c r="D16" s="325">
        <v>7426</v>
      </c>
      <c r="E16" s="303">
        <v>653</v>
      </c>
      <c r="F16" s="325">
        <v>756</v>
      </c>
      <c r="G16" s="325">
        <v>240</v>
      </c>
      <c r="H16" s="325">
        <v>526</v>
      </c>
      <c r="I16" s="325">
        <v>679</v>
      </c>
      <c r="J16" s="325">
        <v>533</v>
      </c>
      <c r="K16" s="296">
        <v>641.85118109405425</v>
      </c>
    </row>
    <row r="17" spans="1:11" x14ac:dyDescent="0.2">
      <c r="A17" s="152"/>
      <c r="B17" s="162" t="s">
        <v>141</v>
      </c>
      <c r="C17" s="324">
        <v>233067</v>
      </c>
      <c r="D17" s="325">
        <v>148680</v>
      </c>
      <c r="E17" s="303">
        <v>14501</v>
      </c>
      <c r="F17" s="325">
        <v>10669</v>
      </c>
      <c r="G17" s="325">
        <v>10215</v>
      </c>
      <c r="H17" s="325">
        <v>9924</v>
      </c>
      <c r="I17" s="325">
        <v>14725</v>
      </c>
      <c r="J17" s="325">
        <v>11454</v>
      </c>
      <c r="K17" s="296">
        <v>10828.89154859924</v>
      </c>
    </row>
    <row r="18" spans="1:11" x14ac:dyDescent="0.2">
      <c r="A18" s="161" t="s">
        <v>749</v>
      </c>
      <c r="B18" s="159" t="s">
        <v>750</v>
      </c>
      <c r="C18" s="322">
        <v>7237619</v>
      </c>
      <c r="D18" s="323">
        <v>5561041</v>
      </c>
      <c r="E18" s="302">
        <v>545987</v>
      </c>
      <c r="F18" s="323">
        <v>442714</v>
      </c>
      <c r="G18" s="323">
        <v>422450</v>
      </c>
      <c r="H18" s="323">
        <v>443911</v>
      </c>
      <c r="I18" s="323">
        <v>466372</v>
      </c>
      <c r="J18" s="323">
        <v>438790</v>
      </c>
      <c r="K18" s="295">
        <v>486668.93334799143</v>
      </c>
    </row>
    <row r="19" spans="1:11" x14ac:dyDescent="0.2">
      <c r="A19" s="152"/>
      <c r="B19" s="162" t="s">
        <v>751</v>
      </c>
      <c r="C19" s="324">
        <v>464398</v>
      </c>
      <c r="D19" s="325">
        <v>361895</v>
      </c>
      <c r="E19" s="303">
        <v>36833</v>
      </c>
      <c r="F19" s="325">
        <v>28675</v>
      </c>
      <c r="G19" s="325">
        <v>24286</v>
      </c>
      <c r="H19" s="325">
        <v>29850</v>
      </c>
      <c r="I19" s="325">
        <v>32135</v>
      </c>
      <c r="J19" s="325">
        <v>28510</v>
      </c>
      <c r="K19" s="296">
        <v>33118.61353720336</v>
      </c>
    </row>
    <row r="20" spans="1:11" x14ac:dyDescent="0.2">
      <c r="A20" s="152"/>
      <c r="B20" s="162" t="s">
        <v>752</v>
      </c>
      <c r="C20" s="324">
        <v>6773098</v>
      </c>
      <c r="D20" s="325">
        <v>5198971</v>
      </c>
      <c r="E20" s="303">
        <v>509138</v>
      </c>
      <c r="F20" s="325">
        <v>414038</v>
      </c>
      <c r="G20" s="325">
        <v>398151</v>
      </c>
      <c r="H20" s="325">
        <v>414054</v>
      </c>
      <c r="I20" s="325">
        <v>434236</v>
      </c>
      <c r="J20" s="325">
        <v>410252</v>
      </c>
      <c r="K20" s="296">
        <v>453509.11092988926</v>
      </c>
    </row>
    <row r="21" spans="1:11" x14ac:dyDescent="0.2">
      <c r="A21" s="152"/>
      <c r="B21" s="162" t="s">
        <v>141</v>
      </c>
      <c r="C21" s="324">
        <v>123</v>
      </c>
      <c r="D21" s="325">
        <v>172</v>
      </c>
      <c r="E21" s="303">
        <v>15</v>
      </c>
      <c r="F21" s="325">
        <v>1</v>
      </c>
      <c r="G21" s="325">
        <v>12</v>
      </c>
      <c r="H21" s="325">
        <v>7</v>
      </c>
      <c r="I21" s="325">
        <v>2</v>
      </c>
      <c r="J21" s="325">
        <v>27</v>
      </c>
      <c r="K21" s="296">
        <v>41.208880898790738</v>
      </c>
    </row>
    <row r="22" spans="1:11" x14ac:dyDescent="0.2">
      <c r="A22" s="161" t="s">
        <v>753</v>
      </c>
      <c r="B22" s="159" t="s">
        <v>754</v>
      </c>
      <c r="C22" s="322">
        <v>736261</v>
      </c>
      <c r="D22" s="323">
        <v>628155</v>
      </c>
      <c r="E22" s="302">
        <v>50043</v>
      </c>
      <c r="F22" s="323">
        <v>56589</v>
      </c>
      <c r="G22" s="323">
        <v>45632</v>
      </c>
      <c r="H22" s="323">
        <v>50535</v>
      </c>
      <c r="I22" s="323">
        <v>61550</v>
      </c>
      <c r="J22" s="323">
        <v>50238</v>
      </c>
      <c r="K22" s="295">
        <v>60188.681697339176</v>
      </c>
    </row>
    <row r="23" spans="1:11" x14ac:dyDescent="0.2">
      <c r="A23" s="152"/>
      <c r="B23" s="162" t="s">
        <v>755</v>
      </c>
      <c r="C23" s="324">
        <v>21982</v>
      </c>
      <c r="D23" s="325">
        <v>16369</v>
      </c>
      <c r="E23" s="303">
        <v>1304</v>
      </c>
      <c r="F23" s="325">
        <v>1281</v>
      </c>
      <c r="G23" s="325">
        <v>1134</v>
      </c>
      <c r="H23" s="325">
        <v>1602</v>
      </c>
      <c r="I23" s="325">
        <v>1539</v>
      </c>
      <c r="J23" s="325">
        <v>2717</v>
      </c>
      <c r="K23" s="296">
        <v>1808.2871983447696</v>
      </c>
    </row>
    <row r="24" spans="1:11" x14ac:dyDescent="0.2">
      <c r="A24" s="152"/>
      <c r="B24" s="162" t="s">
        <v>756</v>
      </c>
      <c r="C24" s="324">
        <v>60463</v>
      </c>
      <c r="D24" s="325">
        <v>71602</v>
      </c>
      <c r="E24" s="303">
        <v>7197</v>
      </c>
      <c r="F24" s="325">
        <v>4521</v>
      </c>
      <c r="G24" s="325">
        <v>5786</v>
      </c>
      <c r="H24" s="325">
        <v>5415</v>
      </c>
      <c r="I24" s="325">
        <v>6979</v>
      </c>
      <c r="J24" s="325">
        <v>5339</v>
      </c>
      <c r="K24" s="296">
        <v>5627.9023995594398</v>
      </c>
    </row>
    <row r="25" spans="1:11" x14ac:dyDescent="0.2">
      <c r="A25" s="152"/>
      <c r="B25" s="162" t="s">
        <v>757</v>
      </c>
      <c r="C25" s="324">
        <v>121596</v>
      </c>
      <c r="D25" s="325">
        <v>73225</v>
      </c>
      <c r="E25" s="303">
        <v>5151</v>
      </c>
      <c r="F25" s="325">
        <v>7407</v>
      </c>
      <c r="G25" s="325">
        <v>5696</v>
      </c>
      <c r="H25" s="325">
        <v>8148</v>
      </c>
      <c r="I25" s="325">
        <v>5335</v>
      </c>
      <c r="J25" s="325">
        <v>4866</v>
      </c>
      <c r="K25" s="296">
        <v>6271.2512929357626</v>
      </c>
    </row>
    <row r="26" spans="1:11" x14ac:dyDescent="0.2">
      <c r="A26" s="152"/>
      <c r="B26" s="162" t="s">
        <v>758</v>
      </c>
      <c r="C26" s="324">
        <v>37333</v>
      </c>
      <c r="D26" s="325">
        <v>816</v>
      </c>
      <c r="E26" s="303" t="s">
        <v>184</v>
      </c>
      <c r="F26" s="325">
        <v>61</v>
      </c>
      <c r="G26" s="325">
        <v>203</v>
      </c>
      <c r="H26" s="325">
        <v>32</v>
      </c>
      <c r="I26" s="325">
        <v>36</v>
      </c>
      <c r="J26" s="325">
        <v>1077</v>
      </c>
      <c r="K26" s="296">
        <v>51.443377497080576</v>
      </c>
    </row>
    <row r="27" spans="1:11" x14ac:dyDescent="0.2">
      <c r="A27" s="152"/>
      <c r="B27" s="162" t="s">
        <v>141</v>
      </c>
      <c r="C27" s="324">
        <v>494888</v>
      </c>
      <c r="D27" s="325">
        <v>466144</v>
      </c>
      <c r="E27" s="303">
        <v>36392</v>
      </c>
      <c r="F27" s="325">
        <v>43319</v>
      </c>
      <c r="G27" s="325">
        <v>32814</v>
      </c>
      <c r="H27" s="325">
        <v>35337</v>
      </c>
      <c r="I27" s="325">
        <v>47659</v>
      </c>
      <c r="J27" s="325">
        <v>36239</v>
      </c>
      <c r="K27" s="296">
        <v>46429.797429002123</v>
      </c>
    </row>
    <row r="28" spans="1:11" x14ac:dyDescent="0.2">
      <c r="A28" s="161" t="s">
        <v>759</v>
      </c>
      <c r="B28" s="159" t="s">
        <v>760</v>
      </c>
      <c r="C28" s="322">
        <v>2879082</v>
      </c>
      <c r="D28" s="323">
        <v>2512926</v>
      </c>
      <c r="E28" s="302">
        <v>213578</v>
      </c>
      <c r="F28" s="323">
        <v>201147</v>
      </c>
      <c r="G28" s="323">
        <v>199668</v>
      </c>
      <c r="H28" s="323">
        <v>187466</v>
      </c>
      <c r="I28" s="323">
        <v>247703</v>
      </c>
      <c r="J28" s="323">
        <v>209228</v>
      </c>
      <c r="K28" s="295">
        <v>247758.18166347349</v>
      </c>
    </row>
    <row r="29" spans="1:11" x14ac:dyDescent="0.2">
      <c r="A29" s="152"/>
      <c r="B29" s="162" t="s">
        <v>761</v>
      </c>
      <c r="C29" s="324">
        <v>269600</v>
      </c>
      <c r="D29" s="325">
        <v>187327</v>
      </c>
      <c r="E29" s="303">
        <v>17383</v>
      </c>
      <c r="F29" s="325">
        <v>13021</v>
      </c>
      <c r="G29" s="325">
        <v>13971</v>
      </c>
      <c r="H29" s="325">
        <v>12530</v>
      </c>
      <c r="I29" s="325">
        <v>16038</v>
      </c>
      <c r="J29" s="325">
        <v>16191</v>
      </c>
      <c r="K29" s="296">
        <v>20333.47456724304</v>
      </c>
    </row>
    <row r="30" spans="1:11" x14ac:dyDescent="0.2">
      <c r="A30" s="152"/>
      <c r="B30" s="162" t="s">
        <v>762</v>
      </c>
      <c r="C30" s="324">
        <v>36097</v>
      </c>
      <c r="D30" s="325">
        <v>40285</v>
      </c>
      <c r="E30" s="303">
        <v>2983</v>
      </c>
      <c r="F30" s="325">
        <v>2205</v>
      </c>
      <c r="G30" s="325">
        <v>3670</v>
      </c>
      <c r="H30" s="325">
        <v>2960</v>
      </c>
      <c r="I30" s="325">
        <v>3717</v>
      </c>
      <c r="J30" s="325">
        <v>1786</v>
      </c>
      <c r="K30" s="296">
        <v>1672.3040821543038</v>
      </c>
    </row>
    <row r="31" spans="1:11" x14ac:dyDescent="0.2">
      <c r="A31" s="152"/>
      <c r="B31" s="162" t="s">
        <v>763</v>
      </c>
      <c r="C31" s="324">
        <v>66240</v>
      </c>
      <c r="D31" s="325">
        <v>60202</v>
      </c>
      <c r="E31" s="303">
        <v>5910</v>
      </c>
      <c r="F31" s="325">
        <v>5102</v>
      </c>
      <c r="G31" s="325">
        <v>4173</v>
      </c>
      <c r="H31" s="325">
        <v>3266</v>
      </c>
      <c r="I31" s="325">
        <v>6823</v>
      </c>
      <c r="J31" s="325">
        <v>5785</v>
      </c>
      <c r="K31" s="296">
        <v>5960.2847028383494</v>
      </c>
    </row>
    <row r="32" spans="1:11" x14ac:dyDescent="0.2">
      <c r="A32" s="152"/>
      <c r="B32" s="162" t="s">
        <v>764</v>
      </c>
      <c r="C32" s="324">
        <v>177589</v>
      </c>
      <c r="D32" s="325">
        <v>151810</v>
      </c>
      <c r="E32" s="303">
        <v>12210</v>
      </c>
      <c r="F32" s="325">
        <v>10454</v>
      </c>
      <c r="G32" s="325">
        <v>10319</v>
      </c>
      <c r="H32" s="325">
        <v>10845</v>
      </c>
      <c r="I32" s="325">
        <v>14429</v>
      </c>
      <c r="J32" s="325">
        <v>9742</v>
      </c>
      <c r="K32" s="296">
        <v>12306.377639009952</v>
      </c>
    </row>
    <row r="33" spans="1:11" x14ac:dyDescent="0.2">
      <c r="A33" s="152"/>
      <c r="B33" s="162" t="s">
        <v>765</v>
      </c>
      <c r="C33" s="324">
        <v>2156371</v>
      </c>
      <c r="D33" s="325">
        <v>1928343</v>
      </c>
      <c r="E33" s="303">
        <v>164363</v>
      </c>
      <c r="F33" s="325">
        <v>157484</v>
      </c>
      <c r="G33" s="325">
        <v>154294</v>
      </c>
      <c r="H33" s="325">
        <v>146675</v>
      </c>
      <c r="I33" s="325">
        <v>194890</v>
      </c>
      <c r="J33" s="325">
        <v>161921</v>
      </c>
      <c r="K33" s="296">
        <v>188255.23760917413</v>
      </c>
    </row>
    <row r="34" spans="1:11" x14ac:dyDescent="0.2">
      <c r="A34" s="152"/>
      <c r="B34" s="162" t="s">
        <v>141</v>
      </c>
      <c r="C34" s="324">
        <v>173185</v>
      </c>
      <c r="D34" s="325">
        <v>144962</v>
      </c>
      <c r="E34" s="303">
        <v>10729</v>
      </c>
      <c r="F34" s="325">
        <v>12882</v>
      </c>
      <c r="G34" s="325">
        <v>13241</v>
      </c>
      <c r="H34" s="325">
        <v>11190</v>
      </c>
      <c r="I34" s="325">
        <v>11806</v>
      </c>
      <c r="J34" s="325">
        <v>13803</v>
      </c>
      <c r="K34" s="296">
        <v>19230.50306305374</v>
      </c>
    </row>
    <row r="35" spans="1:11" x14ac:dyDescent="0.2">
      <c r="A35" s="161" t="s">
        <v>766</v>
      </c>
      <c r="B35" s="159" t="s">
        <v>767</v>
      </c>
      <c r="C35" s="322">
        <v>2980300</v>
      </c>
      <c r="D35" s="323">
        <v>3034828</v>
      </c>
      <c r="E35" s="302">
        <v>303351</v>
      </c>
      <c r="F35" s="323">
        <v>240295</v>
      </c>
      <c r="G35" s="323">
        <v>242290</v>
      </c>
      <c r="H35" s="323">
        <v>263068</v>
      </c>
      <c r="I35" s="323">
        <v>296758</v>
      </c>
      <c r="J35" s="323">
        <v>224830</v>
      </c>
      <c r="K35" s="295">
        <v>270733.36345049675</v>
      </c>
    </row>
    <row r="36" spans="1:11" x14ac:dyDescent="0.2">
      <c r="A36" s="152"/>
      <c r="B36" s="162" t="s">
        <v>768</v>
      </c>
      <c r="C36" s="324">
        <v>115036</v>
      </c>
      <c r="D36" s="325">
        <v>131133</v>
      </c>
      <c r="E36" s="303">
        <v>11973</v>
      </c>
      <c r="F36" s="325">
        <v>10844</v>
      </c>
      <c r="G36" s="325">
        <v>12639</v>
      </c>
      <c r="H36" s="325">
        <v>13241</v>
      </c>
      <c r="I36" s="325">
        <v>12385</v>
      </c>
      <c r="J36" s="325">
        <v>9098</v>
      </c>
      <c r="K36" s="296">
        <v>10292.895580482635</v>
      </c>
    </row>
    <row r="37" spans="1:11" x14ac:dyDescent="0.2">
      <c r="A37" s="152"/>
      <c r="B37" s="162" t="s">
        <v>769</v>
      </c>
      <c r="C37" s="324">
        <v>1153843</v>
      </c>
      <c r="D37" s="325">
        <v>1155266</v>
      </c>
      <c r="E37" s="303">
        <v>108638</v>
      </c>
      <c r="F37" s="325">
        <v>77851</v>
      </c>
      <c r="G37" s="325">
        <v>99563</v>
      </c>
      <c r="H37" s="325">
        <v>113705</v>
      </c>
      <c r="I37" s="325">
        <v>115260</v>
      </c>
      <c r="J37" s="325">
        <v>81028</v>
      </c>
      <c r="K37" s="296">
        <v>90067.286252489284</v>
      </c>
    </row>
    <row r="38" spans="1:11" x14ac:dyDescent="0.2">
      <c r="A38" s="152"/>
      <c r="B38" s="162" t="s">
        <v>770</v>
      </c>
      <c r="C38" s="324">
        <v>1280040</v>
      </c>
      <c r="D38" s="325">
        <v>1406868</v>
      </c>
      <c r="E38" s="303">
        <v>138277</v>
      </c>
      <c r="F38" s="325">
        <v>123822</v>
      </c>
      <c r="G38" s="325">
        <v>99008</v>
      </c>
      <c r="H38" s="325">
        <v>105163</v>
      </c>
      <c r="I38" s="325">
        <v>140725</v>
      </c>
      <c r="J38" s="325">
        <v>115989</v>
      </c>
      <c r="K38" s="296">
        <v>145736.60154706385</v>
      </c>
    </row>
    <row r="39" spans="1:11" x14ac:dyDescent="0.2">
      <c r="A39" s="152"/>
      <c r="B39" s="162" t="s">
        <v>141</v>
      </c>
      <c r="C39" s="324">
        <v>431381</v>
      </c>
      <c r="D39" s="325">
        <v>341564</v>
      </c>
      <c r="E39" s="303">
        <v>44464</v>
      </c>
      <c r="F39" s="325">
        <v>27778</v>
      </c>
      <c r="G39" s="325">
        <v>31080</v>
      </c>
      <c r="H39" s="325">
        <v>30959</v>
      </c>
      <c r="I39" s="325">
        <v>28388</v>
      </c>
      <c r="J39" s="325">
        <v>18715</v>
      </c>
      <c r="K39" s="296">
        <v>24636.580070460957</v>
      </c>
    </row>
    <row r="40" spans="1:11" x14ac:dyDescent="0.2">
      <c r="A40" s="161" t="s">
        <v>771</v>
      </c>
      <c r="B40" s="159" t="s">
        <v>772</v>
      </c>
      <c r="C40" s="322">
        <v>4801582</v>
      </c>
      <c r="D40" s="323">
        <v>4379409</v>
      </c>
      <c r="E40" s="302">
        <v>405189</v>
      </c>
      <c r="F40" s="323">
        <v>319734</v>
      </c>
      <c r="G40" s="323">
        <v>320100</v>
      </c>
      <c r="H40" s="323">
        <v>336562</v>
      </c>
      <c r="I40" s="323">
        <v>389750</v>
      </c>
      <c r="J40" s="323">
        <v>318195</v>
      </c>
      <c r="K40" s="295">
        <v>354909.20118608029</v>
      </c>
    </row>
    <row r="41" spans="1:11" x14ac:dyDescent="0.2">
      <c r="A41" s="152"/>
      <c r="B41" s="162" t="s">
        <v>773</v>
      </c>
      <c r="C41" s="324">
        <v>787535</v>
      </c>
      <c r="D41" s="325">
        <v>718425</v>
      </c>
      <c r="E41" s="303">
        <v>56021</v>
      </c>
      <c r="F41" s="325">
        <v>61490</v>
      </c>
      <c r="G41" s="325">
        <v>66032</v>
      </c>
      <c r="H41" s="325">
        <v>74788</v>
      </c>
      <c r="I41" s="325">
        <v>61970</v>
      </c>
      <c r="J41" s="325">
        <v>57966</v>
      </c>
      <c r="K41" s="296">
        <v>52349.904910722333</v>
      </c>
    </row>
    <row r="42" spans="1:11" x14ac:dyDescent="0.2">
      <c r="A42" s="152"/>
      <c r="B42" s="162" t="s">
        <v>774</v>
      </c>
      <c r="C42" s="324">
        <v>509882</v>
      </c>
      <c r="D42" s="325">
        <v>495312</v>
      </c>
      <c r="E42" s="303">
        <v>46813</v>
      </c>
      <c r="F42" s="325">
        <v>31991</v>
      </c>
      <c r="G42" s="325">
        <v>42866</v>
      </c>
      <c r="H42" s="325">
        <v>38193</v>
      </c>
      <c r="I42" s="325">
        <v>46534</v>
      </c>
      <c r="J42" s="325">
        <v>37365</v>
      </c>
      <c r="K42" s="296">
        <v>34832.145750917007</v>
      </c>
    </row>
    <row r="43" spans="1:11" x14ac:dyDescent="0.2">
      <c r="A43" s="152"/>
      <c r="B43" s="162" t="s">
        <v>775</v>
      </c>
      <c r="C43" s="324">
        <v>1737218</v>
      </c>
      <c r="D43" s="325">
        <v>1567067</v>
      </c>
      <c r="E43" s="303">
        <v>145753</v>
      </c>
      <c r="F43" s="325">
        <v>109858</v>
      </c>
      <c r="G43" s="325">
        <v>112541</v>
      </c>
      <c r="H43" s="325">
        <v>98102</v>
      </c>
      <c r="I43" s="325">
        <v>141394</v>
      </c>
      <c r="J43" s="325">
        <v>108854</v>
      </c>
      <c r="K43" s="296">
        <v>136463.55605240291</v>
      </c>
    </row>
    <row r="44" spans="1:11" x14ac:dyDescent="0.2">
      <c r="A44" s="152"/>
      <c r="B44" s="162" t="s">
        <v>776</v>
      </c>
      <c r="C44" s="324">
        <v>1737376</v>
      </c>
      <c r="D44" s="325">
        <v>1570853</v>
      </c>
      <c r="E44" s="303">
        <v>154247</v>
      </c>
      <c r="F44" s="325">
        <v>113864</v>
      </c>
      <c r="G44" s="325">
        <v>96231</v>
      </c>
      <c r="H44" s="325">
        <v>123331</v>
      </c>
      <c r="I44" s="325">
        <v>137143</v>
      </c>
      <c r="J44" s="325">
        <v>112403</v>
      </c>
      <c r="K44" s="296">
        <v>128665.5376111142</v>
      </c>
    </row>
    <row r="45" spans="1:11" x14ac:dyDescent="0.2">
      <c r="A45" s="152"/>
      <c r="B45" s="162" t="s">
        <v>777</v>
      </c>
      <c r="C45" s="324">
        <v>14315</v>
      </c>
      <c r="D45" s="325">
        <v>14506</v>
      </c>
      <c r="E45" s="303">
        <v>1189</v>
      </c>
      <c r="F45" s="325">
        <v>1168</v>
      </c>
      <c r="G45" s="325">
        <v>1442</v>
      </c>
      <c r="H45" s="325">
        <v>1248</v>
      </c>
      <c r="I45" s="325">
        <v>1517</v>
      </c>
      <c r="J45" s="325">
        <v>1006</v>
      </c>
      <c r="K45" s="296">
        <v>1235.9051911775066</v>
      </c>
    </row>
    <row r="46" spans="1:11" x14ac:dyDescent="0.2">
      <c r="A46" s="152"/>
      <c r="B46" s="162" t="s">
        <v>141</v>
      </c>
      <c r="C46" s="324">
        <v>15257</v>
      </c>
      <c r="D46" s="325">
        <v>13248</v>
      </c>
      <c r="E46" s="303">
        <v>1167</v>
      </c>
      <c r="F46" s="325">
        <v>1364</v>
      </c>
      <c r="G46" s="325">
        <v>989</v>
      </c>
      <c r="H46" s="325">
        <v>901</v>
      </c>
      <c r="I46" s="325">
        <v>1192</v>
      </c>
      <c r="J46" s="325">
        <v>602</v>
      </c>
      <c r="K46" s="296">
        <v>1362.151669746341</v>
      </c>
    </row>
    <row r="47" spans="1:11" x14ac:dyDescent="0.2">
      <c r="A47" s="161" t="s">
        <v>778</v>
      </c>
      <c r="B47" s="159" t="s">
        <v>779</v>
      </c>
      <c r="C47" s="322">
        <v>784032</v>
      </c>
      <c r="D47" s="323">
        <v>784409</v>
      </c>
      <c r="E47" s="302">
        <v>71339</v>
      </c>
      <c r="F47" s="323">
        <v>77504</v>
      </c>
      <c r="G47" s="323">
        <v>80262</v>
      </c>
      <c r="H47" s="323">
        <v>55527</v>
      </c>
      <c r="I47" s="323">
        <v>51031</v>
      </c>
      <c r="J47" s="323">
        <v>59405</v>
      </c>
      <c r="K47" s="295">
        <v>51253.157353388138</v>
      </c>
    </row>
    <row r="48" spans="1:11" x14ac:dyDescent="0.2">
      <c r="A48" s="152"/>
      <c r="B48" s="162" t="s">
        <v>780</v>
      </c>
      <c r="C48" s="324">
        <v>282035</v>
      </c>
      <c r="D48" s="325">
        <v>309026</v>
      </c>
      <c r="E48" s="303">
        <v>28425</v>
      </c>
      <c r="F48" s="325">
        <v>37060</v>
      </c>
      <c r="G48" s="325">
        <v>31018</v>
      </c>
      <c r="H48" s="325">
        <v>23279</v>
      </c>
      <c r="I48" s="325">
        <v>22535</v>
      </c>
      <c r="J48" s="325">
        <v>27541</v>
      </c>
      <c r="K48" s="296">
        <v>12336.110427180191</v>
      </c>
    </row>
    <row r="49" spans="1:11" x14ac:dyDescent="0.2">
      <c r="A49" s="152"/>
      <c r="B49" s="162" t="s">
        <v>781</v>
      </c>
      <c r="C49" s="324">
        <v>27918</v>
      </c>
      <c r="D49" s="325">
        <v>22562</v>
      </c>
      <c r="E49" s="303">
        <v>2289</v>
      </c>
      <c r="F49" s="325">
        <v>1114</v>
      </c>
      <c r="G49" s="325">
        <v>1557</v>
      </c>
      <c r="H49" s="325">
        <v>1774</v>
      </c>
      <c r="I49" s="325">
        <v>836</v>
      </c>
      <c r="J49" s="325">
        <v>1227</v>
      </c>
      <c r="K49" s="296">
        <v>1764.5444424438945</v>
      </c>
    </row>
    <row r="50" spans="1:11" x14ac:dyDescent="0.2">
      <c r="A50" s="152"/>
      <c r="B50" s="162" t="s">
        <v>782</v>
      </c>
      <c r="C50" s="324">
        <v>123456</v>
      </c>
      <c r="D50" s="325">
        <v>159554</v>
      </c>
      <c r="E50" s="303">
        <v>11702</v>
      </c>
      <c r="F50" s="325">
        <v>15453</v>
      </c>
      <c r="G50" s="325">
        <v>15078</v>
      </c>
      <c r="H50" s="325">
        <v>8439</v>
      </c>
      <c r="I50" s="325">
        <v>10107</v>
      </c>
      <c r="J50" s="325">
        <v>11541</v>
      </c>
      <c r="K50" s="296">
        <v>9949.8084055545078</v>
      </c>
    </row>
    <row r="51" spans="1:11" x14ac:dyDescent="0.2">
      <c r="A51" s="152"/>
      <c r="B51" s="162" t="s">
        <v>141</v>
      </c>
      <c r="C51" s="324">
        <v>350624</v>
      </c>
      <c r="D51" s="325">
        <v>293267</v>
      </c>
      <c r="E51" s="303">
        <v>28923</v>
      </c>
      <c r="F51" s="325">
        <v>23877</v>
      </c>
      <c r="G51" s="325">
        <v>32609</v>
      </c>
      <c r="H51" s="325">
        <v>22036</v>
      </c>
      <c r="I51" s="325">
        <v>17553</v>
      </c>
      <c r="J51" s="325">
        <v>19096</v>
      </c>
      <c r="K51" s="296">
        <v>27202.694078209552</v>
      </c>
    </row>
    <row r="52" spans="1:11" ht="15" thickBot="1" x14ac:dyDescent="0.25">
      <c r="A52" s="164"/>
      <c r="B52" s="1"/>
      <c r="C52" s="166"/>
      <c r="D52" s="166"/>
      <c r="E52" s="116"/>
      <c r="F52" s="167"/>
      <c r="G52" s="166"/>
      <c r="H52" s="167"/>
      <c r="I52" s="167"/>
      <c r="J52" s="167"/>
      <c r="K52" s="167"/>
    </row>
    <row r="53" spans="1:11" ht="15" thickTop="1" x14ac:dyDescent="0.2"/>
  </sheetData>
  <mergeCells count="8">
    <mergeCell ref="A1:K1"/>
    <mergeCell ref="A2:K2"/>
    <mergeCell ref="A3:K3"/>
    <mergeCell ref="A4:A5"/>
    <mergeCell ref="B4:B5"/>
    <mergeCell ref="C4:C5"/>
    <mergeCell ref="D4:D5"/>
    <mergeCell ref="F4:K4"/>
  </mergeCells>
  <pageMargins left="0.7" right="0.7" top="0.75" bottom="0.75" header="0.3" footer="0.3"/>
  <pageSetup paperSize="9" scale="88"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view="pageBreakPreview" topLeftCell="A41" zoomScale="115" zoomScaleNormal="100" zoomScaleSheetLayoutView="115" workbookViewId="0">
      <selection activeCell="I52" sqref="I52"/>
    </sheetView>
  </sheetViews>
  <sheetFormatPr defaultColWidth="9.125" defaultRowHeight="14.25" x14ac:dyDescent="0.2"/>
  <cols>
    <col min="1" max="1" width="3.125" style="5" bestFit="1" customWidth="1"/>
    <col min="2" max="2" width="19.125" style="5" bestFit="1" customWidth="1"/>
    <col min="3" max="4" width="8.125" style="5" bestFit="1" customWidth="1"/>
    <col min="5" max="5" width="6.625" style="5" bestFit="1" customWidth="1"/>
    <col min="6" max="8" width="6.875" style="5" bestFit="1" customWidth="1"/>
    <col min="9" max="9" width="6.625" style="5" bestFit="1" customWidth="1"/>
    <col min="10" max="11" width="6.875" style="5" bestFit="1" customWidth="1"/>
    <col min="12" max="16384" width="9.125" style="5"/>
  </cols>
  <sheetData>
    <row r="1" spans="1:11" ht="18.75" customHeight="1" x14ac:dyDescent="0.2">
      <c r="A1" s="503" t="s">
        <v>820</v>
      </c>
      <c r="B1" s="503"/>
      <c r="C1" s="503"/>
      <c r="D1" s="503"/>
      <c r="E1" s="503"/>
      <c r="F1" s="503"/>
      <c r="G1" s="503"/>
      <c r="H1" s="503"/>
      <c r="I1" s="503"/>
      <c r="J1" s="503"/>
      <c r="K1" s="503"/>
    </row>
    <row r="2" spans="1:11" x14ac:dyDescent="0.2">
      <c r="A2" s="504" t="s">
        <v>538</v>
      </c>
      <c r="B2" s="504"/>
      <c r="C2" s="504"/>
      <c r="D2" s="504"/>
      <c r="E2" s="504"/>
      <c r="F2" s="504"/>
      <c r="G2" s="504"/>
      <c r="H2" s="504"/>
      <c r="I2" s="504"/>
      <c r="J2" s="504"/>
      <c r="K2" s="504"/>
    </row>
    <row r="3" spans="1:11" ht="15" thickBot="1" x14ac:dyDescent="0.25">
      <c r="A3" s="505" t="s">
        <v>670</v>
      </c>
      <c r="B3" s="505"/>
      <c r="C3" s="505"/>
      <c r="D3" s="505"/>
      <c r="E3" s="505"/>
      <c r="F3" s="505"/>
      <c r="G3" s="505"/>
      <c r="H3" s="505"/>
      <c r="I3" s="505"/>
      <c r="J3" s="505"/>
      <c r="K3" s="505"/>
    </row>
    <row r="4" spans="1:11" ht="15.75" thickTop="1" thickBot="1" x14ac:dyDescent="0.25">
      <c r="A4" s="506"/>
      <c r="B4" s="508" t="s">
        <v>737</v>
      </c>
      <c r="C4" s="510" t="s">
        <v>134</v>
      </c>
      <c r="D4" s="510" t="s">
        <v>135</v>
      </c>
      <c r="E4" s="168">
        <v>2022</v>
      </c>
      <c r="F4" s="479">
        <v>2023</v>
      </c>
      <c r="G4" s="512"/>
      <c r="H4" s="512"/>
      <c r="I4" s="512"/>
      <c r="J4" s="512"/>
      <c r="K4" s="512"/>
    </row>
    <row r="5" spans="1:11" ht="15" thickBot="1" x14ac:dyDescent="0.25">
      <c r="A5" s="514"/>
      <c r="B5" s="515"/>
      <c r="C5" s="511"/>
      <c r="D5" s="511"/>
      <c r="E5" s="153" t="s">
        <v>40</v>
      </c>
      <c r="F5" s="154" t="s">
        <v>47</v>
      </c>
      <c r="G5" s="154" t="s">
        <v>48</v>
      </c>
      <c r="H5" s="154" t="s">
        <v>49</v>
      </c>
      <c r="I5" s="154" t="s">
        <v>50</v>
      </c>
      <c r="J5" s="154" t="s">
        <v>39</v>
      </c>
      <c r="K5" s="297" t="s">
        <v>40</v>
      </c>
    </row>
    <row r="6" spans="1:11" ht="15" thickTop="1" x14ac:dyDescent="0.2">
      <c r="A6" s="155"/>
      <c r="B6" s="155"/>
      <c r="C6" s="157"/>
      <c r="D6" s="157"/>
      <c r="E6" s="157"/>
      <c r="F6" s="158"/>
      <c r="G6" s="158"/>
      <c r="H6" s="158"/>
      <c r="I6" s="158"/>
      <c r="J6" s="158"/>
    </row>
    <row r="7" spans="1:11" x14ac:dyDescent="0.2">
      <c r="A7" s="159" t="s">
        <v>784</v>
      </c>
      <c r="B7" s="159" t="s">
        <v>785</v>
      </c>
      <c r="C7" s="160">
        <v>54286</v>
      </c>
      <c r="D7" s="160">
        <v>64811</v>
      </c>
      <c r="E7" s="298">
        <v>9853</v>
      </c>
      <c r="F7" s="160">
        <v>6356</v>
      </c>
      <c r="G7" s="160">
        <v>3587</v>
      </c>
      <c r="H7" s="160">
        <v>4564</v>
      </c>
      <c r="I7" s="160">
        <v>4661</v>
      </c>
      <c r="J7" s="160">
        <v>5354</v>
      </c>
      <c r="K7" s="302">
        <v>5922.5310534324944</v>
      </c>
    </row>
    <row r="8" spans="1:11" x14ac:dyDescent="0.2">
      <c r="A8" s="159" t="s">
        <v>786</v>
      </c>
      <c r="B8" s="159" t="s">
        <v>787</v>
      </c>
      <c r="C8" s="160">
        <v>216691</v>
      </c>
      <c r="D8" s="160">
        <v>178201</v>
      </c>
      <c r="E8" s="298">
        <v>13347</v>
      </c>
      <c r="F8" s="160">
        <v>14478</v>
      </c>
      <c r="G8" s="160">
        <v>12966</v>
      </c>
      <c r="H8" s="160">
        <v>19669</v>
      </c>
      <c r="I8" s="160">
        <v>15158</v>
      </c>
      <c r="J8" s="160">
        <v>13809</v>
      </c>
      <c r="K8" s="302">
        <v>15671.399539359192</v>
      </c>
    </row>
    <row r="9" spans="1:11" x14ac:dyDescent="0.2">
      <c r="A9" s="152"/>
      <c r="B9" s="162" t="s">
        <v>409</v>
      </c>
      <c r="C9" s="163">
        <v>104097</v>
      </c>
      <c r="D9" s="163">
        <v>91635</v>
      </c>
      <c r="E9" s="299">
        <v>6059</v>
      </c>
      <c r="F9" s="163">
        <v>7985</v>
      </c>
      <c r="G9" s="163">
        <v>6776</v>
      </c>
      <c r="H9" s="163">
        <v>13188</v>
      </c>
      <c r="I9" s="163">
        <v>7655</v>
      </c>
      <c r="J9" s="163">
        <v>9167</v>
      </c>
      <c r="K9" s="303">
        <v>10238.241335075514</v>
      </c>
    </row>
    <row r="10" spans="1:11" x14ac:dyDescent="0.2">
      <c r="A10" s="152"/>
      <c r="B10" s="162" t="s">
        <v>788</v>
      </c>
      <c r="C10" s="163">
        <v>34914</v>
      </c>
      <c r="D10" s="163">
        <v>27626</v>
      </c>
      <c r="E10" s="299">
        <v>1635</v>
      </c>
      <c r="F10" s="163">
        <v>2204</v>
      </c>
      <c r="G10" s="163">
        <v>2968</v>
      </c>
      <c r="H10" s="163">
        <v>2989</v>
      </c>
      <c r="I10" s="163">
        <v>2437</v>
      </c>
      <c r="J10" s="163">
        <v>1162</v>
      </c>
      <c r="K10" s="303">
        <v>1741.278205059697</v>
      </c>
    </row>
    <row r="11" spans="1:11" x14ac:dyDescent="0.2">
      <c r="A11" s="152"/>
      <c r="B11" s="162" t="s">
        <v>141</v>
      </c>
      <c r="C11" s="163">
        <v>77678</v>
      </c>
      <c r="D11" s="163">
        <v>58939</v>
      </c>
      <c r="E11" s="299">
        <v>5653</v>
      </c>
      <c r="F11" s="163">
        <v>4289</v>
      </c>
      <c r="G11" s="163">
        <v>3221</v>
      </c>
      <c r="H11" s="163">
        <v>3493</v>
      </c>
      <c r="I11" s="163">
        <v>5066</v>
      </c>
      <c r="J11" s="163">
        <v>3479</v>
      </c>
      <c r="K11" s="303">
        <v>3691.8799992239828</v>
      </c>
    </row>
    <row r="12" spans="1:11" x14ac:dyDescent="0.2">
      <c r="A12" s="159" t="s">
        <v>789</v>
      </c>
      <c r="B12" s="159" t="s">
        <v>790</v>
      </c>
      <c r="C12" s="160">
        <v>243055</v>
      </c>
      <c r="D12" s="160">
        <v>219319</v>
      </c>
      <c r="E12" s="298">
        <v>22388</v>
      </c>
      <c r="F12" s="160">
        <v>18096</v>
      </c>
      <c r="G12" s="160">
        <v>18213</v>
      </c>
      <c r="H12" s="160">
        <v>14386</v>
      </c>
      <c r="I12" s="160">
        <v>16281</v>
      </c>
      <c r="J12" s="160">
        <v>14184</v>
      </c>
      <c r="K12" s="302">
        <v>14934.661246575572</v>
      </c>
    </row>
    <row r="13" spans="1:11" x14ac:dyDescent="0.2">
      <c r="A13" s="152"/>
      <c r="B13" s="162" t="s">
        <v>435</v>
      </c>
      <c r="C13" s="163">
        <v>236098</v>
      </c>
      <c r="D13" s="163">
        <v>214725</v>
      </c>
      <c r="E13" s="299">
        <v>21130</v>
      </c>
      <c r="F13" s="163">
        <v>18013</v>
      </c>
      <c r="G13" s="163">
        <v>17909</v>
      </c>
      <c r="H13" s="163">
        <v>13874</v>
      </c>
      <c r="I13" s="163">
        <v>15851</v>
      </c>
      <c r="J13" s="163">
        <v>13410</v>
      </c>
      <c r="K13" s="303">
        <v>14436.430867630947</v>
      </c>
    </row>
    <row r="14" spans="1:11" x14ac:dyDescent="0.2">
      <c r="A14" s="152"/>
      <c r="B14" s="162" t="s">
        <v>141</v>
      </c>
      <c r="C14" s="163">
        <v>6956</v>
      </c>
      <c r="D14" s="163">
        <v>4593</v>
      </c>
      <c r="E14" s="299">
        <v>1257</v>
      </c>
      <c r="F14" s="15">
        <v>83</v>
      </c>
      <c r="G14" s="15">
        <v>304</v>
      </c>
      <c r="H14" s="15">
        <v>512</v>
      </c>
      <c r="I14" s="15">
        <v>430</v>
      </c>
      <c r="J14" s="15">
        <v>774</v>
      </c>
      <c r="K14" s="303">
        <v>498.23037894462396</v>
      </c>
    </row>
    <row r="15" spans="1:11" x14ac:dyDescent="0.2">
      <c r="A15" s="159" t="s">
        <v>791</v>
      </c>
      <c r="B15" s="159" t="s">
        <v>792</v>
      </c>
      <c r="C15" s="160">
        <v>251965</v>
      </c>
      <c r="D15" s="160">
        <v>242413</v>
      </c>
      <c r="E15" s="298">
        <v>13242</v>
      </c>
      <c r="F15" s="160">
        <v>19894</v>
      </c>
      <c r="G15" s="160">
        <v>15972</v>
      </c>
      <c r="H15" s="160">
        <v>15493</v>
      </c>
      <c r="I15" s="160">
        <v>15489</v>
      </c>
      <c r="J15" s="160">
        <v>20345</v>
      </c>
      <c r="K15" s="302">
        <v>24974.591626303019</v>
      </c>
    </row>
    <row r="16" spans="1:11" x14ac:dyDescent="0.2">
      <c r="A16" s="159" t="s">
        <v>793</v>
      </c>
      <c r="B16" s="159" t="s">
        <v>794</v>
      </c>
      <c r="C16" s="160">
        <v>3759983</v>
      </c>
      <c r="D16" s="160">
        <v>2719835</v>
      </c>
      <c r="E16" s="298">
        <v>158887</v>
      </c>
      <c r="F16" s="160">
        <v>248365</v>
      </c>
      <c r="G16" s="160">
        <v>224414</v>
      </c>
      <c r="H16" s="160">
        <v>242098</v>
      </c>
      <c r="I16" s="160">
        <v>252004</v>
      </c>
      <c r="J16" s="160">
        <v>207346</v>
      </c>
      <c r="K16" s="302">
        <v>238333.73450902136</v>
      </c>
    </row>
    <row r="17" spans="1:11" x14ac:dyDescent="0.2">
      <c r="A17" s="152"/>
      <c r="B17" s="162" t="s">
        <v>407</v>
      </c>
      <c r="C17" s="163">
        <v>3195520</v>
      </c>
      <c r="D17" s="163">
        <v>2200362</v>
      </c>
      <c r="E17" s="299">
        <v>116682</v>
      </c>
      <c r="F17" s="163">
        <v>210987</v>
      </c>
      <c r="G17" s="163">
        <v>186609</v>
      </c>
      <c r="H17" s="163">
        <v>198416</v>
      </c>
      <c r="I17" s="163">
        <v>207736</v>
      </c>
      <c r="J17" s="163">
        <v>168810</v>
      </c>
      <c r="K17" s="303">
        <v>206524.29648467826</v>
      </c>
    </row>
    <row r="18" spans="1:11" x14ac:dyDescent="0.2">
      <c r="A18" s="152"/>
      <c r="B18" s="162" t="s">
        <v>795</v>
      </c>
      <c r="C18" s="163">
        <v>58196</v>
      </c>
      <c r="D18" s="163">
        <v>55483</v>
      </c>
      <c r="E18" s="299">
        <v>6153</v>
      </c>
      <c r="F18" s="163">
        <v>3375</v>
      </c>
      <c r="G18" s="163">
        <v>4049</v>
      </c>
      <c r="H18" s="163">
        <v>4729</v>
      </c>
      <c r="I18" s="163">
        <v>5469</v>
      </c>
      <c r="J18" s="163">
        <v>3681</v>
      </c>
      <c r="K18" s="303">
        <v>3119.0537258843437</v>
      </c>
    </row>
    <row r="19" spans="1:11" x14ac:dyDescent="0.2">
      <c r="A19" s="152"/>
      <c r="B19" s="162" t="s">
        <v>416</v>
      </c>
      <c r="C19" s="163">
        <v>211192</v>
      </c>
      <c r="D19" s="163">
        <v>206878</v>
      </c>
      <c r="E19" s="299">
        <v>18420</v>
      </c>
      <c r="F19" s="163">
        <v>14406</v>
      </c>
      <c r="G19" s="163">
        <v>13182</v>
      </c>
      <c r="H19" s="163">
        <v>15430</v>
      </c>
      <c r="I19" s="163">
        <v>20526</v>
      </c>
      <c r="J19" s="163">
        <v>16311</v>
      </c>
      <c r="K19" s="303">
        <v>15005.107166888862</v>
      </c>
    </row>
    <row r="20" spans="1:11" x14ac:dyDescent="0.2">
      <c r="A20" s="152"/>
      <c r="B20" s="162" t="s">
        <v>796</v>
      </c>
      <c r="C20" s="163">
        <v>224840</v>
      </c>
      <c r="D20" s="163">
        <v>187939</v>
      </c>
      <c r="E20" s="299">
        <v>11497</v>
      </c>
      <c r="F20" s="163">
        <v>14687</v>
      </c>
      <c r="G20" s="163">
        <v>15483</v>
      </c>
      <c r="H20" s="163">
        <v>18670</v>
      </c>
      <c r="I20" s="163">
        <v>14279</v>
      </c>
      <c r="J20" s="163">
        <v>14419</v>
      </c>
      <c r="K20" s="303">
        <v>10418.534560483526</v>
      </c>
    </row>
    <row r="21" spans="1:11" x14ac:dyDescent="0.2">
      <c r="A21" s="152"/>
      <c r="B21" s="162" t="s">
        <v>141</v>
      </c>
      <c r="C21" s="163">
        <v>70230</v>
      </c>
      <c r="D21" s="163">
        <v>69172</v>
      </c>
      <c r="E21" s="299">
        <v>6134</v>
      </c>
      <c r="F21" s="163">
        <v>4909</v>
      </c>
      <c r="G21" s="163">
        <v>5090</v>
      </c>
      <c r="H21" s="163">
        <v>4853</v>
      </c>
      <c r="I21" s="163">
        <v>3995</v>
      </c>
      <c r="J21" s="163">
        <v>4125</v>
      </c>
      <c r="K21" s="303">
        <v>3266.7425710863654</v>
      </c>
    </row>
    <row r="22" spans="1:11" x14ac:dyDescent="0.2">
      <c r="A22" s="159" t="s">
        <v>797</v>
      </c>
      <c r="B22" s="159" t="s">
        <v>798</v>
      </c>
      <c r="C22" s="160">
        <v>2395374</v>
      </c>
      <c r="D22" s="160">
        <v>2264781</v>
      </c>
      <c r="E22" s="298">
        <v>198064</v>
      </c>
      <c r="F22" s="160">
        <v>245991</v>
      </c>
      <c r="G22" s="160">
        <v>157750</v>
      </c>
      <c r="H22" s="160">
        <v>160593</v>
      </c>
      <c r="I22" s="160">
        <v>151677</v>
      </c>
      <c r="J22" s="160">
        <v>144442</v>
      </c>
      <c r="K22" s="302">
        <v>164676.20025451988</v>
      </c>
    </row>
    <row r="23" spans="1:11" x14ac:dyDescent="0.2">
      <c r="A23" s="152"/>
      <c r="B23" s="162" t="s">
        <v>799</v>
      </c>
      <c r="C23" s="163">
        <v>796539</v>
      </c>
      <c r="D23" s="163">
        <v>977580</v>
      </c>
      <c r="E23" s="299">
        <v>77153</v>
      </c>
      <c r="F23" s="163">
        <v>97618</v>
      </c>
      <c r="G23" s="163">
        <v>77324</v>
      </c>
      <c r="H23" s="163">
        <v>75036</v>
      </c>
      <c r="I23" s="163">
        <v>63629</v>
      </c>
      <c r="J23" s="163">
        <v>62568</v>
      </c>
      <c r="K23" s="303">
        <v>74013.599699940198</v>
      </c>
    </row>
    <row r="24" spans="1:11" x14ac:dyDescent="0.2">
      <c r="A24" s="152"/>
      <c r="B24" s="162" t="s">
        <v>403</v>
      </c>
      <c r="C24" s="163">
        <v>939943</v>
      </c>
      <c r="D24" s="163">
        <v>724185</v>
      </c>
      <c r="E24" s="299">
        <v>62833</v>
      </c>
      <c r="F24" s="163">
        <v>90320</v>
      </c>
      <c r="G24" s="163">
        <v>49815</v>
      </c>
      <c r="H24" s="163">
        <v>53840</v>
      </c>
      <c r="I24" s="163">
        <v>50351</v>
      </c>
      <c r="J24" s="163">
        <v>42925</v>
      </c>
      <c r="K24" s="303">
        <v>48403.008674709781</v>
      </c>
    </row>
    <row r="25" spans="1:11" x14ac:dyDescent="0.2">
      <c r="A25" s="152"/>
      <c r="B25" s="162" t="s">
        <v>800</v>
      </c>
      <c r="C25" s="15">
        <v>2</v>
      </c>
      <c r="D25" s="15">
        <v>1</v>
      </c>
      <c r="E25" s="300" t="s">
        <v>184</v>
      </c>
      <c r="F25" s="15" t="s">
        <v>184</v>
      </c>
      <c r="G25" s="15">
        <v>1</v>
      </c>
      <c r="H25" s="15" t="s">
        <v>184</v>
      </c>
      <c r="I25" s="15" t="s">
        <v>184</v>
      </c>
      <c r="J25" s="15" t="s">
        <v>184</v>
      </c>
      <c r="K25" s="303">
        <v>0</v>
      </c>
    </row>
    <row r="26" spans="1:11" x14ac:dyDescent="0.2">
      <c r="A26" s="152"/>
      <c r="B26" s="162" t="s">
        <v>415</v>
      </c>
      <c r="C26" s="15" t="s">
        <v>184</v>
      </c>
      <c r="D26" s="15">
        <v>93</v>
      </c>
      <c r="E26" s="300">
        <v>3</v>
      </c>
      <c r="F26" s="15">
        <v>47</v>
      </c>
      <c r="G26" s="15" t="s">
        <v>184</v>
      </c>
      <c r="H26" s="15">
        <v>16</v>
      </c>
      <c r="I26" s="15">
        <v>11</v>
      </c>
      <c r="J26" s="15" t="s">
        <v>184</v>
      </c>
      <c r="K26" s="303">
        <v>0</v>
      </c>
    </row>
    <row r="27" spans="1:11" x14ac:dyDescent="0.2">
      <c r="A27" s="152"/>
      <c r="B27" s="162" t="s">
        <v>436</v>
      </c>
      <c r="C27" s="163">
        <v>388648</v>
      </c>
      <c r="D27" s="163">
        <v>299570</v>
      </c>
      <c r="E27" s="299">
        <v>29198</v>
      </c>
      <c r="F27" s="163">
        <v>19834</v>
      </c>
      <c r="G27" s="163">
        <v>16721</v>
      </c>
      <c r="H27" s="163">
        <v>20328</v>
      </c>
      <c r="I27" s="163">
        <v>21580</v>
      </c>
      <c r="J27" s="163">
        <v>22216</v>
      </c>
      <c r="K27" s="303">
        <v>22601.599084572546</v>
      </c>
    </row>
    <row r="28" spans="1:11" x14ac:dyDescent="0.2">
      <c r="A28" s="152"/>
      <c r="B28" s="162" t="s">
        <v>141</v>
      </c>
      <c r="C28" s="163">
        <v>270246</v>
      </c>
      <c r="D28" s="163">
        <v>263349</v>
      </c>
      <c r="E28" s="299">
        <v>28877</v>
      </c>
      <c r="F28" s="163">
        <v>38172</v>
      </c>
      <c r="G28" s="163">
        <v>13887</v>
      </c>
      <c r="H28" s="163">
        <v>11373</v>
      </c>
      <c r="I28" s="163">
        <v>16106</v>
      </c>
      <c r="J28" s="163">
        <v>16733</v>
      </c>
      <c r="K28" s="303">
        <v>19657.992795297338</v>
      </c>
    </row>
    <row r="29" spans="1:11" x14ac:dyDescent="0.2">
      <c r="A29" s="159" t="s">
        <v>801</v>
      </c>
      <c r="B29" s="159" t="s">
        <v>802</v>
      </c>
      <c r="C29" s="160">
        <v>1546279</v>
      </c>
      <c r="D29" s="160">
        <v>1225179</v>
      </c>
      <c r="E29" s="298">
        <v>149170</v>
      </c>
      <c r="F29" s="160">
        <v>124725</v>
      </c>
      <c r="G29" s="160">
        <v>82695</v>
      </c>
      <c r="H29" s="160">
        <v>84055</v>
      </c>
      <c r="I29" s="160">
        <v>74395</v>
      </c>
      <c r="J29" s="160">
        <v>84304</v>
      </c>
      <c r="K29" s="302">
        <v>103813.19263832412</v>
      </c>
    </row>
    <row r="30" spans="1:11" x14ac:dyDescent="0.2">
      <c r="A30" s="152"/>
      <c r="B30" s="162" t="s">
        <v>414</v>
      </c>
      <c r="C30" s="163">
        <v>130584</v>
      </c>
      <c r="D30" s="163">
        <v>144303</v>
      </c>
      <c r="E30" s="299">
        <v>14039</v>
      </c>
      <c r="F30" s="163">
        <v>10119</v>
      </c>
      <c r="G30" s="163">
        <v>9075</v>
      </c>
      <c r="H30" s="163">
        <v>10967</v>
      </c>
      <c r="I30" s="163">
        <v>11213</v>
      </c>
      <c r="J30" s="163">
        <v>5323</v>
      </c>
      <c r="K30" s="303">
        <v>7590.9555420698061</v>
      </c>
    </row>
    <row r="31" spans="1:11" x14ac:dyDescent="0.2">
      <c r="A31" s="152"/>
      <c r="B31" s="162" t="s">
        <v>423</v>
      </c>
      <c r="C31" s="163">
        <v>456829</v>
      </c>
      <c r="D31" s="163">
        <v>306413</v>
      </c>
      <c r="E31" s="299">
        <v>20954</v>
      </c>
      <c r="F31" s="163">
        <v>38670</v>
      </c>
      <c r="G31" s="163">
        <v>26366</v>
      </c>
      <c r="H31" s="163">
        <v>23210</v>
      </c>
      <c r="I31" s="163">
        <v>16683</v>
      </c>
      <c r="J31" s="163">
        <v>23177</v>
      </c>
      <c r="K31" s="303">
        <v>32025.128953218067</v>
      </c>
    </row>
    <row r="32" spans="1:11" x14ac:dyDescent="0.2">
      <c r="A32" s="152"/>
      <c r="B32" s="162" t="s">
        <v>434</v>
      </c>
      <c r="C32" s="163">
        <v>80470</v>
      </c>
      <c r="D32" s="163">
        <v>97956</v>
      </c>
      <c r="E32" s="299">
        <v>3801</v>
      </c>
      <c r="F32" s="163">
        <v>4010</v>
      </c>
      <c r="G32" s="163">
        <v>4348</v>
      </c>
      <c r="H32" s="163">
        <v>4430</v>
      </c>
      <c r="I32" s="163">
        <v>5012</v>
      </c>
      <c r="J32" s="163">
        <v>3162</v>
      </c>
      <c r="K32" s="303">
        <v>5813.3062601065112</v>
      </c>
    </row>
    <row r="33" spans="1:11" x14ac:dyDescent="0.2">
      <c r="A33" s="152"/>
      <c r="B33" s="162" t="s">
        <v>438</v>
      </c>
      <c r="C33" s="163">
        <v>361483</v>
      </c>
      <c r="D33" s="163">
        <v>246786</v>
      </c>
      <c r="E33" s="299">
        <v>66612</v>
      </c>
      <c r="F33" s="163">
        <v>26897</v>
      </c>
      <c r="G33" s="163">
        <v>15403</v>
      </c>
      <c r="H33" s="163">
        <v>12318</v>
      </c>
      <c r="I33" s="163">
        <v>12901</v>
      </c>
      <c r="J33" s="163">
        <v>11529</v>
      </c>
      <c r="K33" s="303">
        <v>9059.5224161621136</v>
      </c>
    </row>
    <row r="34" spans="1:11" x14ac:dyDescent="0.2">
      <c r="A34" s="152"/>
      <c r="B34" s="162" t="s">
        <v>141</v>
      </c>
      <c r="C34" s="163">
        <v>516913</v>
      </c>
      <c r="D34" s="163">
        <v>429719</v>
      </c>
      <c r="E34" s="299">
        <v>43762</v>
      </c>
      <c r="F34" s="163">
        <v>45030</v>
      </c>
      <c r="G34" s="163">
        <v>27503</v>
      </c>
      <c r="H34" s="163">
        <v>33130</v>
      </c>
      <c r="I34" s="163">
        <v>28587</v>
      </c>
      <c r="J34" s="163">
        <v>41114</v>
      </c>
      <c r="K34" s="303">
        <v>49324.279466767592</v>
      </c>
    </row>
    <row r="35" spans="1:11" x14ac:dyDescent="0.2">
      <c r="A35" s="159" t="s">
        <v>803</v>
      </c>
      <c r="B35" s="159" t="s">
        <v>804</v>
      </c>
      <c r="C35" s="160">
        <v>2988609</v>
      </c>
      <c r="D35" s="160">
        <v>3003328</v>
      </c>
      <c r="E35" s="298">
        <v>250456</v>
      </c>
      <c r="F35" s="160">
        <v>270503</v>
      </c>
      <c r="G35" s="160">
        <v>231519</v>
      </c>
      <c r="H35" s="160">
        <v>244030</v>
      </c>
      <c r="I35" s="160">
        <v>240449</v>
      </c>
      <c r="J35" s="160">
        <v>206504</v>
      </c>
      <c r="K35" s="302">
        <v>251815.5618582333</v>
      </c>
    </row>
    <row r="36" spans="1:11" x14ac:dyDescent="0.2">
      <c r="A36" s="152"/>
      <c r="B36" s="162" t="s">
        <v>143</v>
      </c>
      <c r="C36" s="163">
        <v>74363</v>
      </c>
      <c r="D36" s="163">
        <v>62013</v>
      </c>
      <c r="E36" s="299">
        <v>6148</v>
      </c>
      <c r="F36" s="163">
        <v>5506</v>
      </c>
      <c r="G36" s="163">
        <v>4450</v>
      </c>
      <c r="H36" s="163">
        <v>4717</v>
      </c>
      <c r="I36" s="163">
        <v>5536</v>
      </c>
      <c r="J36" s="163">
        <v>4495</v>
      </c>
      <c r="K36" s="303">
        <v>5677.5589202612182</v>
      </c>
    </row>
    <row r="37" spans="1:11" x14ac:dyDescent="0.2">
      <c r="A37" s="152"/>
      <c r="B37" s="162" t="s">
        <v>805</v>
      </c>
      <c r="C37" s="163">
        <v>43399</v>
      </c>
      <c r="D37" s="163">
        <v>45028</v>
      </c>
      <c r="E37" s="299">
        <v>2963</v>
      </c>
      <c r="F37" s="163">
        <v>3682</v>
      </c>
      <c r="G37" s="163">
        <v>3787</v>
      </c>
      <c r="H37" s="163">
        <v>2530</v>
      </c>
      <c r="I37" s="163">
        <v>4554</v>
      </c>
      <c r="J37" s="163">
        <v>3802</v>
      </c>
      <c r="K37" s="303">
        <v>3636.6233027612234</v>
      </c>
    </row>
    <row r="38" spans="1:11" x14ac:dyDescent="0.2">
      <c r="A38" s="152"/>
      <c r="B38" s="162" t="s">
        <v>144</v>
      </c>
      <c r="C38" s="163">
        <v>131901</v>
      </c>
      <c r="D38" s="163">
        <v>129290</v>
      </c>
      <c r="E38" s="299">
        <v>10256</v>
      </c>
      <c r="F38" s="163">
        <v>12467</v>
      </c>
      <c r="G38" s="163">
        <v>11771</v>
      </c>
      <c r="H38" s="163">
        <v>10766</v>
      </c>
      <c r="I38" s="163">
        <v>9782</v>
      </c>
      <c r="J38" s="163">
        <v>8729</v>
      </c>
      <c r="K38" s="303">
        <v>10261.068670332777</v>
      </c>
    </row>
    <row r="39" spans="1:11" x14ac:dyDescent="0.2">
      <c r="A39" s="152"/>
      <c r="B39" s="162" t="s">
        <v>432</v>
      </c>
      <c r="C39" s="163">
        <v>425760</v>
      </c>
      <c r="D39" s="163">
        <v>558480</v>
      </c>
      <c r="E39" s="299">
        <v>41005</v>
      </c>
      <c r="F39" s="163">
        <v>58159</v>
      </c>
      <c r="G39" s="163">
        <v>47769</v>
      </c>
      <c r="H39" s="163">
        <v>51781</v>
      </c>
      <c r="I39" s="163">
        <v>38903</v>
      </c>
      <c r="J39" s="163">
        <v>41419</v>
      </c>
      <c r="K39" s="303">
        <v>51152.270771295953</v>
      </c>
    </row>
    <row r="40" spans="1:11" x14ac:dyDescent="0.2">
      <c r="A40" s="152"/>
      <c r="B40" s="162" t="s">
        <v>439</v>
      </c>
      <c r="C40" s="163">
        <v>363214</v>
      </c>
      <c r="D40" s="163">
        <v>325142</v>
      </c>
      <c r="E40" s="299">
        <v>25072</v>
      </c>
      <c r="F40" s="163">
        <v>32505</v>
      </c>
      <c r="G40" s="163">
        <v>31845</v>
      </c>
      <c r="H40" s="163">
        <v>37505</v>
      </c>
      <c r="I40" s="163">
        <v>34279</v>
      </c>
      <c r="J40" s="163">
        <v>24854</v>
      </c>
      <c r="K40" s="303">
        <v>29696.101703799141</v>
      </c>
    </row>
    <row r="41" spans="1:11" x14ac:dyDescent="0.2">
      <c r="A41" s="152"/>
      <c r="B41" s="162" t="s">
        <v>806</v>
      </c>
      <c r="C41" s="163">
        <v>1383634</v>
      </c>
      <c r="D41" s="163">
        <v>1399071</v>
      </c>
      <c r="E41" s="299">
        <v>119128</v>
      </c>
      <c r="F41" s="163">
        <v>119503</v>
      </c>
      <c r="G41" s="163">
        <v>94468</v>
      </c>
      <c r="H41" s="163">
        <v>96541</v>
      </c>
      <c r="I41" s="163">
        <v>105003</v>
      </c>
      <c r="J41" s="163">
        <v>84367</v>
      </c>
      <c r="K41" s="303">
        <v>101317.41649736681</v>
      </c>
    </row>
    <row r="42" spans="1:11" x14ac:dyDescent="0.2">
      <c r="A42" s="152"/>
      <c r="B42" s="162" t="s">
        <v>141</v>
      </c>
      <c r="C42" s="163">
        <v>566337</v>
      </c>
      <c r="D42" s="163">
        <v>484303</v>
      </c>
      <c r="E42" s="299">
        <v>45884</v>
      </c>
      <c r="F42" s="163">
        <v>38682</v>
      </c>
      <c r="G42" s="163">
        <v>37428</v>
      </c>
      <c r="H42" s="163">
        <v>40191</v>
      </c>
      <c r="I42" s="163">
        <v>42392</v>
      </c>
      <c r="J42" s="163">
        <v>38838</v>
      </c>
      <c r="K42" s="303">
        <v>50074.521992416157</v>
      </c>
    </row>
    <row r="43" spans="1:11" x14ac:dyDescent="0.2">
      <c r="A43" s="159" t="s">
        <v>807</v>
      </c>
      <c r="B43" s="159" t="s">
        <v>808</v>
      </c>
      <c r="C43" s="160">
        <v>357269</v>
      </c>
      <c r="D43" s="160">
        <v>345682</v>
      </c>
      <c r="E43" s="298">
        <v>29600</v>
      </c>
      <c r="F43" s="160">
        <v>30640</v>
      </c>
      <c r="G43" s="160">
        <v>26456</v>
      </c>
      <c r="H43" s="160">
        <v>23569</v>
      </c>
      <c r="I43" s="160">
        <v>25471</v>
      </c>
      <c r="J43" s="160">
        <v>24470</v>
      </c>
      <c r="K43" s="302">
        <v>24113.491707682631</v>
      </c>
    </row>
    <row r="44" spans="1:11" x14ac:dyDescent="0.2">
      <c r="A44" s="152"/>
      <c r="B44" s="162" t="s">
        <v>400</v>
      </c>
      <c r="C44" s="163">
        <v>304917</v>
      </c>
      <c r="D44" s="163">
        <v>295349</v>
      </c>
      <c r="E44" s="299">
        <v>25249</v>
      </c>
      <c r="F44" s="163">
        <v>27255</v>
      </c>
      <c r="G44" s="163">
        <v>22424</v>
      </c>
      <c r="H44" s="163">
        <v>20357</v>
      </c>
      <c r="I44" s="163">
        <v>20790</v>
      </c>
      <c r="J44" s="163">
        <v>21458</v>
      </c>
      <c r="K44" s="303">
        <v>20976.335985971793</v>
      </c>
    </row>
    <row r="45" spans="1:11" x14ac:dyDescent="0.2">
      <c r="A45" s="152"/>
      <c r="B45" s="162" t="s">
        <v>809</v>
      </c>
      <c r="C45" s="163">
        <v>52356</v>
      </c>
      <c r="D45" s="163">
        <v>50332</v>
      </c>
      <c r="E45" s="299">
        <v>4351</v>
      </c>
      <c r="F45" s="163">
        <v>3385</v>
      </c>
      <c r="G45" s="163">
        <v>4032</v>
      </c>
      <c r="H45" s="163">
        <v>3212</v>
      </c>
      <c r="I45" s="163">
        <v>4681</v>
      </c>
      <c r="J45" s="163">
        <v>3013</v>
      </c>
      <c r="K45" s="303">
        <v>3137.1557217108684</v>
      </c>
    </row>
    <row r="46" spans="1:11" x14ac:dyDescent="0.2">
      <c r="A46" s="152"/>
      <c r="B46" s="162" t="s">
        <v>141</v>
      </c>
      <c r="C46" s="15" t="s">
        <v>184</v>
      </c>
      <c r="D46" s="15" t="s">
        <v>184</v>
      </c>
      <c r="E46" s="300" t="s">
        <v>184</v>
      </c>
      <c r="F46" s="15" t="s">
        <v>184</v>
      </c>
      <c r="G46" s="15" t="s">
        <v>184</v>
      </c>
      <c r="H46" s="15" t="s">
        <v>184</v>
      </c>
      <c r="I46" s="15" t="s">
        <v>184</v>
      </c>
      <c r="J46" s="15" t="s">
        <v>184</v>
      </c>
      <c r="K46" s="303">
        <v>0</v>
      </c>
    </row>
    <row r="47" spans="1:11" ht="15" thickBot="1" x14ac:dyDescent="0.25">
      <c r="A47" s="169" t="s">
        <v>810</v>
      </c>
      <c r="B47" s="169" t="s">
        <v>141</v>
      </c>
      <c r="C47" s="170">
        <v>5753</v>
      </c>
      <c r="D47" s="170">
        <v>4116</v>
      </c>
      <c r="E47" s="301">
        <v>369</v>
      </c>
      <c r="F47" s="171">
        <v>244</v>
      </c>
      <c r="G47" s="171">
        <v>354</v>
      </c>
      <c r="H47" s="171">
        <v>377</v>
      </c>
      <c r="I47" s="171">
        <v>180</v>
      </c>
      <c r="J47" s="171">
        <v>210</v>
      </c>
      <c r="K47" s="304">
        <v>427.45189121743061</v>
      </c>
    </row>
    <row r="48" spans="1:11" ht="10.5" customHeight="1" thickTop="1" x14ac:dyDescent="0.2">
      <c r="A48" s="513" t="s">
        <v>871</v>
      </c>
      <c r="B48" s="513"/>
      <c r="C48" s="513"/>
      <c r="D48" s="513"/>
      <c r="E48" s="513"/>
      <c r="F48" s="513"/>
      <c r="G48" s="513"/>
      <c r="H48" s="513"/>
      <c r="I48" s="513"/>
      <c r="J48" s="513"/>
      <c r="K48" s="513"/>
    </row>
  </sheetData>
  <mergeCells count="9">
    <mergeCell ref="A48:K48"/>
    <mergeCell ref="A1:K1"/>
    <mergeCell ref="A2:K2"/>
    <mergeCell ref="A3:K3"/>
    <mergeCell ref="A4:A5"/>
    <mergeCell ref="B4:B5"/>
    <mergeCell ref="C4:C5"/>
    <mergeCell ref="D4:D5"/>
    <mergeCell ref="F4:K4"/>
  </mergeCells>
  <pageMargins left="0.7" right="0.7" top="0.75" bottom="0.75" header="0.3" footer="0.3"/>
  <pageSetup paperSize="9" scale="93"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tabSelected="1" view="pageBreakPreview" zoomScale="115" zoomScaleNormal="100" zoomScaleSheetLayoutView="115" workbookViewId="0">
      <selection activeCell="J8" sqref="J8"/>
    </sheetView>
  </sheetViews>
  <sheetFormatPr defaultColWidth="9.125" defaultRowHeight="14.25" x14ac:dyDescent="0.2"/>
  <cols>
    <col min="1" max="1" width="2.875" style="5" bestFit="1" customWidth="1"/>
    <col min="2" max="2" width="17.625" style="5" bestFit="1" customWidth="1"/>
    <col min="3" max="11" width="8.5" style="5" customWidth="1"/>
    <col min="12" max="16384" width="9.125" style="5"/>
  </cols>
  <sheetData>
    <row r="1" spans="1:12" ht="18.75" x14ac:dyDescent="0.2">
      <c r="A1" s="360" t="s">
        <v>821</v>
      </c>
      <c r="B1" s="360"/>
      <c r="C1" s="360"/>
      <c r="D1" s="360"/>
      <c r="E1" s="360"/>
      <c r="F1" s="360"/>
      <c r="G1" s="360"/>
      <c r="H1" s="360"/>
      <c r="I1" s="360"/>
      <c r="J1" s="360"/>
    </row>
    <row r="2" spans="1:12" x14ac:dyDescent="0.2">
      <c r="A2" s="500" t="s">
        <v>517</v>
      </c>
      <c r="B2" s="500"/>
      <c r="C2" s="500"/>
      <c r="D2" s="500"/>
      <c r="E2" s="500"/>
      <c r="F2" s="500"/>
      <c r="G2" s="500"/>
      <c r="H2" s="500"/>
      <c r="I2" s="500"/>
      <c r="J2" s="500"/>
    </row>
    <row r="3" spans="1:12" ht="15" thickBot="1" x14ac:dyDescent="0.25">
      <c r="A3" s="334" t="s">
        <v>670</v>
      </c>
      <c r="B3" s="334"/>
      <c r="C3" s="334"/>
      <c r="D3" s="334"/>
      <c r="E3" s="334"/>
      <c r="F3" s="334"/>
      <c r="G3" s="334"/>
      <c r="H3" s="334"/>
      <c r="I3" s="334"/>
      <c r="J3" s="334"/>
      <c r="K3" s="334"/>
    </row>
    <row r="4" spans="1:12" ht="15.75" thickTop="1" thickBot="1" x14ac:dyDescent="0.25">
      <c r="A4" s="344"/>
      <c r="B4" s="347" t="s">
        <v>737</v>
      </c>
      <c r="C4" s="357" t="s">
        <v>134</v>
      </c>
      <c r="D4" s="357" t="s">
        <v>671</v>
      </c>
      <c r="E4" s="118">
        <v>2023</v>
      </c>
      <c r="F4" s="351">
        <v>2023</v>
      </c>
      <c r="G4" s="351"/>
      <c r="H4" s="351"/>
      <c r="I4" s="351"/>
      <c r="J4" s="350"/>
      <c r="K4" s="326">
        <v>2024</v>
      </c>
      <c r="L4" s="257"/>
    </row>
    <row r="5" spans="1:12" ht="15" thickBot="1" x14ac:dyDescent="0.25">
      <c r="A5" s="501"/>
      <c r="B5" s="397"/>
      <c r="C5" s="358"/>
      <c r="D5" s="358"/>
      <c r="E5" s="20" t="s">
        <v>45</v>
      </c>
      <c r="F5" s="226" t="s">
        <v>40</v>
      </c>
      <c r="G5" s="226" t="s">
        <v>41</v>
      </c>
      <c r="H5" s="226" t="s">
        <v>42</v>
      </c>
      <c r="I5" s="226" t="s">
        <v>43</v>
      </c>
      <c r="J5" s="21" t="s">
        <v>907</v>
      </c>
      <c r="K5" s="197" t="s">
        <v>906</v>
      </c>
    </row>
    <row r="6" spans="1:12" ht="15" thickTop="1" x14ac:dyDescent="0.2">
      <c r="A6" s="78"/>
      <c r="B6" s="4"/>
      <c r="C6" s="30"/>
      <c r="D6" s="30"/>
      <c r="E6" s="30"/>
      <c r="F6" s="30"/>
      <c r="G6" s="30"/>
      <c r="H6" s="30"/>
      <c r="I6" s="30"/>
      <c r="J6" s="180"/>
    </row>
    <row r="7" spans="1:12" x14ac:dyDescent="0.2">
      <c r="A7" s="78"/>
      <c r="B7" s="55" t="s">
        <v>738</v>
      </c>
      <c r="C7" s="233">
        <v>71542959</v>
      </c>
      <c r="D7" s="233">
        <v>51833999</v>
      </c>
      <c r="E7" s="267">
        <f>+'[13]Imports (Countries &amp; Regions)'!$D$103</f>
        <v>3887964.417807281</v>
      </c>
      <c r="F7" s="233">
        <v>4234014</v>
      </c>
      <c r="G7" s="233">
        <v>3953029</v>
      </c>
      <c r="H7" s="233">
        <v>4378028</v>
      </c>
      <c r="I7" s="233">
        <v>4441995</v>
      </c>
      <c r="J7" s="233">
        <f>+'[13]Imports (Countries &amp; Regions)'!E103</f>
        <v>4100989.6699101687</v>
      </c>
      <c r="K7" s="233">
        <f>+'[13]Imports (Countries &amp; Regions)'!F103</f>
        <v>4510984.2024759939</v>
      </c>
    </row>
    <row r="8" spans="1:12" x14ac:dyDescent="0.2">
      <c r="A8" s="78"/>
      <c r="B8" s="4"/>
      <c r="C8" s="233"/>
      <c r="D8" s="268"/>
      <c r="E8" s="233"/>
      <c r="F8" s="268"/>
      <c r="G8" s="268"/>
      <c r="H8" s="268"/>
      <c r="I8" s="268"/>
      <c r="J8" s="268"/>
      <c r="K8" s="268"/>
    </row>
    <row r="9" spans="1:12" x14ac:dyDescent="0.2">
      <c r="A9" s="68" t="s">
        <v>739</v>
      </c>
      <c r="B9" s="55" t="s">
        <v>740</v>
      </c>
      <c r="C9" s="233">
        <v>6770</v>
      </c>
      <c r="D9" s="233">
        <v>3189</v>
      </c>
      <c r="E9" s="233">
        <f>+'[13]Imports (Countries &amp; Regions)'!D10</f>
        <v>76.126999999999995</v>
      </c>
      <c r="F9" s="233">
        <v>188</v>
      </c>
      <c r="G9" s="233">
        <v>220</v>
      </c>
      <c r="H9" s="233">
        <v>5149</v>
      </c>
      <c r="I9" s="233">
        <v>275</v>
      </c>
      <c r="J9" s="233">
        <f>+'[13]Imports (Countries &amp; Regions)'!E10</f>
        <v>34618.207999999999</v>
      </c>
      <c r="K9" s="233">
        <f>+'[13]Imports (Countries &amp; Regions)'!F10</f>
        <v>133.3091</v>
      </c>
    </row>
    <row r="10" spans="1:12" x14ac:dyDescent="0.2">
      <c r="A10" s="68" t="s">
        <v>741</v>
      </c>
      <c r="B10" s="55" t="s">
        <v>742</v>
      </c>
      <c r="C10" s="233">
        <v>152140</v>
      </c>
      <c r="D10" s="233">
        <v>117698</v>
      </c>
      <c r="E10" s="233">
        <f>+'[13]Imports (Countries &amp; Regions)'!D11</f>
        <v>4986.7899999999991</v>
      </c>
      <c r="F10" s="233">
        <v>7575</v>
      </c>
      <c r="G10" s="233">
        <v>5371</v>
      </c>
      <c r="H10" s="233">
        <v>4301</v>
      </c>
      <c r="I10" s="233">
        <v>6163</v>
      </c>
      <c r="J10" s="233">
        <f>+'[13]Imports (Countries &amp; Regions)'!E11</f>
        <v>5049.6891999999998</v>
      </c>
      <c r="K10" s="233">
        <f>+'[13]Imports (Countries &amp; Regions)'!F11</f>
        <v>5781.4538000000002</v>
      </c>
    </row>
    <row r="11" spans="1:12" x14ac:dyDescent="0.2">
      <c r="A11" s="4"/>
      <c r="B11" s="9" t="s">
        <v>743</v>
      </c>
      <c r="C11" s="269">
        <v>66803</v>
      </c>
      <c r="D11" s="269">
        <v>57550</v>
      </c>
      <c r="E11" s="233">
        <f>+'[13]Imports (Countries &amp; Regions)'!D12</f>
        <v>4431.5639999999994</v>
      </c>
      <c r="F11" s="269">
        <v>6958</v>
      </c>
      <c r="G11" s="269">
        <v>5027</v>
      </c>
      <c r="H11" s="269">
        <v>3877</v>
      </c>
      <c r="I11" s="269">
        <v>5752</v>
      </c>
      <c r="J11" s="269">
        <f>+'[13]Imports (Countries &amp; Regions)'!E12</f>
        <v>4556.3262000000004</v>
      </c>
      <c r="K11" s="269">
        <f>+'[13]Imports (Countries &amp; Regions)'!F12</f>
        <v>4680.4988000000003</v>
      </c>
    </row>
    <row r="12" spans="1:12" x14ac:dyDescent="0.2">
      <c r="A12" s="4"/>
      <c r="B12" s="9" t="s">
        <v>141</v>
      </c>
      <c r="C12" s="269">
        <v>85337</v>
      </c>
      <c r="D12" s="269">
        <v>60148</v>
      </c>
      <c r="E12" s="233">
        <f>+'[13]Imports (Countries &amp; Regions)'!D13</f>
        <v>555.226</v>
      </c>
      <c r="F12" s="269">
        <v>618</v>
      </c>
      <c r="G12" s="269">
        <v>344</v>
      </c>
      <c r="H12" s="269">
        <v>424</v>
      </c>
      <c r="I12" s="269">
        <v>411</v>
      </c>
      <c r="J12" s="269">
        <f>+'[13]Imports (Countries &amp; Regions)'!E13</f>
        <v>493.363</v>
      </c>
      <c r="K12" s="269">
        <f>+'[13]Imports (Countries &amp; Regions)'!F13</f>
        <v>1100.9549999999999</v>
      </c>
    </row>
    <row r="13" spans="1:12" x14ac:dyDescent="0.2">
      <c r="A13" s="68" t="s">
        <v>744</v>
      </c>
      <c r="B13" s="55" t="s">
        <v>745</v>
      </c>
      <c r="C13" s="233">
        <v>1339244</v>
      </c>
      <c r="D13" s="233">
        <v>970986</v>
      </c>
      <c r="E13" s="233">
        <f>+'[13]Imports (Countries &amp; Regions)'!D14</f>
        <v>119936.69599999997</v>
      </c>
      <c r="F13" s="233">
        <v>39516</v>
      </c>
      <c r="G13" s="233">
        <v>39007</v>
      </c>
      <c r="H13" s="233">
        <v>30233</v>
      </c>
      <c r="I13" s="233">
        <v>42039</v>
      </c>
      <c r="J13" s="233">
        <f>+'[13]Imports (Countries &amp; Regions)'!E14</f>
        <v>37523.944199999998</v>
      </c>
      <c r="K13" s="233">
        <f>+'[13]Imports (Countries &amp; Regions)'!F14</f>
        <v>30957.613300000001</v>
      </c>
    </row>
    <row r="14" spans="1:12" x14ac:dyDescent="0.2">
      <c r="A14" s="4"/>
      <c r="B14" s="9" t="s">
        <v>746</v>
      </c>
      <c r="C14" s="269">
        <v>139951</v>
      </c>
      <c r="D14" s="269">
        <v>174150</v>
      </c>
      <c r="E14" s="233">
        <f>+'[13]Imports (Countries &amp; Regions)'!D15</f>
        <v>16874.119000000002</v>
      </c>
      <c r="F14" s="269">
        <v>8061</v>
      </c>
      <c r="G14" s="269">
        <v>8752</v>
      </c>
      <c r="H14" s="269">
        <v>9447</v>
      </c>
      <c r="I14" s="269">
        <v>9974</v>
      </c>
      <c r="J14" s="269">
        <f>+'[13]Imports (Countries &amp; Regions)'!E15</f>
        <v>5020.4930000000004</v>
      </c>
      <c r="K14" s="269">
        <f>+'[13]Imports (Countries &amp; Regions)'!F15</f>
        <v>2642.7826</v>
      </c>
    </row>
    <row r="15" spans="1:12" x14ac:dyDescent="0.2">
      <c r="A15" s="4"/>
      <c r="B15" s="9" t="s">
        <v>747</v>
      </c>
      <c r="C15" s="269">
        <v>1119772</v>
      </c>
      <c r="D15" s="269">
        <v>718354</v>
      </c>
      <c r="E15" s="233">
        <f>+'[13]Imports (Countries &amp; Regions)'!D16</f>
        <v>96488.877999999953</v>
      </c>
      <c r="F15" s="269">
        <v>23143</v>
      </c>
      <c r="G15" s="269">
        <v>24812</v>
      </c>
      <c r="H15" s="269">
        <v>17499</v>
      </c>
      <c r="I15" s="269">
        <v>24101</v>
      </c>
      <c r="J15" s="269">
        <f>+'[13]Imports (Countries &amp; Regions)'!E16</f>
        <v>25052.8138</v>
      </c>
      <c r="K15" s="269">
        <f>+'[13]Imports (Countries &amp; Regions)'!F16</f>
        <v>26883.109400000001</v>
      </c>
    </row>
    <row r="16" spans="1:12" x14ac:dyDescent="0.2">
      <c r="A16" s="4"/>
      <c r="B16" s="9" t="s">
        <v>748</v>
      </c>
      <c r="C16" s="269">
        <v>11984</v>
      </c>
      <c r="D16" s="269">
        <v>8926</v>
      </c>
      <c r="E16" s="233">
        <f>+'[13]Imports (Countries &amp; Regions)'!D17</f>
        <v>146.74399999999997</v>
      </c>
      <c r="F16" s="269">
        <v>307</v>
      </c>
      <c r="G16" s="269">
        <v>1122</v>
      </c>
      <c r="H16" s="269">
        <v>1722</v>
      </c>
      <c r="I16" s="269">
        <v>2416</v>
      </c>
      <c r="J16" s="269">
        <f>+'[13]Imports (Countries &amp; Regions)'!E17</f>
        <v>1064.1631</v>
      </c>
      <c r="K16" s="269">
        <f>+'[13]Imports (Countries &amp; Regions)'!F17</f>
        <v>1125.152</v>
      </c>
    </row>
    <row r="17" spans="1:11" x14ac:dyDescent="0.2">
      <c r="A17" s="4"/>
      <c r="B17" s="9" t="s">
        <v>141</v>
      </c>
      <c r="C17" s="269">
        <v>67537</v>
      </c>
      <c r="D17" s="269">
        <v>69555</v>
      </c>
      <c r="E17" s="233">
        <f>+'[13]Imports (Countries &amp; Regions)'!D18</f>
        <v>6426.9549999999999</v>
      </c>
      <c r="F17" s="269">
        <v>8005</v>
      </c>
      <c r="G17" s="269">
        <v>4323</v>
      </c>
      <c r="H17" s="269">
        <v>1566</v>
      </c>
      <c r="I17" s="269">
        <v>5548</v>
      </c>
      <c r="J17" s="269">
        <f>+'[13]Imports (Countries &amp; Regions)'!E18</f>
        <v>6386.4742999999999</v>
      </c>
      <c r="K17" s="269">
        <f>+'[13]Imports (Countries &amp; Regions)'!F18</f>
        <v>306.5693</v>
      </c>
    </row>
    <row r="18" spans="1:11" x14ac:dyDescent="0.2">
      <c r="A18" s="68" t="s">
        <v>749</v>
      </c>
      <c r="B18" s="55" t="s">
        <v>750</v>
      </c>
      <c r="C18" s="233">
        <v>3340480</v>
      </c>
      <c r="D18" s="233">
        <v>2614184</v>
      </c>
      <c r="E18" s="233">
        <f>+'[13]Imports (Countries &amp; Regions)'!D19</f>
        <v>226109.99500000011</v>
      </c>
      <c r="F18" s="233">
        <v>192262</v>
      </c>
      <c r="G18" s="233">
        <v>130206</v>
      </c>
      <c r="H18" s="233">
        <v>127930</v>
      </c>
      <c r="I18" s="233">
        <v>161142</v>
      </c>
      <c r="J18" s="233">
        <f>+'[13]Imports (Countries &amp; Regions)'!E19</f>
        <v>164448.63140000001</v>
      </c>
      <c r="K18" s="233">
        <f>+'[13]Imports (Countries &amp; Regions)'!F19</f>
        <v>151862.09830000001</v>
      </c>
    </row>
    <row r="19" spans="1:11" x14ac:dyDescent="0.2">
      <c r="A19" s="4"/>
      <c r="B19" s="9" t="s">
        <v>751</v>
      </c>
      <c r="C19" s="269">
        <v>284908</v>
      </c>
      <c r="D19" s="269">
        <v>398915</v>
      </c>
      <c r="E19" s="233">
        <f>+'[13]Imports (Countries &amp; Regions)'!D20</f>
        <v>51327.810000000005</v>
      </c>
      <c r="F19" s="269">
        <v>15748</v>
      </c>
      <c r="G19" s="269">
        <v>9407</v>
      </c>
      <c r="H19" s="269">
        <v>10468</v>
      </c>
      <c r="I19" s="269">
        <v>11443</v>
      </c>
      <c r="J19" s="269">
        <f>+'[13]Imports (Countries &amp; Regions)'!E20</f>
        <v>8630.2666000000008</v>
      </c>
      <c r="K19" s="269">
        <f>+'[13]Imports (Countries &amp; Regions)'!F20</f>
        <v>12078.752899999999</v>
      </c>
    </row>
    <row r="20" spans="1:11" x14ac:dyDescent="0.2">
      <c r="A20" s="4"/>
      <c r="B20" s="9" t="s">
        <v>752</v>
      </c>
      <c r="C20" s="269">
        <v>3055150</v>
      </c>
      <c r="D20" s="269">
        <v>2214849</v>
      </c>
      <c r="E20" s="233">
        <f>+'[13]Imports (Countries &amp; Regions)'!D21</f>
        <v>174782.18500000011</v>
      </c>
      <c r="F20" s="269">
        <v>176497</v>
      </c>
      <c r="G20" s="269">
        <v>120799</v>
      </c>
      <c r="H20" s="269">
        <v>117462</v>
      </c>
      <c r="I20" s="269">
        <v>149699</v>
      </c>
      <c r="J20" s="269">
        <f>+'[13]Imports (Countries &amp; Regions)'!E21</f>
        <v>155754.52480000001</v>
      </c>
      <c r="K20" s="269">
        <f>+'[13]Imports (Countries &amp; Regions)'!F21</f>
        <v>139783.34539999999</v>
      </c>
    </row>
    <row r="21" spans="1:11" x14ac:dyDescent="0.2">
      <c r="A21" s="4"/>
      <c r="B21" s="9" t="s">
        <v>141</v>
      </c>
      <c r="C21" s="269">
        <v>422</v>
      </c>
      <c r="D21" s="269">
        <v>420</v>
      </c>
      <c r="E21" s="233">
        <f>+'[13]Imports (Countries &amp; Regions)'!D22</f>
        <v>0</v>
      </c>
      <c r="F21" s="269">
        <v>18</v>
      </c>
      <c r="G21" s="269" t="s">
        <v>184</v>
      </c>
      <c r="H21" s="269" t="s">
        <v>184</v>
      </c>
      <c r="I21" s="269" t="s">
        <v>184</v>
      </c>
      <c r="J21" s="269">
        <f>+'[13]Imports (Countries &amp; Regions)'!E22</f>
        <v>63.84</v>
      </c>
      <c r="K21" s="269">
        <f>+'[13]Imports (Countries &amp; Regions)'!F22</f>
        <v>0</v>
      </c>
    </row>
    <row r="22" spans="1:11" x14ac:dyDescent="0.2">
      <c r="A22" s="68" t="s">
        <v>753</v>
      </c>
      <c r="B22" s="55" t="s">
        <v>754</v>
      </c>
      <c r="C22" s="233">
        <v>1294525</v>
      </c>
      <c r="D22" s="233">
        <v>1007420</v>
      </c>
      <c r="E22" s="233">
        <f>+'[13]Imports (Countries &amp; Regions)'!D23</f>
        <v>170221.24599999998</v>
      </c>
      <c r="F22" s="233">
        <v>43268</v>
      </c>
      <c r="G22" s="233">
        <v>59528</v>
      </c>
      <c r="H22" s="233">
        <v>131411</v>
      </c>
      <c r="I22" s="233">
        <v>218538</v>
      </c>
      <c r="J22" s="233">
        <f>+'[13]Imports (Countries &amp; Regions)'!E23</f>
        <v>137927.6004</v>
      </c>
      <c r="K22" s="233">
        <f>+'[13]Imports (Countries &amp; Regions)'!F23</f>
        <v>220100.89069999999</v>
      </c>
    </row>
    <row r="23" spans="1:11" x14ac:dyDescent="0.2">
      <c r="A23" s="4"/>
      <c r="B23" s="9" t="s">
        <v>755</v>
      </c>
      <c r="C23" s="269">
        <v>14964</v>
      </c>
      <c r="D23" s="269">
        <v>11268</v>
      </c>
      <c r="E23" s="233">
        <f>+'[13]Imports (Countries &amp; Regions)'!D24</f>
        <v>474.03599999999994</v>
      </c>
      <c r="F23" s="269">
        <v>1760</v>
      </c>
      <c r="G23" s="269">
        <v>1973</v>
      </c>
      <c r="H23" s="269">
        <v>1000</v>
      </c>
      <c r="I23" s="269">
        <v>653</v>
      </c>
      <c r="J23" s="269">
        <f>+'[13]Imports (Countries &amp; Regions)'!E24</f>
        <v>1117.5749000000001</v>
      </c>
      <c r="K23" s="269">
        <f>+'[13]Imports (Countries &amp; Regions)'!F24</f>
        <v>898.77710000000002</v>
      </c>
    </row>
    <row r="24" spans="1:11" x14ac:dyDescent="0.2">
      <c r="A24" s="4"/>
      <c r="B24" s="9" t="s">
        <v>756</v>
      </c>
      <c r="C24" s="269">
        <v>60037</v>
      </c>
      <c r="D24" s="269">
        <v>151307</v>
      </c>
      <c r="E24" s="233">
        <f>+'[13]Imports (Countries &amp; Regions)'!D25</f>
        <v>4696.088999999999</v>
      </c>
      <c r="F24" s="269">
        <v>6587</v>
      </c>
      <c r="G24" s="269">
        <v>2127</v>
      </c>
      <c r="H24" s="269">
        <v>19059</v>
      </c>
      <c r="I24" s="269">
        <v>41146</v>
      </c>
      <c r="J24" s="269">
        <f>+'[13]Imports (Countries &amp; Regions)'!E25</f>
        <v>23823.088500000002</v>
      </c>
      <c r="K24" s="269">
        <f>+'[13]Imports (Countries &amp; Regions)'!F25</f>
        <v>6773.4193999999998</v>
      </c>
    </row>
    <row r="25" spans="1:11" x14ac:dyDescent="0.2">
      <c r="A25" s="4"/>
      <c r="B25" s="9" t="s">
        <v>757</v>
      </c>
      <c r="C25" s="269">
        <v>254172</v>
      </c>
      <c r="D25" s="269">
        <v>645196</v>
      </c>
      <c r="E25" s="233">
        <f>+'[13]Imports (Countries &amp; Regions)'!D26</f>
        <v>149658.30299999999</v>
      </c>
      <c r="F25" s="269">
        <v>17748</v>
      </c>
      <c r="G25" s="269">
        <v>31492</v>
      </c>
      <c r="H25" s="269">
        <v>70466</v>
      </c>
      <c r="I25" s="269">
        <v>148168</v>
      </c>
      <c r="J25" s="269">
        <f>+'[13]Imports (Countries &amp; Regions)'!E26</f>
        <v>77361.396999999997</v>
      </c>
      <c r="K25" s="269">
        <f>+'[13]Imports (Countries &amp; Regions)'!F26</f>
        <v>154418.0196</v>
      </c>
    </row>
    <row r="26" spans="1:11" x14ac:dyDescent="0.2">
      <c r="A26" s="4"/>
      <c r="B26" s="9" t="s">
        <v>758</v>
      </c>
      <c r="C26" s="269">
        <v>693670</v>
      </c>
      <c r="D26" s="269">
        <v>49935</v>
      </c>
      <c r="E26" s="233">
        <f>+'[13]Imports (Countries &amp; Regions)'!D27</f>
        <v>7514.1450000000004</v>
      </c>
      <c r="F26" s="269">
        <v>372</v>
      </c>
      <c r="G26" s="269">
        <v>1948</v>
      </c>
      <c r="H26" s="269">
        <v>16626</v>
      </c>
      <c r="I26" s="269">
        <v>15603</v>
      </c>
      <c r="J26" s="269">
        <f>+'[13]Imports (Countries &amp; Regions)'!E27</f>
        <v>21301.501</v>
      </c>
      <c r="K26" s="269">
        <f>+'[13]Imports (Countries &amp; Regions)'!F27</f>
        <v>44434.264999999999</v>
      </c>
    </row>
    <row r="27" spans="1:11" x14ac:dyDescent="0.2">
      <c r="A27" s="4"/>
      <c r="B27" s="9" t="s">
        <v>141</v>
      </c>
      <c r="C27" s="269">
        <v>271683</v>
      </c>
      <c r="D27" s="269">
        <v>149714</v>
      </c>
      <c r="E27" s="233">
        <f>+'[13]Imports (Countries &amp; Regions)'!D28</f>
        <v>7878.6729999999998</v>
      </c>
      <c r="F27" s="269">
        <v>16801</v>
      </c>
      <c r="G27" s="269">
        <v>21988</v>
      </c>
      <c r="H27" s="269">
        <v>24261</v>
      </c>
      <c r="I27" s="269">
        <v>12968</v>
      </c>
      <c r="J27" s="269">
        <f>+'[13]Imports (Countries &amp; Regions)'!E28</f>
        <v>14324.039000000001</v>
      </c>
      <c r="K27" s="269">
        <f>+'[13]Imports (Countries &amp; Regions)'!F28</f>
        <v>13576.409600000001</v>
      </c>
    </row>
    <row r="28" spans="1:11" x14ac:dyDescent="0.2">
      <c r="A28" s="68" t="s">
        <v>759</v>
      </c>
      <c r="B28" s="55" t="s">
        <v>760</v>
      </c>
      <c r="C28" s="233">
        <v>1431378</v>
      </c>
      <c r="D28" s="233">
        <v>1060623</v>
      </c>
      <c r="E28" s="233">
        <f>+'[13]Imports (Countries &amp; Regions)'!D29</f>
        <v>59453.542999999991</v>
      </c>
      <c r="F28" s="233">
        <v>123782</v>
      </c>
      <c r="G28" s="233">
        <v>83276</v>
      </c>
      <c r="H28" s="233">
        <v>95318</v>
      </c>
      <c r="I28" s="233">
        <v>242860</v>
      </c>
      <c r="J28" s="233">
        <f>+'[13]Imports (Countries &amp; Regions)'!E29</f>
        <v>84794.968500000003</v>
      </c>
      <c r="K28" s="233">
        <f>+'[13]Imports (Countries &amp; Regions)'!F29</f>
        <v>89779.759300000005</v>
      </c>
    </row>
    <row r="29" spans="1:11" x14ac:dyDescent="0.2">
      <c r="A29" s="4"/>
      <c r="B29" s="9" t="s">
        <v>761</v>
      </c>
      <c r="C29" s="269">
        <v>89877</v>
      </c>
      <c r="D29" s="269">
        <v>64537</v>
      </c>
      <c r="E29" s="233">
        <f>+'[13]Imports (Countries &amp; Regions)'!D30</f>
        <v>3680.6790000000001</v>
      </c>
      <c r="F29" s="269">
        <v>4864</v>
      </c>
      <c r="G29" s="269">
        <v>4701</v>
      </c>
      <c r="H29" s="269">
        <v>4041</v>
      </c>
      <c r="I29" s="269">
        <v>4851</v>
      </c>
      <c r="J29" s="269">
        <f>+'[13]Imports (Countries &amp; Regions)'!E30</f>
        <v>3930.8488000000002</v>
      </c>
      <c r="K29" s="269">
        <f>+'[13]Imports (Countries &amp; Regions)'!F30</f>
        <v>6983.3652000000002</v>
      </c>
    </row>
    <row r="30" spans="1:11" x14ac:dyDescent="0.2">
      <c r="A30" s="4"/>
      <c r="B30" s="9" t="s">
        <v>762</v>
      </c>
      <c r="C30" s="269">
        <v>101145</v>
      </c>
      <c r="D30" s="269">
        <v>61850</v>
      </c>
      <c r="E30" s="233">
        <f>+'[13]Imports (Countries &amp; Regions)'!D31</f>
        <v>3833.4860000000008</v>
      </c>
      <c r="F30" s="269">
        <v>5705</v>
      </c>
      <c r="G30" s="269">
        <v>4054</v>
      </c>
      <c r="H30" s="269">
        <v>5556</v>
      </c>
      <c r="I30" s="269">
        <v>5191</v>
      </c>
      <c r="J30" s="269">
        <f>+'[13]Imports (Countries &amp; Regions)'!E31</f>
        <v>6294.5749999999998</v>
      </c>
      <c r="K30" s="269">
        <f>+'[13]Imports (Countries &amp; Regions)'!F31</f>
        <v>6296.6598000000004</v>
      </c>
    </row>
    <row r="31" spans="1:11" x14ac:dyDescent="0.2">
      <c r="A31" s="4"/>
      <c r="B31" s="9" t="s">
        <v>763</v>
      </c>
      <c r="C31" s="269">
        <v>41585</v>
      </c>
      <c r="D31" s="269">
        <v>32394</v>
      </c>
      <c r="E31" s="233">
        <f>+'[13]Imports (Countries &amp; Regions)'!D32</f>
        <v>3716.346</v>
      </c>
      <c r="F31" s="269">
        <v>2537</v>
      </c>
      <c r="G31" s="269">
        <v>2024</v>
      </c>
      <c r="H31" s="269">
        <v>1722</v>
      </c>
      <c r="I31" s="269">
        <v>954</v>
      </c>
      <c r="J31" s="269">
        <f>+'[13]Imports (Countries &amp; Regions)'!E32</f>
        <v>2236.6561000000002</v>
      </c>
      <c r="K31" s="269">
        <f>+'[13]Imports (Countries &amp; Regions)'!F32</f>
        <v>2375.9881999999998</v>
      </c>
    </row>
    <row r="32" spans="1:11" x14ac:dyDescent="0.2">
      <c r="A32" s="4"/>
      <c r="B32" s="9" t="s">
        <v>764</v>
      </c>
      <c r="C32" s="269">
        <v>248793</v>
      </c>
      <c r="D32" s="269">
        <v>194862</v>
      </c>
      <c r="E32" s="233">
        <f>+'[13]Imports (Countries &amp; Regions)'!D33</f>
        <v>10648.992000000002</v>
      </c>
      <c r="F32" s="269">
        <v>21382</v>
      </c>
      <c r="G32" s="269">
        <v>9852</v>
      </c>
      <c r="H32" s="269">
        <v>15300</v>
      </c>
      <c r="I32" s="269">
        <v>17301</v>
      </c>
      <c r="J32" s="269">
        <f>+'[13]Imports (Countries &amp; Regions)'!E33</f>
        <v>14733.410400000001</v>
      </c>
      <c r="K32" s="269">
        <f>+'[13]Imports (Countries &amp; Regions)'!F33</f>
        <v>15976.2498</v>
      </c>
    </row>
    <row r="33" spans="1:11" x14ac:dyDescent="0.2">
      <c r="A33" s="4"/>
      <c r="B33" s="9" t="s">
        <v>765</v>
      </c>
      <c r="C33" s="269">
        <v>869831</v>
      </c>
      <c r="D33" s="269">
        <v>638757</v>
      </c>
      <c r="E33" s="233">
        <f>+'[13]Imports (Countries &amp; Regions)'!D34</f>
        <v>32453.884999999991</v>
      </c>
      <c r="F33" s="269">
        <v>84205</v>
      </c>
      <c r="G33" s="269">
        <v>58822</v>
      </c>
      <c r="H33" s="269">
        <v>63149</v>
      </c>
      <c r="I33" s="269">
        <v>209454</v>
      </c>
      <c r="J33" s="269">
        <f>+'[13]Imports (Countries &amp; Regions)'!E34</f>
        <v>51337.351600000002</v>
      </c>
      <c r="K33" s="269">
        <f>+'[13]Imports (Countries &amp; Regions)'!F34</f>
        <v>51049.5553</v>
      </c>
    </row>
    <row r="34" spans="1:11" x14ac:dyDescent="0.2">
      <c r="A34" s="4"/>
      <c r="B34" s="9" t="s">
        <v>141</v>
      </c>
      <c r="C34" s="269">
        <v>80148</v>
      </c>
      <c r="D34" s="269">
        <v>68223</v>
      </c>
      <c r="E34" s="233">
        <f>+'[13]Imports (Countries &amp; Regions)'!D35</f>
        <v>5120.1549999999997</v>
      </c>
      <c r="F34" s="269">
        <v>5089</v>
      </c>
      <c r="G34" s="269">
        <v>3823</v>
      </c>
      <c r="H34" s="269">
        <v>5549</v>
      </c>
      <c r="I34" s="269">
        <v>5110</v>
      </c>
      <c r="J34" s="269">
        <f>+'[13]Imports (Countries &amp; Regions)'!E35</f>
        <v>6262.1265999999996</v>
      </c>
      <c r="K34" s="269">
        <f>+'[13]Imports (Countries &amp; Regions)'!F35</f>
        <v>7097.9409999999998</v>
      </c>
    </row>
    <row r="35" spans="1:11" x14ac:dyDescent="0.2">
      <c r="A35" s="68" t="s">
        <v>766</v>
      </c>
      <c r="B35" s="55" t="s">
        <v>767</v>
      </c>
      <c r="C35" s="233">
        <v>1208394</v>
      </c>
      <c r="D35" s="233">
        <v>883893</v>
      </c>
      <c r="E35" s="233">
        <f>+'[13]Imports (Countries &amp; Regions)'!D36</f>
        <v>101487.353</v>
      </c>
      <c r="F35" s="233">
        <v>47283</v>
      </c>
      <c r="G35" s="233">
        <v>47533</v>
      </c>
      <c r="H35" s="233">
        <v>66353</v>
      </c>
      <c r="I35" s="233">
        <v>87443</v>
      </c>
      <c r="J35" s="233">
        <f>+'[13]Imports (Countries &amp; Regions)'!E36</f>
        <v>63754.4018</v>
      </c>
      <c r="K35" s="233">
        <f>+'[13]Imports (Countries &amp; Regions)'!F36</f>
        <v>74891.698600000003</v>
      </c>
    </row>
    <row r="36" spans="1:11" x14ac:dyDescent="0.2">
      <c r="A36" s="4"/>
      <c r="B36" s="9" t="s">
        <v>768</v>
      </c>
      <c r="C36" s="269">
        <v>37236</v>
      </c>
      <c r="D36" s="269">
        <v>106153</v>
      </c>
      <c r="E36" s="233">
        <f>+'[13]Imports (Countries &amp; Regions)'!D37</f>
        <v>20299.330999999998</v>
      </c>
      <c r="F36" s="269">
        <v>1941</v>
      </c>
      <c r="G36" s="269">
        <v>1178</v>
      </c>
      <c r="H36" s="269">
        <v>2292</v>
      </c>
      <c r="I36" s="269">
        <v>994</v>
      </c>
      <c r="J36" s="269">
        <f>+'[13]Imports (Countries &amp; Regions)'!E37</f>
        <v>2266.2195000000002</v>
      </c>
      <c r="K36" s="269">
        <f>+'[13]Imports (Countries &amp; Regions)'!F37</f>
        <v>1981.3652999999999</v>
      </c>
    </row>
    <row r="37" spans="1:11" x14ac:dyDescent="0.2">
      <c r="A37" s="4"/>
      <c r="B37" s="9" t="s">
        <v>769</v>
      </c>
      <c r="C37" s="269">
        <v>770439</v>
      </c>
      <c r="D37" s="269">
        <v>527250</v>
      </c>
      <c r="E37" s="233">
        <f>+'[13]Imports (Countries &amp; Regions)'!D38</f>
        <v>24925.909999999996</v>
      </c>
      <c r="F37" s="269">
        <v>26796</v>
      </c>
      <c r="G37" s="269">
        <v>24182</v>
      </c>
      <c r="H37" s="269">
        <v>46342</v>
      </c>
      <c r="I37" s="269">
        <v>51272</v>
      </c>
      <c r="J37" s="269">
        <f>+'[13]Imports (Countries &amp; Regions)'!E38</f>
        <v>38641.487099999998</v>
      </c>
      <c r="K37" s="269">
        <f>+'[13]Imports (Countries &amp; Regions)'!F38</f>
        <v>55925.2215</v>
      </c>
    </row>
    <row r="38" spans="1:11" x14ac:dyDescent="0.2">
      <c r="A38" s="4"/>
      <c r="B38" s="9" t="s">
        <v>770</v>
      </c>
      <c r="C38" s="269">
        <v>330145</v>
      </c>
      <c r="D38" s="269">
        <v>201007</v>
      </c>
      <c r="E38" s="233">
        <f>+'[13]Imports (Countries &amp; Regions)'!D39</f>
        <v>51292.442000000003</v>
      </c>
      <c r="F38" s="269">
        <v>14111</v>
      </c>
      <c r="G38" s="269">
        <v>16620</v>
      </c>
      <c r="H38" s="269">
        <v>14753</v>
      </c>
      <c r="I38" s="269">
        <v>33122</v>
      </c>
      <c r="J38" s="269">
        <f>+'[13]Imports (Countries &amp; Regions)'!E39</f>
        <v>19690.1502</v>
      </c>
      <c r="K38" s="269">
        <f>+'[13]Imports (Countries &amp; Regions)'!F39</f>
        <v>14489.9864</v>
      </c>
    </row>
    <row r="39" spans="1:11" x14ac:dyDescent="0.2">
      <c r="A39" s="4"/>
      <c r="B39" s="9" t="s">
        <v>141</v>
      </c>
      <c r="C39" s="269">
        <v>70574</v>
      </c>
      <c r="D39" s="269">
        <v>49484</v>
      </c>
      <c r="E39" s="233">
        <f>+'[13]Imports (Countries &amp; Regions)'!D40</f>
        <v>4969.6699999999992</v>
      </c>
      <c r="F39" s="269">
        <v>4435</v>
      </c>
      <c r="G39" s="269">
        <v>5551</v>
      </c>
      <c r="H39" s="269">
        <v>2966</v>
      </c>
      <c r="I39" s="269">
        <v>2055</v>
      </c>
      <c r="J39" s="269">
        <f>+'[13]Imports (Countries &amp; Regions)'!E40</f>
        <v>3156.5450000000001</v>
      </c>
      <c r="K39" s="269">
        <f>+'[13]Imports (Countries &amp; Regions)'!F40</f>
        <v>2495.1253999999999</v>
      </c>
    </row>
    <row r="40" spans="1:11" x14ac:dyDescent="0.2">
      <c r="A40" s="68" t="s">
        <v>771</v>
      </c>
      <c r="B40" s="55" t="s">
        <v>772</v>
      </c>
      <c r="C40" s="233">
        <v>4356382</v>
      </c>
      <c r="D40" s="233">
        <v>3073123</v>
      </c>
      <c r="E40" s="233">
        <f>+'[13]Imports (Countries &amp; Regions)'!D41</f>
        <v>222081.12700000007</v>
      </c>
      <c r="F40" s="233">
        <v>231663</v>
      </c>
      <c r="G40" s="233">
        <v>224661</v>
      </c>
      <c r="H40" s="233">
        <v>246358</v>
      </c>
      <c r="I40" s="233">
        <v>195587</v>
      </c>
      <c r="J40" s="233">
        <f>+'[13]Imports (Countries &amp; Regions)'!E41</f>
        <v>244891.26689999999</v>
      </c>
      <c r="K40" s="233">
        <f>+'[13]Imports (Countries &amp; Regions)'!F41</f>
        <v>210970.40779999999</v>
      </c>
    </row>
    <row r="41" spans="1:11" x14ac:dyDescent="0.2">
      <c r="A41" s="4"/>
      <c r="B41" s="9" t="s">
        <v>773</v>
      </c>
      <c r="C41" s="269">
        <v>549366</v>
      </c>
      <c r="D41" s="269">
        <v>392681</v>
      </c>
      <c r="E41" s="233">
        <f>+'[13]Imports (Countries &amp; Regions)'!D42</f>
        <v>9747.5640000000003</v>
      </c>
      <c r="F41" s="269">
        <v>21426</v>
      </c>
      <c r="G41" s="269">
        <v>26912</v>
      </c>
      <c r="H41" s="269">
        <v>27772</v>
      </c>
      <c r="I41" s="269">
        <v>16901</v>
      </c>
      <c r="J41" s="269">
        <f>+'[13]Imports (Countries &amp; Regions)'!E42</f>
        <v>21809.595600000001</v>
      </c>
      <c r="K41" s="269">
        <f>+'[13]Imports (Countries &amp; Regions)'!F42</f>
        <v>23575.564600000002</v>
      </c>
    </row>
    <row r="42" spans="1:11" x14ac:dyDescent="0.2">
      <c r="A42" s="4"/>
      <c r="B42" s="9" t="s">
        <v>774</v>
      </c>
      <c r="C42" s="269">
        <v>515510</v>
      </c>
      <c r="D42" s="269">
        <v>395113</v>
      </c>
      <c r="E42" s="233">
        <f>+'[13]Imports (Countries &amp; Regions)'!D43</f>
        <v>17323.451000000001</v>
      </c>
      <c r="F42" s="269">
        <v>26663</v>
      </c>
      <c r="G42" s="269">
        <v>24951</v>
      </c>
      <c r="H42" s="269">
        <v>21228</v>
      </c>
      <c r="I42" s="269">
        <v>20473</v>
      </c>
      <c r="J42" s="269">
        <f>+'[13]Imports (Countries &amp; Regions)'!E43</f>
        <v>21663.145100000002</v>
      </c>
      <c r="K42" s="269">
        <f>+'[13]Imports (Countries &amp; Regions)'!F43</f>
        <v>18725.714499999998</v>
      </c>
    </row>
    <row r="43" spans="1:11" x14ac:dyDescent="0.2">
      <c r="A43" s="4"/>
      <c r="B43" s="9" t="s">
        <v>775</v>
      </c>
      <c r="C43" s="269">
        <v>1250843</v>
      </c>
      <c r="D43" s="269">
        <v>906169</v>
      </c>
      <c r="E43" s="233">
        <f>+'[13]Imports (Countries &amp; Regions)'!D44</f>
        <v>77801.637000000017</v>
      </c>
      <c r="F43" s="269">
        <v>82058</v>
      </c>
      <c r="G43" s="269">
        <v>83827</v>
      </c>
      <c r="H43" s="269">
        <v>79100</v>
      </c>
      <c r="I43" s="269">
        <v>80250</v>
      </c>
      <c r="J43" s="269">
        <f>+'[13]Imports (Countries &amp; Regions)'!E44</f>
        <v>71328.130699999994</v>
      </c>
      <c r="K43" s="269">
        <f>+'[13]Imports (Countries &amp; Regions)'!F44</f>
        <v>98088.9905</v>
      </c>
    </row>
    <row r="44" spans="1:11" x14ac:dyDescent="0.2">
      <c r="A44" s="4"/>
      <c r="B44" s="9" t="s">
        <v>776</v>
      </c>
      <c r="C44" s="269">
        <v>753328</v>
      </c>
      <c r="D44" s="269">
        <v>745211</v>
      </c>
      <c r="E44" s="233">
        <f>+'[13]Imports (Countries &amp; Regions)'!D45</f>
        <v>53675.733000000051</v>
      </c>
      <c r="F44" s="269">
        <v>57849</v>
      </c>
      <c r="G44" s="269">
        <v>26322</v>
      </c>
      <c r="H44" s="269">
        <v>63854</v>
      </c>
      <c r="I44" s="269">
        <v>44975</v>
      </c>
      <c r="J44" s="269">
        <f>+'[13]Imports (Countries &amp; Regions)'!E45</f>
        <v>65390.323100000001</v>
      </c>
      <c r="K44" s="269">
        <f>+'[13]Imports (Countries &amp; Regions)'!F45</f>
        <v>39222.971899999997</v>
      </c>
    </row>
    <row r="45" spans="1:11" x14ac:dyDescent="0.2">
      <c r="A45" s="4"/>
      <c r="B45" s="9" t="s">
        <v>777</v>
      </c>
      <c r="C45" s="269">
        <v>1129276</v>
      </c>
      <c r="D45" s="269">
        <v>539995</v>
      </c>
      <c r="E45" s="233">
        <f>+'[13]Imports (Countries &amp; Regions)'!D46</f>
        <v>58171.286</v>
      </c>
      <c r="F45" s="269">
        <v>37669</v>
      </c>
      <c r="G45" s="269">
        <v>56991</v>
      </c>
      <c r="H45" s="269">
        <v>47537</v>
      </c>
      <c r="I45" s="269">
        <v>25890</v>
      </c>
      <c r="J45" s="269">
        <f>+'[13]Imports (Countries &amp; Regions)'!E46</f>
        <v>56277.169099999999</v>
      </c>
      <c r="K45" s="269">
        <f>+'[13]Imports (Countries &amp; Regions)'!F46</f>
        <v>25627.036700000001</v>
      </c>
    </row>
    <row r="46" spans="1:11" x14ac:dyDescent="0.2">
      <c r="A46" s="4"/>
      <c r="B46" s="9" t="s">
        <v>141</v>
      </c>
      <c r="C46" s="269">
        <v>158059</v>
      </c>
      <c r="D46" s="269">
        <v>93955</v>
      </c>
      <c r="E46" s="233">
        <f>+'[13]Imports (Countries &amp; Regions)'!D47</f>
        <v>5361.4560000000001</v>
      </c>
      <c r="F46" s="269">
        <v>5998</v>
      </c>
      <c r="G46" s="269">
        <v>5658</v>
      </c>
      <c r="H46" s="269">
        <v>6868</v>
      </c>
      <c r="I46" s="269">
        <v>7098</v>
      </c>
      <c r="J46" s="269">
        <f>+'[13]Imports (Countries &amp; Regions)'!E47</f>
        <v>8422.9032999999999</v>
      </c>
      <c r="K46" s="269">
        <f>+'[13]Imports (Countries &amp; Regions)'!F47</f>
        <v>5730.1296000000002</v>
      </c>
    </row>
    <row r="47" spans="1:11" x14ac:dyDescent="0.2">
      <c r="A47" s="68" t="s">
        <v>778</v>
      </c>
      <c r="B47" s="55" t="s">
        <v>779</v>
      </c>
      <c r="C47" s="233">
        <v>800200</v>
      </c>
      <c r="D47" s="233">
        <v>788618</v>
      </c>
      <c r="E47" s="233">
        <f>+'[13]Imports (Countries &amp; Regions)'!D48</f>
        <v>52480.455999999998</v>
      </c>
      <c r="F47" s="233">
        <v>85752</v>
      </c>
      <c r="G47" s="233">
        <v>82871</v>
      </c>
      <c r="H47" s="233">
        <v>79905</v>
      </c>
      <c r="I47" s="233">
        <v>74629</v>
      </c>
      <c r="J47" s="233">
        <f>+'[13]Imports (Countries &amp; Regions)'!E48</f>
        <v>90971.719299999997</v>
      </c>
      <c r="K47" s="233">
        <f>+'[13]Imports (Countries &amp; Regions)'!F48</f>
        <v>84298.667799999996</v>
      </c>
    </row>
    <row r="48" spans="1:11" x14ac:dyDescent="0.2">
      <c r="A48" s="4"/>
      <c r="B48" s="9" t="s">
        <v>780</v>
      </c>
      <c r="C48" s="269">
        <v>502642</v>
      </c>
      <c r="D48" s="269">
        <v>442569</v>
      </c>
      <c r="E48" s="233">
        <f>+'[13]Imports (Countries &amp; Regions)'!D49</f>
        <v>18334.374</v>
      </c>
      <c r="F48" s="269">
        <v>53083</v>
      </c>
      <c r="G48" s="269">
        <v>54728</v>
      </c>
      <c r="H48" s="269">
        <v>52386</v>
      </c>
      <c r="I48" s="269">
        <v>52311</v>
      </c>
      <c r="J48" s="269">
        <f>+'[13]Imports (Countries &amp; Regions)'!E49</f>
        <v>58022.987500000003</v>
      </c>
      <c r="K48" s="269">
        <f>+'[13]Imports (Countries &amp; Regions)'!F49</f>
        <v>52051.027000000002</v>
      </c>
    </row>
    <row r="49" spans="1:11" x14ac:dyDescent="0.2">
      <c r="A49" s="4"/>
      <c r="B49" s="9" t="s">
        <v>781</v>
      </c>
      <c r="C49" s="269">
        <v>11112</v>
      </c>
      <c r="D49" s="269">
        <v>4982</v>
      </c>
      <c r="E49" s="233">
        <f>+'[13]Imports (Countries &amp; Regions)'!D50</f>
        <v>2399.8470000000002</v>
      </c>
      <c r="F49" s="269">
        <v>24</v>
      </c>
      <c r="G49" s="269">
        <v>197</v>
      </c>
      <c r="H49" s="269">
        <v>112</v>
      </c>
      <c r="I49" s="269">
        <v>247</v>
      </c>
      <c r="J49" s="269">
        <f>+'[13]Imports (Countries &amp; Regions)'!E50</f>
        <v>58.146999999999998</v>
      </c>
      <c r="K49" s="269">
        <f>+'[13]Imports (Countries &amp; Regions)'!F50</f>
        <v>541.30399999999997</v>
      </c>
    </row>
    <row r="50" spans="1:11" x14ac:dyDescent="0.2">
      <c r="A50" s="4"/>
      <c r="B50" s="9" t="s">
        <v>782</v>
      </c>
      <c r="C50" s="269">
        <v>83348</v>
      </c>
      <c r="D50" s="269">
        <v>99207</v>
      </c>
      <c r="E50" s="233">
        <f>+'[13]Imports (Countries &amp; Regions)'!D51</f>
        <v>6830.5580000000009</v>
      </c>
      <c r="F50" s="269">
        <v>13327</v>
      </c>
      <c r="G50" s="269">
        <v>9426</v>
      </c>
      <c r="H50" s="269">
        <v>10378</v>
      </c>
      <c r="I50" s="269">
        <v>8656</v>
      </c>
      <c r="J50" s="269">
        <f>+'[13]Imports (Countries &amp; Regions)'!E51</f>
        <v>17650.2343</v>
      </c>
      <c r="K50" s="269">
        <f>+'[13]Imports (Countries &amp; Regions)'!F51</f>
        <v>19125.647000000001</v>
      </c>
    </row>
    <row r="51" spans="1:11" x14ac:dyDescent="0.2">
      <c r="A51" s="4"/>
      <c r="B51" s="9" t="s">
        <v>141</v>
      </c>
      <c r="C51" s="269">
        <v>203098</v>
      </c>
      <c r="D51" s="269">
        <v>241860</v>
      </c>
      <c r="E51" s="233">
        <f>+'[13]Imports (Countries &amp; Regions)'!D52</f>
        <v>24915.676999999996</v>
      </c>
      <c r="F51" s="269">
        <v>19318</v>
      </c>
      <c r="G51" s="269">
        <v>18520</v>
      </c>
      <c r="H51" s="269">
        <v>17028</v>
      </c>
      <c r="I51" s="269">
        <v>13415</v>
      </c>
      <c r="J51" s="269">
        <f>+'[13]Imports (Countries &amp; Regions)'!E52</f>
        <v>15240.3505</v>
      </c>
      <c r="K51" s="269">
        <f>+'[13]Imports (Countries &amp; Regions)'!F52</f>
        <v>12580.6898</v>
      </c>
    </row>
    <row r="52" spans="1:11" ht="15" thickBot="1" x14ac:dyDescent="0.25">
      <c r="A52" s="110"/>
      <c r="B52" s="7"/>
      <c r="C52" s="111"/>
      <c r="D52" s="7"/>
      <c r="E52" s="119"/>
      <c r="F52" s="113"/>
      <c r="G52" s="113"/>
      <c r="H52" s="112"/>
      <c r="I52" s="113"/>
      <c r="J52" s="112"/>
    </row>
    <row r="53" spans="1:11" ht="15" thickTop="1" x14ac:dyDescent="0.2">
      <c r="K53" s="271"/>
    </row>
  </sheetData>
  <mergeCells count="8">
    <mergeCell ref="A1:J1"/>
    <mergeCell ref="A2:J2"/>
    <mergeCell ref="A4:A5"/>
    <mergeCell ref="B4:B5"/>
    <mergeCell ref="C4:C5"/>
    <mergeCell ref="D4:D5"/>
    <mergeCell ref="F4:J4"/>
    <mergeCell ref="A3:K3"/>
  </mergeCells>
  <pageMargins left="0.7" right="0.7" top="0.75" bottom="0.75" header="0.3" footer="0.3"/>
  <pageSetup paperSize="9" scale="83"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view="pageBreakPreview" topLeftCell="A22" zoomScale="115" zoomScaleNormal="100" zoomScaleSheetLayoutView="115" workbookViewId="0">
      <selection activeCell="G48" sqref="G48"/>
    </sheetView>
  </sheetViews>
  <sheetFormatPr defaultColWidth="9.125" defaultRowHeight="14.25" x14ac:dyDescent="0.2"/>
  <cols>
    <col min="1" max="1" width="3.125" style="5" bestFit="1" customWidth="1"/>
    <col min="2" max="2" width="26.625" style="5" bestFit="1" customWidth="1"/>
    <col min="3" max="3" width="10.625" style="5" bestFit="1" customWidth="1"/>
    <col min="4" max="4" width="10.375" style="5" bestFit="1" customWidth="1"/>
    <col min="5" max="11" width="9.875" style="5" bestFit="1" customWidth="1"/>
    <col min="12" max="16384" width="9.125" style="5"/>
  </cols>
  <sheetData>
    <row r="1" spans="1:11" ht="18.75" x14ac:dyDescent="0.2">
      <c r="A1" s="360" t="s">
        <v>821</v>
      </c>
      <c r="B1" s="360"/>
      <c r="C1" s="360"/>
      <c r="D1" s="360"/>
      <c r="E1" s="360"/>
      <c r="F1" s="360"/>
      <c r="G1" s="360"/>
      <c r="H1" s="360"/>
      <c r="I1" s="360"/>
      <c r="J1" s="360"/>
    </row>
    <row r="2" spans="1:11" x14ac:dyDescent="0.2">
      <c r="A2" s="500" t="s">
        <v>517</v>
      </c>
      <c r="B2" s="500"/>
      <c r="C2" s="500"/>
      <c r="D2" s="500"/>
      <c r="E2" s="500"/>
      <c r="F2" s="500"/>
      <c r="G2" s="500"/>
      <c r="H2" s="500"/>
      <c r="I2" s="500"/>
      <c r="J2" s="500"/>
    </row>
    <row r="3" spans="1:11" ht="15" thickBot="1" x14ac:dyDescent="0.25">
      <c r="A3" s="334" t="s">
        <v>670</v>
      </c>
      <c r="B3" s="334"/>
      <c r="C3" s="334"/>
      <c r="D3" s="334"/>
      <c r="E3" s="334"/>
      <c r="F3" s="334"/>
      <c r="G3" s="334"/>
      <c r="H3" s="334"/>
      <c r="I3" s="334"/>
      <c r="J3" s="334"/>
      <c r="K3" s="189"/>
    </row>
    <row r="4" spans="1:11" ht="15.75" thickTop="1" thickBot="1" x14ac:dyDescent="0.25">
      <c r="A4" s="344"/>
      <c r="B4" s="347" t="s">
        <v>737</v>
      </c>
      <c r="C4" s="493" t="s">
        <v>619</v>
      </c>
      <c r="D4" s="493" t="s">
        <v>822</v>
      </c>
      <c r="E4" s="255">
        <v>2022</v>
      </c>
      <c r="F4" s="351">
        <v>2023</v>
      </c>
      <c r="G4" s="351"/>
      <c r="H4" s="351"/>
      <c r="I4" s="351"/>
      <c r="J4" s="350"/>
      <c r="K4" s="228">
        <v>2024</v>
      </c>
    </row>
    <row r="5" spans="1:11" ht="15" thickBot="1" x14ac:dyDescent="0.25">
      <c r="A5" s="331"/>
      <c r="B5" s="348"/>
      <c r="C5" s="494"/>
      <c r="D5" s="494"/>
      <c r="E5" s="20" t="s">
        <v>45</v>
      </c>
      <c r="F5" s="226" t="s">
        <v>40</v>
      </c>
      <c r="G5" s="226" t="s">
        <v>41</v>
      </c>
      <c r="H5" s="226" t="s">
        <v>42</v>
      </c>
      <c r="I5" s="226" t="s">
        <v>43</v>
      </c>
      <c r="J5" s="21" t="s">
        <v>907</v>
      </c>
      <c r="K5" s="197" t="s">
        <v>906</v>
      </c>
    </row>
    <row r="6" spans="1:11" ht="15" thickTop="1" x14ac:dyDescent="0.2">
      <c r="A6" s="78"/>
      <c r="B6" s="78"/>
      <c r="C6" s="30"/>
      <c r="D6" s="30"/>
      <c r="E6" s="30"/>
      <c r="F6" s="30"/>
      <c r="G6" s="30"/>
      <c r="H6" s="30"/>
      <c r="I6" s="30"/>
      <c r="J6" s="30"/>
    </row>
    <row r="7" spans="1:11" x14ac:dyDescent="0.2">
      <c r="A7" s="55" t="s">
        <v>784</v>
      </c>
      <c r="B7" s="230" t="s">
        <v>785</v>
      </c>
      <c r="C7" s="233">
        <v>85874</v>
      </c>
      <c r="D7" s="233">
        <v>12671</v>
      </c>
      <c r="E7" s="233">
        <f>+'[13]Imports (Countries &amp; Regions)'!D53</f>
        <v>149.22399999999999</v>
      </c>
      <c r="F7" s="233">
        <v>1707</v>
      </c>
      <c r="G7" s="233">
        <v>213</v>
      </c>
      <c r="H7" s="233">
        <v>1401</v>
      </c>
      <c r="I7" s="233">
        <v>759</v>
      </c>
      <c r="J7" s="233">
        <f>+'[13]Imports (Countries &amp; Regions)'!E53</f>
        <v>2180.9531000000002</v>
      </c>
      <c r="K7" s="233">
        <f>+'[13]Imports (Countries &amp; Regions)'!F53</f>
        <v>372.03769999999997</v>
      </c>
    </row>
    <row r="8" spans="1:11" x14ac:dyDescent="0.2">
      <c r="A8" s="55" t="s">
        <v>786</v>
      </c>
      <c r="B8" s="230" t="s">
        <v>787</v>
      </c>
      <c r="C8" s="233">
        <v>785890</v>
      </c>
      <c r="D8" s="233">
        <v>807493</v>
      </c>
      <c r="E8" s="233">
        <f>+'[13]Imports (Countries &amp; Regions)'!D54</f>
        <v>61194.465999999993</v>
      </c>
      <c r="F8" s="233">
        <v>56058</v>
      </c>
      <c r="G8" s="233">
        <v>55526</v>
      </c>
      <c r="H8" s="233">
        <v>72957</v>
      </c>
      <c r="I8" s="233">
        <v>125361</v>
      </c>
      <c r="J8" s="233">
        <f>+'[13]Imports (Countries &amp; Regions)'!E54</f>
        <v>79978.920700000002</v>
      </c>
      <c r="K8" s="233">
        <f>+'[13]Imports (Countries &amp; Regions)'!F54</f>
        <v>135154.9755</v>
      </c>
    </row>
    <row r="9" spans="1:11" x14ac:dyDescent="0.2">
      <c r="A9" s="4"/>
      <c r="B9" s="9" t="s">
        <v>409</v>
      </c>
      <c r="C9" s="269">
        <v>257564</v>
      </c>
      <c r="D9" s="269">
        <v>115537</v>
      </c>
      <c r="E9" s="269">
        <f>+'[13]Imports (Countries &amp; Regions)'!D55</f>
        <v>11334.716</v>
      </c>
      <c r="F9" s="269">
        <v>15765</v>
      </c>
      <c r="G9" s="269">
        <v>8853</v>
      </c>
      <c r="H9" s="269">
        <v>12340</v>
      </c>
      <c r="I9" s="269">
        <v>52970</v>
      </c>
      <c r="J9" s="269">
        <f>+'[13]Imports (Countries &amp; Regions)'!E55</f>
        <v>3879.5331999999999</v>
      </c>
      <c r="K9" s="269">
        <f>+'[13]Imports (Countries &amp; Regions)'!F55</f>
        <v>58314.248899999999</v>
      </c>
    </row>
    <row r="10" spans="1:11" x14ac:dyDescent="0.2">
      <c r="A10" s="4"/>
      <c r="B10" s="9" t="s">
        <v>788</v>
      </c>
      <c r="C10" s="269">
        <v>520299</v>
      </c>
      <c r="D10" s="269">
        <v>664847</v>
      </c>
      <c r="E10" s="269">
        <f>+'[13]Imports (Countries &amp; Regions)'!D56</f>
        <v>47709.586999999992</v>
      </c>
      <c r="F10" s="269">
        <v>38573</v>
      </c>
      <c r="G10" s="269">
        <v>42410</v>
      </c>
      <c r="H10" s="269">
        <v>60466</v>
      </c>
      <c r="I10" s="269">
        <v>71877</v>
      </c>
      <c r="J10" s="269">
        <f>+'[13]Imports (Countries &amp; Regions)'!E56</f>
        <v>75979.476500000004</v>
      </c>
      <c r="K10" s="269">
        <f>+'[13]Imports (Countries &amp; Regions)'!F56</f>
        <v>76502.890499999994</v>
      </c>
    </row>
    <row r="11" spans="1:11" x14ac:dyDescent="0.2">
      <c r="A11" s="4"/>
      <c r="B11" s="9" t="s">
        <v>141</v>
      </c>
      <c r="C11" s="269">
        <v>8027</v>
      </c>
      <c r="D11" s="269">
        <v>27109</v>
      </c>
      <c r="E11" s="269">
        <f>+'[13]Imports (Countries &amp; Regions)'!D57</f>
        <v>2150.163</v>
      </c>
      <c r="F11" s="269">
        <v>1719</v>
      </c>
      <c r="G11" s="269">
        <v>4263</v>
      </c>
      <c r="H11" s="269">
        <v>150</v>
      </c>
      <c r="I11" s="269">
        <v>514</v>
      </c>
      <c r="J11" s="269">
        <f>+'[13]Imports (Countries &amp; Regions)'!E57</f>
        <v>119.911</v>
      </c>
      <c r="K11" s="269">
        <f>+'[13]Imports (Countries &amp; Regions)'!F57</f>
        <v>337.83609999999999</v>
      </c>
    </row>
    <row r="12" spans="1:11" x14ac:dyDescent="0.2">
      <c r="A12" s="55" t="s">
        <v>789</v>
      </c>
      <c r="B12" s="230" t="s">
        <v>790</v>
      </c>
      <c r="C12" s="233">
        <v>1611051</v>
      </c>
      <c r="D12" s="233">
        <v>433024</v>
      </c>
      <c r="E12" s="233">
        <f>+'[13]Imports (Countries &amp; Regions)'!D58</f>
        <v>20878.524999999994</v>
      </c>
      <c r="F12" s="233">
        <v>65677</v>
      </c>
      <c r="G12" s="233">
        <v>31374</v>
      </c>
      <c r="H12" s="233">
        <v>42903</v>
      </c>
      <c r="I12" s="233">
        <v>31870</v>
      </c>
      <c r="J12" s="233">
        <f>+'[13]Imports (Countries &amp; Regions)'!E58</f>
        <v>23443.541099999999</v>
      </c>
      <c r="K12" s="233">
        <f>+'[13]Imports (Countries &amp; Regions)'!F58</f>
        <v>44911.677600000003</v>
      </c>
    </row>
    <row r="13" spans="1:11" x14ac:dyDescent="0.2">
      <c r="A13" s="4"/>
      <c r="B13" s="9" t="s">
        <v>435</v>
      </c>
      <c r="C13" s="269">
        <v>1588545</v>
      </c>
      <c r="D13" s="269">
        <v>427164</v>
      </c>
      <c r="E13" s="269">
        <f>+'[13]Imports (Countries &amp; Regions)'!D59</f>
        <v>19775.961999999996</v>
      </c>
      <c r="F13" s="269">
        <v>65110</v>
      </c>
      <c r="G13" s="269">
        <v>30638</v>
      </c>
      <c r="H13" s="269">
        <v>42753</v>
      </c>
      <c r="I13" s="269">
        <v>31543</v>
      </c>
      <c r="J13" s="269">
        <f>+'[13]Imports (Countries &amp; Regions)'!E59</f>
        <v>23406.093499999999</v>
      </c>
      <c r="K13" s="269">
        <f>+'[13]Imports (Countries &amp; Regions)'!F59</f>
        <v>44888.411599999999</v>
      </c>
    </row>
    <row r="14" spans="1:11" x14ac:dyDescent="0.2">
      <c r="A14" s="4"/>
      <c r="B14" s="9" t="s">
        <v>141</v>
      </c>
      <c r="C14" s="269">
        <v>22506</v>
      </c>
      <c r="D14" s="269">
        <v>5860</v>
      </c>
      <c r="E14" s="269">
        <f>+'[13]Imports (Countries &amp; Regions)'!D60</f>
        <v>1102.5630000000001</v>
      </c>
      <c r="F14" s="269">
        <v>567</v>
      </c>
      <c r="G14" s="269">
        <v>736</v>
      </c>
      <c r="H14" s="269">
        <v>150</v>
      </c>
      <c r="I14" s="269">
        <v>327</v>
      </c>
      <c r="J14" s="269">
        <f>+'[13]Imports (Countries &amp; Regions)'!E60</f>
        <v>37.447600000000001</v>
      </c>
      <c r="K14" s="269">
        <f>+'[13]Imports (Countries &amp; Regions)'!F60</f>
        <v>23.265999999999998</v>
      </c>
    </row>
    <row r="15" spans="1:11" x14ac:dyDescent="0.2">
      <c r="A15" s="55" t="s">
        <v>791</v>
      </c>
      <c r="B15" s="230" t="s">
        <v>792</v>
      </c>
      <c r="C15" s="233">
        <v>318454</v>
      </c>
      <c r="D15" s="233">
        <v>207777</v>
      </c>
      <c r="E15" s="233">
        <f>+'[13]Imports (Countries &amp; Regions)'!D61</f>
        <v>6814.8230000000003</v>
      </c>
      <c r="F15" s="233">
        <v>31109</v>
      </c>
      <c r="G15" s="233">
        <v>50735</v>
      </c>
      <c r="H15" s="233">
        <v>26910</v>
      </c>
      <c r="I15" s="233">
        <v>34824</v>
      </c>
      <c r="J15" s="233">
        <f>+'[13]Imports (Countries &amp; Regions)'!E61</f>
        <v>71883.789699999994</v>
      </c>
      <c r="K15" s="233">
        <f>+'[13]Imports (Countries &amp; Regions)'!F61</f>
        <v>58434.222199999997</v>
      </c>
    </row>
    <row r="16" spans="1:11" x14ac:dyDescent="0.2">
      <c r="A16" s="55" t="s">
        <v>793</v>
      </c>
      <c r="B16" s="230" t="s">
        <v>794</v>
      </c>
      <c r="C16" s="233">
        <v>21469889</v>
      </c>
      <c r="D16" s="233">
        <v>11742066</v>
      </c>
      <c r="E16" s="233">
        <f>+'[13]Imports (Countries &amp; Regions)'!D62</f>
        <v>750269.90500000108</v>
      </c>
      <c r="F16" s="233">
        <v>1125037</v>
      </c>
      <c r="G16" s="233">
        <v>1079572</v>
      </c>
      <c r="H16" s="233">
        <v>1197863</v>
      </c>
      <c r="I16" s="233">
        <v>1229899</v>
      </c>
      <c r="J16" s="233">
        <f>+'[13]Imports (Countries &amp; Regions)'!E62</f>
        <v>1243787.2035000001</v>
      </c>
      <c r="K16" s="233">
        <f>+'[13]Imports (Countries &amp; Regions)'!F62</f>
        <v>1386199.5401999999</v>
      </c>
    </row>
    <row r="17" spans="1:11" x14ac:dyDescent="0.2">
      <c r="A17" s="4"/>
      <c r="B17" s="9" t="s">
        <v>407</v>
      </c>
      <c r="C17" s="269">
        <v>17301031</v>
      </c>
      <c r="D17" s="269">
        <v>9662618</v>
      </c>
      <c r="E17" s="269">
        <f>+'[13]Imports (Countries &amp; Regions)'!D63</f>
        <v>614834.64100000123</v>
      </c>
      <c r="F17" s="269">
        <v>900288</v>
      </c>
      <c r="G17" s="269">
        <v>881183</v>
      </c>
      <c r="H17" s="269">
        <v>993401</v>
      </c>
      <c r="I17" s="269">
        <v>1003248</v>
      </c>
      <c r="J17" s="269">
        <f>+'[13]Imports (Countries &amp; Regions)'!E63</f>
        <v>1041270.6568</v>
      </c>
      <c r="K17" s="269">
        <f>+'[13]Imports (Countries &amp; Regions)'!F63</f>
        <v>1177397.6455999999</v>
      </c>
    </row>
    <row r="18" spans="1:11" x14ac:dyDescent="0.2">
      <c r="A18" s="4"/>
      <c r="B18" s="9" t="s">
        <v>795</v>
      </c>
      <c r="C18" s="269">
        <v>641021</v>
      </c>
      <c r="D18" s="269">
        <v>382027</v>
      </c>
      <c r="E18" s="269">
        <f>+'[13]Imports (Countries &amp; Regions)'!D64</f>
        <v>24378.456999999991</v>
      </c>
      <c r="F18" s="269">
        <v>70162</v>
      </c>
      <c r="G18" s="269">
        <v>64360</v>
      </c>
      <c r="H18" s="269">
        <v>43065</v>
      </c>
      <c r="I18" s="269">
        <v>49194</v>
      </c>
      <c r="J18" s="269">
        <f>+'[13]Imports (Countries &amp; Regions)'!E64</f>
        <v>45730.892599999999</v>
      </c>
      <c r="K18" s="269">
        <f>+'[13]Imports (Countries &amp; Regions)'!F64</f>
        <v>57860.052300000003</v>
      </c>
    </row>
    <row r="19" spans="1:11" x14ac:dyDescent="0.2">
      <c r="A19" s="4"/>
      <c r="B19" s="9" t="s">
        <v>416</v>
      </c>
      <c r="C19" s="269">
        <v>1985853</v>
      </c>
      <c r="D19" s="269">
        <v>889110</v>
      </c>
      <c r="E19" s="269">
        <f>+'[13]Imports (Countries &amp; Regions)'!D65</f>
        <v>67841.388999999996</v>
      </c>
      <c r="F19" s="269">
        <v>80291</v>
      </c>
      <c r="G19" s="269">
        <v>62308</v>
      </c>
      <c r="H19" s="269">
        <v>86717</v>
      </c>
      <c r="I19" s="269">
        <v>85741</v>
      </c>
      <c r="J19" s="269">
        <f>+'[13]Imports (Countries &amp; Regions)'!E65</f>
        <v>87142.044699999999</v>
      </c>
      <c r="K19" s="269">
        <f>+'[13]Imports (Countries &amp; Regions)'!F65</f>
        <v>83655.712799999994</v>
      </c>
    </row>
    <row r="20" spans="1:11" x14ac:dyDescent="0.2">
      <c r="A20" s="4"/>
      <c r="B20" s="9" t="s">
        <v>796</v>
      </c>
      <c r="C20" s="269">
        <v>1540575</v>
      </c>
      <c r="D20" s="269">
        <v>807705</v>
      </c>
      <c r="E20" s="269">
        <f>+'[13]Imports (Countries &amp; Regions)'!D66</f>
        <v>43215.417999999998</v>
      </c>
      <c r="F20" s="269">
        <v>74295</v>
      </c>
      <c r="G20" s="269">
        <v>71431</v>
      </c>
      <c r="H20" s="269">
        <v>72433</v>
      </c>
      <c r="I20" s="269">
        <v>91705</v>
      </c>
      <c r="J20" s="269">
        <f>+'[13]Imports (Countries &amp; Regions)'!E66</f>
        <v>69643.609400000001</v>
      </c>
      <c r="K20" s="269">
        <f>+'[13]Imports (Countries &amp; Regions)'!F66</f>
        <v>67286.129499999995</v>
      </c>
    </row>
    <row r="21" spans="1:11" x14ac:dyDescent="0.2">
      <c r="A21" s="4"/>
      <c r="B21" s="9" t="s">
        <v>141</v>
      </c>
      <c r="C21" s="269">
        <v>1408</v>
      </c>
      <c r="D21" s="269">
        <v>606</v>
      </c>
      <c r="E21" s="269">
        <f>+'[13]Imports (Countries &amp; Regions)'!D67</f>
        <v>0</v>
      </c>
      <c r="F21" s="269" t="s">
        <v>184</v>
      </c>
      <c r="G21" s="269">
        <v>290</v>
      </c>
      <c r="H21" s="269">
        <v>2249</v>
      </c>
      <c r="I21" s="269">
        <v>11</v>
      </c>
      <c r="J21" s="269">
        <f>+'[13]Imports (Countries &amp; Regions)'!E67</f>
        <v>0</v>
      </c>
      <c r="K21" s="269">
        <f>+'[13]Imports (Countries &amp; Regions)'!F67</f>
        <v>0</v>
      </c>
    </row>
    <row r="22" spans="1:11" x14ac:dyDescent="0.2">
      <c r="A22" s="55" t="s">
        <v>797</v>
      </c>
      <c r="B22" s="230" t="s">
        <v>798</v>
      </c>
      <c r="C22" s="233">
        <v>644418</v>
      </c>
      <c r="D22" s="233">
        <v>358445</v>
      </c>
      <c r="E22" s="233">
        <f>+'[13]Imports (Countries &amp; Regions)'!D68</f>
        <v>24028.796000000009</v>
      </c>
      <c r="F22" s="233">
        <v>30111</v>
      </c>
      <c r="G22" s="233">
        <v>30540</v>
      </c>
      <c r="H22" s="233">
        <v>29643</v>
      </c>
      <c r="I22" s="233">
        <v>27925</v>
      </c>
      <c r="J22" s="233">
        <f>+'[13]Imports (Countries &amp; Regions)'!E68</f>
        <v>26493.299800000001</v>
      </c>
      <c r="K22" s="233">
        <f>+'[13]Imports (Countries &amp; Regions)'!F68</f>
        <v>30192.2516</v>
      </c>
    </row>
    <row r="23" spans="1:11" x14ac:dyDescent="0.2">
      <c r="A23" s="4"/>
      <c r="B23" s="9" t="s">
        <v>799</v>
      </c>
      <c r="C23" s="269">
        <v>147249</v>
      </c>
      <c r="D23" s="269">
        <v>15277</v>
      </c>
      <c r="E23" s="269">
        <f>+'[13]Imports (Countries &amp; Regions)'!D69</f>
        <v>136.131</v>
      </c>
      <c r="F23" s="269" t="s">
        <v>184</v>
      </c>
      <c r="G23" s="269">
        <v>149</v>
      </c>
      <c r="H23" s="269">
        <v>844</v>
      </c>
      <c r="I23" s="269">
        <v>1289</v>
      </c>
      <c r="J23" s="269">
        <f>+'[13]Imports (Countries &amp; Regions)'!E69</f>
        <v>1237.8241</v>
      </c>
      <c r="K23" s="269">
        <f>+'[13]Imports (Countries &amp; Regions)'!F69</f>
        <v>705.1635</v>
      </c>
    </row>
    <row r="24" spans="1:11" x14ac:dyDescent="0.2">
      <c r="A24" s="4"/>
      <c r="B24" s="9" t="s">
        <v>403</v>
      </c>
      <c r="C24" s="269">
        <v>97895</v>
      </c>
      <c r="D24" s="269">
        <v>77182</v>
      </c>
      <c r="E24" s="269">
        <f>+'[13]Imports (Countries &amp; Regions)'!D70</f>
        <v>4814.9550000000017</v>
      </c>
      <c r="F24" s="269">
        <v>4709</v>
      </c>
      <c r="G24" s="269">
        <v>3768</v>
      </c>
      <c r="H24" s="269">
        <v>5204</v>
      </c>
      <c r="I24" s="269">
        <v>5412</v>
      </c>
      <c r="J24" s="269">
        <f>+'[13]Imports (Countries &amp; Regions)'!E70</f>
        <v>4005.1210000000001</v>
      </c>
      <c r="K24" s="269">
        <f>+'[13]Imports (Countries &amp; Regions)'!F70</f>
        <v>3763.68</v>
      </c>
    </row>
    <row r="25" spans="1:11" x14ac:dyDescent="0.2">
      <c r="A25" s="4"/>
      <c r="B25" s="9" t="s">
        <v>800</v>
      </c>
      <c r="C25" s="269">
        <v>187663</v>
      </c>
      <c r="D25" s="269">
        <v>190040</v>
      </c>
      <c r="E25" s="269">
        <f>+'[13]Imports (Countries &amp; Regions)'!D71</f>
        <v>12799.756000000001</v>
      </c>
      <c r="F25" s="269">
        <v>18974</v>
      </c>
      <c r="G25" s="269">
        <v>19969</v>
      </c>
      <c r="H25" s="269">
        <v>16977</v>
      </c>
      <c r="I25" s="269">
        <v>15330</v>
      </c>
      <c r="J25" s="269">
        <f>+'[13]Imports (Countries &amp; Regions)'!E71</f>
        <v>14430.1738</v>
      </c>
      <c r="K25" s="269">
        <f>+'[13]Imports (Countries &amp; Regions)'!F71</f>
        <v>17284.620999999999</v>
      </c>
    </row>
    <row r="26" spans="1:11" x14ac:dyDescent="0.2">
      <c r="A26" s="4"/>
      <c r="B26" s="9" t="s">
        <v>415</v>
      </c>
      <c r="C26" s="269" t="s">
        <v>184</v>
      </c>
      <c r="D26" s="269" t="s">
        <v>184</v>
      </c>
      <c r="E26" s="269">
        <f>+'[13]Imports (Countries &amp; Regions)'!D72</f>
        <v>0</v>
      </c>
      <c r="F26" s="269" t="s">
        <v>184</v>
      </c>
      <c r="G26" s="269" t="s">
        <v>184</v>
      </c>
      <c r="H26" s="269" t="s">
        <v>184</v>
      </c>
      <c r="I26" s="269" t="s">
        <v>184</v>
      </c>
      <c r="J26" s="269">
        <f>+'[13]Imports (Countries &amp; Regions)'!E72</f>
        <v>0</v>
      </c>
      <c r="K26" s="269">
        <f>+'[13]Imports (Countries &amp; Regions)'!F72</f>
        <v>0</v>
      </c>
    </row>
    <row r="27" spans="1:11" x14ac:dyDescent="0.2">
      <c r="A27" s="4"/>
      <c r="B27" s="9" t="s">
        <v>436</v>
      </c>
      <c r="C27" s="269">
        <v>81245</v>
      </c>
      <c r="D27" s="269">
        <v>47974</v>
      </c>
      <c r="E27" s="269">
        <f>+'[13]Imports (Countries &amp; Regions)'!D73</f>
        <v>4235.643</v>
      </c>
      <c r="F27" s="269">
        <v>5502</v>
      </c>
      <c r="G27" s="269">
        <v>5059</v>
      </c>
      <c r="H27" s="269">
        <v>5354</v>
      </c>
      <c r="I27" s="269">
        <v>3741</v>
      </c>
      <c r="J27" s="269">
        <f>+'[13]Imports (Countries &amp; Regions)'!E73</f>
        <v>4340.4560000000001</v>
      </c>
      <c r="K27" s="269">
        <f>+'[13]Imports (Countries &amp; Regions)'!F73</f>
        <v>4639.9723000000004</v>
      </c>
    </row>
    <row r="28" spans="1:11" x14ac:dyDescent="0.2">
      <c r="A28" s="4"/>
      <c r="B28" s="9" t="s">
        <v>141</v>
      </c>
      <c r="C28" s="269">
        <v>130366</v>
      </c>
      <c r="D28" s="269">
        <v>27972</v>
      </c>
      <c r="E28" s="269">
        <f>+'[13]Imports (Countries &amp; Regions)'!D74</f>
        <v>2042.3109999999999</v>
      </c>
      <c r="F28" s="269">
        <v>926</v>
      </c>
      <c r="G28" s="269">
        <v>1596</v>
      </c>
      <c r="H28" s="269">
        <v>1264</v>
      </c>
      <c r="I28" s="269">
        <v>2152</v>
      </c>
      <c r="J28" s="269">
        <f>+'[13]Imports (Countries &amp; Regions)'!E74</f>
        <v>2479.7249000000002</v>
      </c>
      <c r="K28" s="269">
        <f>+'[13]Imports (Countries &amp; Regions)'!F74</f>
        <v>3798.8148000000001</v>
      </c>
    </row>
    <row r="29" spans="1:11" x14ac:dyDescent="0.2">
      <c r="A29" s="55" t="s">
        <v>801</v>
      </c>
      <c r="B29" s="230" t="s">
        <v>802</v>
      </c>
      <c r="C29" s="233">
        <v>9709461</v>
      </c>
      <c r="D29" s="233">
        <v>7455774</v>
      </c>
      <c r="E29" s="233">
        <f>+'[13]Imports (Countries &amp; Regions)'!D75</f>
        <v>533899.06300000031</v>
      </c>
      <c r="F29" s="233">
        <v>596050</v>
      </c>
      <c r="G29" s="233">
        <v>492683</v>
      </c>
      <c r="H29" s="233">
        <v>658620</v>
      </c>
      <c r="I29" s="233">
        <v>609665</v>
      </c>
      <c r="J29" s="233">
        <f>+'[13]Imports (Countries &amp; Regions)'!E75</f>
        <v>547203.74529999995</v>
      </c>
      <c r="K29" s="233">
        <f>+'[13]Imports (Countries &amp; Regions)'!F75</f>
        <v>622173.19579999999</v>
      </c>
    </row>
    <row r="30" spans="1:11" x14ac:dyDescent="0.2">
      <c r="A30" s="4"/>
      <c r="B30" s="9" t="s">
        <v>414</v>
      </c>
      <c r="C30" s="269">
        <v>2675688</v>
      </c>
      <c r="D30" s="269">
        <v>2643948</v>
      </c>
      <c r="E30" s="269">
        <f>+'[13]Imports (Countries &amp; Regions)'!D76</f>
        <v>187510.27200000008</v>
      </c>
      <c r="F30" s="269">
        <v>225366</v>
      </c>
      <c r="G30" s="269">
        <v>152244</v>
      </c>
      <c r="H30" s="269">
        <v>224053</v>
      </c>
      <c r="I30" s="269">
        <v>190143</v>
      </c>
      <c r="J30" s="269">
        <f>+'[13]Imports (Countries &amp; Regions)'!E76</f>
        <v>168042.5857</v>
      </c>
      <c r="K30" s="269">
        <f>+'[13]Imports (Countries &amp; Regions)'!F76</f>
        <v>218630.39110000001</v>
      </c>
    </row>
    <row r="31" spans="1:11" x14ac:dyDescent="0.2">
      <c r="A31" s="4"/>
      <c r="B31" s="9" t="s">
        <v>423</v>
      </c>
      <c r="C31" s="269">
        <v>1518664</v>
      </c>
      <c r="D31" s="269">
        <v>1021887</v>
      </c>
      <c r="E31" s="269">
        <f>+'[13]Imports (Countries &amp; Regions)'!D77</f>
        <v>62848.155000000013</v>
      </c>
      <c r="F31" s="269">
        <v>89287</v>
      </c>
      <c r="G31" s="269">
        <v>69745</v>
      </c>
      <c r="H31" s="269">
        <v>66994</v>
      </c>
      <c r="I31" s="269">
        <v>85866</v>
      </c>
      <c r="J31" s="269">
        <f>+'[13]Imports (Countries &amp; Regions)'!E77</f>
        <v>72049.562099999996</v>
      </c>
      <c r="K31" s="269">
        <f>+'[13]Imports (Countries &amp; Regions)'!F77</f>
        <v>63596.469299999997</v>
      </c>
    </row>
    <row r="32" spans="1:11" x14ac:dyDescent="0.2">
      <c r="A32" s="4"/>
      <c r="B32" s="9" t="s">
        <v>434</v>
      </c>
      <c r="C32" s="269">
        <v>3411598</v>
      </c>
      <c r="D32" s="269">
        <v>2762906</v>
      </c>
      <c r="E32" s="269">
        <f>+'[13]Imports (Countries &amp; Regions)'!D78</f>
        <v>191848.89500000025</v>
      </c>
      <c r="F32" s="269">
        <v>196989</v>
      </c>
      <c r="G32" s="269">
        <v>178379</v>
      </c>
      <c r="H32" s="269">
        <v>282511</v>
      </c>
      <c r="I32" s="269">
        <v>241288</v>
      </c>
      <c r="J32" s="269">
        <f>+'[13]Imports (Countries &amp; Regions)'!E78</f>
        <v>225535.304</v>
      </c>
      <c r="K32" s="269">
        <f>+'[13]Imports (Countries &amp; Regions)'!F78</f>
        <v>245878.14540000001</v>
      </c>
    </row>
    <row r="33" spans="1:11" x14ac:dyDescent="0.2">
      <c r="A33" s="4"/>
      <c r="B33" s="9" t="s">
        <v>438</v>
      </c>
      <c r="C33" s="269">
        <v>1469218</v>
      </c>
      <c r="D33" s="269">
        <v>711917</v>
      </c>
      <c r="E33" s="269">
        <f>+'[13]Imports (Countries &amp; Regions)'!D79</f>
        <v>32120.401000000002</v>
      </c>
      <c r="F33" s="269">
        <v>56285</v>
      </c>
      <c r="G33" s="269">
        <v>66776</v>
      </c>
      <c r="H33" s="269">
        <v>59552</v>
      </c>
      <c r="I33" s="269">
        <v>52092</v>
      </c>
      <c r="J33" s="269">
        <f>+'[13]Imports (Countries &amp; Regions)'!E79</f>
        <v>62077.019699999997</v>
      </c>
      <c r="K33" s="269">
        <f>+'[13]Imports (Countries &amp; Regions)'!F79</f>
        <v>64571.201399999998</v>
      </c>
    </row>
    <row r="34" spans="1:11" x14ac:dyDescent="0.2">
      <c r="A34" s="4"/>
      <c r="B34" s="9" t="s">
        <v>141</v>
      </c>
      <c r="C34" s="269">
        <v>634292</v>
      </c>
      <c r="D34" s="269">
        <v>315115</v>
      </c>
      <c r="E34" s="269">
        <f>+'[13]Imports (Countries &amp; Regions)'!D80</f>
        <v>59571.340000000004</v>
      </c>
      <c r="F34" s="269">
        <v>28123</v>
      </c>
      <c r="G34" s="269">
        <v>25539</v>
      </c>
      <c r="H34" s="269">
        <v>25510</v>
      </c>
      <c r="I34" s="269">
        <v>40275</v>
      </c>
      <c r="J34" s="269">
        <f>+'[13]Imports (Countries &amp; Regions)'!E80</f>
        <v>19499.273799999999</v>
      </c>
      <c r="K34" s="269">
        <f>+'[13]Imports (Countries &amp; Regions)'!F80</f>
        <v>29496.988600000001</v>
      </c>
    </row>
    <row r="35" spans="1:11" x14ac:dyDescent="0.2">
      <c r="A35" s="55" t="s">
        <v>803</v>
      </c>
      <c r="B35" s="230" t="s">
        <v>804</v>
      </c>
      <c r="C35" s="233">
        <v>20398339</v>
      </c>
      <c r="D35" s="233">
        <v>18884120</v>
      </c>
      <c r="E35" s="233">
        <f>+'[13]Imports (Countries &amp; Regions)'!D81</f>
        <v>1427666.5310000002</v>
      </c>
      <c r="F35" s="233">
        <v>1538625</v>
      </c>
      <c r="G35" s="233">
        <v>1501634</v>
      </c>
      <c r="H35" s="233">
        <v>1593519</v>
      </c>
      <c r="I35" s="233">
        <v>1387922</v>
      </c>
      <c r="J35" s="233">
        <f>+'[13]Imports (Countries &amp; Regions)'!E81</f>
        <v>1301488.93148</v>
      </c>
      <c r="K35" s="233">
        <f>+'[13]Imports (Countries &amp; Regions)'!F81</f>
        <v>1662319.7997999999</v>
      </c>
    </row>
    <row r="36" spans="1:11" x14ac:dyDescent="0.2">
      <c r="A36" s="4"/>
      <c r="B36" s="9" t="s">
        <v>143</v>
      </c>
      <c r="C36" s="269">
        <v>885411</v>
      </c>
      <c r="D36" s="269">
        <v>379665</v>
      </c>
      <c r="E36" s="269">
        <f>+'[13]Imports (Countries &amp; Regions)'!D82</f>
        <v>21391.912000000004</v>
      </c>
      <c r="F36" s="269">
        <v>6592</v>
      </c>
      <c r="G36" s="269">
        <v>2475</v>
      </c>
      <c r="H36" s="269">
        <v>4075</v>
      </c>
      <c r="I36" s="269">
        <v>4197</v>
      </c>
      <c r="J36" s="269">
        <f>+'[13]Imports (Countries &amp; Regions)'!E82</f>
        <v>14428.9154</v>
      </c>
      <c r="K36" s="269">
        <f>+'[13]Imports (Countries &amp; Regions)'!F82</f>
        <v>55277.26</v>
      </c>
    </row>
    <row r="37" spans="1:11" x14ac:dyDescent="0.2">
      <c r="A37" s="4"/>
      <c r="B37" s="9" t="s">
        <v>805</v>
      </c>
      <c r="C37" s="269">
        <v>17953</v>
      </c>
      <c r="D37" s="269">
        <v>15111</v>
      </c>
      <c r="E37" s="269">
        <f>+'[13]Imports (Countries &amp; Regions)'!D83</f>
        <v>430.82499999999993</v>
      </c>
      <c r="F37" s="269">
        <v>1163</v>
      </c>
      <c r="G37" s="269">
        <v>243</v>
      </c>
      <c r="H37" s="269">
        <v>881</v>
      </c>
      <c r="I37" s="269">
        <v>1116</v>
      </c>
      <c r="J37" s="269">
        <f>+'[13]Imports (Countries &amp; Regions)'!E83</f>
        <v>438.84</v>
      </c>
      <c r="K37" s="269">
        <f>+'[13]Imports (Countries &amp; Regions)'!F83</f>
        <v>492.31299999999999</v>
      </c>
    </row>
    <row r="38" spans="1:11" x14ac:dyDescent="0.2">
      <c r="A38" s="4"/>
      <c r="B38" s="9" t="s">
        <v>144</v>
      </c>
      <c r="C38" s="269">
        <v>2303814</v>
      </c>
      <c r="D38" s="269">
        <v>2545609</v>
      </c>
      <c r="E38" s="269">
        <f>+'[13]Imports (Countries &amp; Regions)'!D84</f>
        <v>113878.74300000002</v>
      </c>
      <c r="F38" s="269">
        <v>234005</v>
      </c>
      <c r="G38" s="269">
        <v>89057</v>
      </c>
      <c r="H38" s="269">
        <v>71776</v>
      </c>
      <c r="I38" s="269">
        <v>146415</v>
      </c>
      <c r="J38" s="269">
        <f>+'[13]Imports (Countries &amp; Regions)'!E84</f>
        <v>181966.6863</v>
      </c>
      <c r="K38" s="269">
        <f>+'[13]Imports (Countries &amp; Regions)'!F84</f>
        <v>232230.18609999999</v>
      </c>
    </row>
    <row r="39" spans="1:11" x14ac:dyDescent="0.2">
      <c r="A39" s="4"/>
      <c r="B39" s="9" t="s">
        <v>432</v>
      </c>
      <c r="C39" s="269">
        <v>4231346</v>
      </c>
      <c r="D39" s="269">
        <v>3324307</v>
      </c>
      <c r="E39" s="269">
        <f>+'[13]Imports (Countries &amp; Regions)'!D85</f>
        <v>265682.32600000018</v>
      </c>
      <c r="F39" s="269">
        <v>282929</v>
      </c>
      <c r="G39" s="269">
        <v>518382</v>
      </c>
      <c r="H39" s="269">
        <v>485875</v>
      </c>
      <c r="I39" s="269">
        <v>408747</v>
      </c>
      <c r="J39" s="269">
        <f>+'[13]Imports (Countries &amp; Regions)'!E85</f>
        <v>362537.92128000001</v>
      </c>
      <c r="K39" s="269">
        <f>+'[13]Imports (Countries &amp; Regions)'!F85</f>
        <v>389704.13209999999</v>
      </c>
    </row>
    <row r="40" spans="1:11" x14ac:dyDescent="0.2">
      <c r="A40" s="4"/>
      <c r="B40" s="9" t="s">
        <v>439</v>
      </c>
      <c r="C40" s="269">
        <v>943580</v>
      </c>
      <c r="D40" s="269">
        <v>477599</v>
      </c>
      <c r="E40" s="269">
        <f>+'[13]Imports (Countries &amp; Regions)'!D86</f>
        <v>38907.638999999988</v>
      </c>
      <c r="F40" s="269">
        <v>35151</v>
      </c>
      <c r="G40" s="269">
        <v>36227</v>
      </c>
      <c r="H40" s="269">
        <v>60334</v>
      </c>
      <c r="I40" s="269">
        <v>42420</v>
      </c>
      <c r="J40" s="269">
        <f>+'[13]Imports (Countries &amp; Regions)'!E86</f>
        <v>45417.008999999998</v>
      </c>
      <c r="K40" s="269">
        <f>+'[13]Imports (Countries &amp; Regions)'!F86</f>
        <v>34974.852099999996</v>
      </c>
    </row>
    <row r="41" spans="1:11" x14ac:dyDescent="0.2">
      <c r="A41" s="4"/>
      <c r="B41" s="9" t="s">
        <v>806</v>
      </c>
      <c r="C41" s="269">
        <v>8751986</v>
      </c>
      <c r="D41" s="269">
        <v>7438922</v>
      </c>
      <c r="E41" s="269">
        <f>+'[13]Imports (Countries &amp; Regions)'!D87</f>
        <v>523585.92600000004</v>
      </c>
      <c r="F41" s="269">
        <v>628837</v>
      </c>
      <c r="G41" s="269">
        <v>483442</v>
      </c>
      <c r="H41" s="269">
        <v>626270</v>
      </c>
      <c r="I41" s="269">
        <v>533701</v>
      </c>
      <c r="J41" s="269">
        <f>+'[13]Imports (Countries &amp; Regions)'!E87</f>
        <v>377137.804</v>
      </c>
      <c r="K41" s="269">
        <f>+'[13]Imports (Countries &amp; Regions)'!F87</f>
        <v>515588.20730000001</v>
      </c>
    </row>
    <row r="42" spans="1:11" x14ac:dyDescent="0.2">
      <c r="A42" s="4"/>
      <c r="B42" s="9" t="s">
        <v>141</v>
      </c>
      <c r="C42" s="269">
        <v>3264250</v>
      </c>
      <c r="D42" s="269">
        <v>4702908</v>
      </c>
      <c r="E42" s="269">
        <f>+'[13]Imports (Countries &amp; Regions)'!D88</f>
        <v>463789.16000000003</v>
      </c>
      <c r="F42" s="269">
        <v>349947</v>
      </c>
      <c r="G42" s="269">
        <v>371808</v>
      </c>
      <c r="H42" s="269">
        <v>344307</v>
      </c>
      <c r="I42" s="269">
        <v>251326</v>
      </c>
      <c r="J42" s="269">
        <f>+'[13]Imports (Countries &amp; Regions)'!E88</f>
        <v>319561.75550000003</v>
      </c>
      <c r="K42" s="269">
        <f>+'[13]Imports (Countries &amp; Regions)'!F88</f>
        <v>434052.8492</v>
      </c>
    </row>
    <row r="43" spans="1:11" x14ac:dyDescent="0.2">
      <c r="A43" s="55" t="s">
        <v>807</v>
      </c>
      <c r="B43" s="230" t="s">
        <v>808</v>
      </c>
      <c r="C43" s="233">
        <v>396929</v>
      </c>
      <c r="D43" s="233">
        <v>728239</v>
      </c>
      <c r="E43" s="233">
        <f>+'[13]Imports (Countries &amp; Regions)'!D89</f>
        <v>69908.214999999997</v>
      </c>
      <c r="F43" s="233">
        <v>97321</v>
      </c>
      <c r="G43" s="233">
        <v>50885</v>
      </c>
      <c r="H43" s="233">
        <v>61682</v>
      </c>
      <c r="I43" s="233">
        <v>58518</v>
      </c>
      <c r="J43" s="233">
        <f>+'[13]Imports (Countries &amp; Regions)'!E89</f>
        <v>43957.455999999998</v>
      </c>
      <c r="K43" s="233">
        <f>+'[13]Imports (Countries &amp; Regions)'!F89</f>
        <v>64950.082300000002</v>
      </c>
    </row>
    <row r="44" spans="1:11" x14ac:dyDescent="0.2">
      <c r="A44" s="4"/>
      <c r="B44" s="9" t="s">
        <v>400</v>
      </c>
      <c r="C44" s="269">
        <v>355925</v>
      </c>
      <c r="D44" s="269">
        <v>700997</v>
      </c>
      <c r="E44" s="269">
        <f>+'[13]Imports (Countries &amp; Regions)'!D90</f>
        <v>68457.94</v>
      </c>
      <c r="F44" s="269">
        <v>90132</v>
      </c>
      <c r="G44" s="269">
        <v>49464</v>
      </c>
      <c r="H44" s="269">
        <v>60123</v>
      </c>
      <c r="I44" s="269">
        <v>57484</v>
      </c>
      <c r="J44" s="269">
        <f>+'[13]Imports (Countries &amp; Regions)'!E90</f>
        <v>42694.914100000002</v>
      </c>
      <c r="K44" s="269">
        <f>+'[13]Imports (Countries &amp; Regions)'!F90</f>
        <v>63483.626900000003</v>
      </c>
    </row>
    <row r="45" spans="1:11" x14ac:dyDescent="0.2">
      <c r="A45" s="4"/>
      <c r="B45" s="9" t="s">
        <v>809</v>
      </c>
      <c r="C45" s="269">
        <v>38028</v>
      </c>
      <c r="D45" s="269">
        <v>25027</v>
      </c>
      <c r="E45" s="269">
        <f>+'[13]Imports (Countries &amp; Regions)'!D91</f>
        <v>1121.5250000000001</v>
      </c>
      <c r="F45" s="269">
        <v>3077</v>
      </c>
      <c r="G45" s="269">
        <v>1377</v>
      </c>
      <c r="H45" s="269">
        <v>1027</v>
      </c>
      <c r="I45" s="269">
        <v>839</v>
      </c>
      <c r="J45" s="269">
        <f>+'[13]Imports (Countries &amp; Regions)'!E91</f>
        <v>1217.9078999999999</v>
      </c>
      <c r="K45" s="269">
        <f>+'[13]Imports (Countries &amp; Regions)'!F91</f>
        <v>1422.7893999999999</v>
      </c>
    </row>
    <row r="46" spans="1:11" x14ac:dyDescent="0.2">
      <c r="A46" s="4"/>
      <c r="B46" s="9" t="s">
        <v>141</v>
      </c>
      <c r="C46" s="269">
        <v>2977</v>
      </c>
      <c r="D46" s="269">
        <v>2215</v>
      </c>
      <c r="E46" s="269">
        <f>+'[13]Imports (Countries &amp; Regions)'!D92</f>
        <v>328.75</v>
      </c>
      <c r="F46" s="269">
        <v>4112</v>
      </c>
      <c r="G46" s="269">
        <v>45</v>
      </c>
      <c r="H46" s="269">
        <v>533</v>
      </c>
      <c r="I46" s="269">
        <v>195</v>
      </c>
      <c r="J46" s="269">
        <f>+'[13]Imports (Countries &amp; Regions)'!E92</f>
        <v>44.634</v>
      </c>
      <c r="K46" s="269">
        <f>+'[13]Imports (Countries &amp; Regions)'!F92</f>
        <v>43.665999999999997</v>
      </c>
    </row>
    <row r="47" spans="1:11" x14ac:dyDescent="0.2">
      <c r="A47" s="55" t="s">
        <v>810</v>
      </c>
      <c r="B47" s="230" t="s">
        <v>141</v>
      </c>
      <c r="C47" s="233">
        <v>635175</v>
      </c>
      <c r="D47" s="233">
        <v>303969</v>
      </c>
      <c r="E47" s="233">
        <f>+'[13]Imports (Countries &amp; Regions)'!D93</f>
        <v>14256.612999999998</v>
      </c>
      <c r="F47" s="233">
        <v>49861</v>
      </c>
      <c r="G47" s="233">
        <v>51115</v>
      </c>
      <c r="H47" s="233">
        <v>23292</v>
      </c>
      <c r="I47" s="233">
        <v>19117</v>
      </c>
      <c r="J47" s="233">
        <f>+'[13]Imports (Countries &amp; Regions)'!E93</f>
        <v>14172.7765</v>
      </c>
      <c r="K47" s="233">
        <f>+'[13]Imports (Countries &amp; Regions)'!F93</f>
        <v>13052.3667</v>
      </c>
    </row>
    <row r="48" spans="1:11" x14ac:dyDescent="0.2">
      <c r="A48" s="55" t="s">
        <v>778</v>
      </c>
      <c r="B48" s="230" t="s">
        <v>823</v>
      </c>
      <c r="C48" s="233">
        <v>69984994</v>
      </c>
      <c r="D48" s="233">
        <v>51453314</v>
      </c>
      <c r="E48" s="233">
        <f>+'[13]Imports (Countries &amp; Regions)'!D95</f>
        <v>3865899.4940000009</v>
      </c>
      <c r="F48" s="233">
        <v>4362846</v>
      </c>
      <c r="G48" s="233">
        <v>4016952</v>
      </c>
      <c r="H48" s="233">
        <v>4495747</v>
      </c>
      <c r="I48" s="233">
        <v>4554535</v>
      </c>
      <c r="J48" s="233">
        <f>+'[13]Imports (Countries &amp; Regions)'!E95</f>
        <v>4218571.0468799993</v>
      </c>
      <c r="K48" s="233">
        <f>+'[13]Imports (Countries &amp; Regions)'!F95</f>
        <v>4886536.0481000012</v>
      </c>
    </row>
    <row r="49" spans="1:15" x14ac:dyDescent="0.2">
      <c r="A49" s="55" t="s">
        <v>812</v>
      </c>
      <c r="B49" s="230" t="s">
        <v>824</v>
      </c>
      <c r="C49" s="233">
        <v>4272685</v>
      </c>
      <c r="D49" s="233">
        <v>2235006</v>
      </c>
      <c r="E49" s="233">
        <f>+'[13]Imports (Countries &amp; Regions)'!D97</f>
        <v>176671.6068758</v>
      </c>
      <c r="F49" s="233">
        <v>254790</v>
      </c>
      <c r="G49" s="233">
        <v>234590</v>
      </c>
      <c r="H49" s="233">
        <v>217145</v>
      </c>
      <c r="I49" s="233">
        <v>265985</v>
      </c>
      <c r="J49" s="233">
        <f>+'[13]Imports (Countries &amp; Regions)'!E97</f>
        <v>246364.57559999998</v>
      </c>
      <c r="K49" s="233">
        <f>+'[13]Imports (Countries &amp; Regions)'!F97</f>
        <v>285373.7316</v>
      </c>
    </row>
    <row r="50" spans="1:15" x14ac:dyDescent="0.2">
      <c r="A50" s="55" t="s">
        <v>814</v>
      </c>
      <c r="B50" s="230" t="s">
        <v>825</v>
      </c>
      <c r="C50" s="233">
        <v>65712310</v>
      </c>
      <c r="D50" s="233">
        <v>49218309</v>
      </c>
      <c r="E50" s="233">
        <f>+'[13]Imports (Countries &amp; Regions)'!D99</f>
        <v>3689227.8871242022</v>
      </c>
      <c r="F50" s="233">
        <v>4108056</v>
      </c>
      <c r="G50" s="233">
        <v>3782362</v>
      </c>
      <c r="H50" s="233">
        <v>4278603</v>
      </c>
      <c r="I50" s="233">
        <v>4288550</v>
      </c>
      <c r="J50" s="233">
        <f>+'[13]Imports (Countries &amp; Regions)'!E99</f>
        <v>3972206.4712799992</v>
      </c>
      <c r="K50" s="233">
        <f>+'[13]Imports (Countries &amp; Regions)'!F99</f>
        <v>4601162.3165000016</v>
      </c>
    </row>
    <row r="51" spans="1:15" x14ac:dyDescent="0.2">
      <c r="A51" s="55" t="s">
        <v>816</v>
      </c>
      <c r="B51" s="230" t="s">
        <v>826</v>
      </c>
      <c r="C51" s="233">
        <v>5830650</v>
      </c>
      <c r="D51" s="233">
        <v>2615690</v>
      </c>
      <c r="E51" s="233">
        <f>+'[13]Imports (Countries &amp; Regions)'!D101</f>
        <v>198736.53068307874</v>
      </c>
      <c r="F51" s="233">
        <v>125958</v>
      </c>
      <c r="G51" s="233">
        <v>170667</v>
      </c>
      <c r="H51" s="233">
        <v>99425</v>
      </c>
      <c r="I51" s="233">
        <v>153445</v>
      </c>
      <c r="J51" s="233">
        <f>+'[13]Imports (Countries &amp; Regions)'!E101</f>
        <v>128783.1986301695</v>
      </c>
      <c r="K51" s="233">
        <f>+'[13]Imports (Countries &amp; Regions)'!F101</f>
        <v>-90178.114024007693</v>
      </c>
    </row>
    <row r="52" spans="1:15" ht="15" thickBot="1" x14ac:dyDescent="0.25">
      <c r="A52" s="11"/>
      <c r="B52" s="11"/>
      <c r="C52" s="11"/>
      <c r="D52" s="11"/>
      <c r="E52" s="11"/>
      <c r="F52" s="11"/>
      <c r="G52" s="11"/>
      <c r="H52" s="11"/>
      <c r="I52" s="225"/>
      <c r="J52" s="272"/>
      <c r="K52" s="189"/>
    </row>
    <row r="53" spans="1:15" ht="15" thickTop="1" x14ac:dyDescent="0.2">
      <c r="A53" s="335" t="s">
        <v>943</v>
      </c>
      <c r="B53" s="335"/>
      <c r="C53" s="335"/>
      <c r="D53" s="335"/>
      <c r="E53" s="335"/>
      <c r="F53" s="335"/>
      <c r="G53" s="335"/>
      <c r="H53" s="335"/>
      <c r="I53" s="335"/>
      <c r="J53" s="335"/>
      <c r="K53" s="335"/>
    </row>
    <row r="54" spans="1:15" x14ac:dyDescent="0.2">
      <c r="A54" s="516" t="s">
        <v>827</v>
      </c>
      <c r="B54" s="516"/>
      <c r="C54" s="516"/>
      <c r="D54" s="516"/>
      <c r="E54" s="516"/>
      <c r="F54" s="516"/>
      <c r="G54" s="516"/>
      <c r="H54" s="516"/>
      <c r="I54" s="516"/>
      <c r="J54" s="516"/>
      <c r="K54" s="516"/>
    </row>
    <row r="55" spans="1:15" ht="24.75" customHeight="1" x14ac:dyDescent="0.2">
      <c r="A55" s="476" t="s">
        <v>731</v>
      </c>
      <c r="B55" s="476"/>
      <c r="C55" s="476"/>
      <c r="D55" s="476"/>
      <c r="E55" s="476"/>
      <c r="F55" s="476"/>
      <c r="G55" s="476"/>
      <c r="H55" s="476"/>
      <c r="I55" s="476"/>
      <c r="J55" s="476"/>
      <c r="K55" s="476"/>
      <c r="L55" s="310"/>
      <c r="M55" s="310"/>
      <c r="N55" s="310"/>
      <c r="O55" s="310"/>
    </row>
  </sheetData>
  <mergeCells count="11">
    <mergeCell ref="A55:K55"/>
    <mergeCell ref="A54:K54"/>
    <mergeCell ref="A53:K53"/>
    <mergeCell ref="A1:J1"/>
    <mergeCell ref="A2:J2"/>
    <mergeCell ref="A3:J3"/>
    <mergeCell ref="A4:A5"/>
    <mergeCell ref="B4:B5"/>
    <mergeCell ref="C4:C5"/>
    <mergeCell ref="D4:D5"/>
    <mergeCell ref="F4:J4"/>
  </mergeCells>
  <pageMargins left="0.7" right="0.7" top="0.75" bottom="0.75" header="0.3" footer="0.3"/>
  <pageSetup paperSize="9" scale="67"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view="pageBreakPreview" zoomScale="115" zoomScaleNormal="100" zoomScaleSheetLayoutView="115" workbookViewId="0">
      <selection activeCell="A22" sqref="A22:K22"/>
    </sheetView>
  </sheetViews>
  <sheetFormatPr defaultColWidth="9.125" defaultRowHeight="14.25" x14ac:dyDescent="0.2"/>
  <cols>
    <col min="1" max="1" width="7.25" style="5" bestFit="1" customWidth="1"/>
    <col min="2" max="10" width="8.125" style="5" bestFit="1" customWidth="1"/>
    <col min="11" max="11" width="8.75" style="5" bestFit="1" customWidth="1"/>
    <col min="12" max="16384" width="9.125" style="5"/>
  </cols>
  <sheetData>
    <row r="1" spans="1:11" ht="18.75" x14ac:dyDescent="0.2">
      <c r="A1" s="336" t="s">
        <v>26</v>
      </c>
      <c r="B1" s="336"/>
      <c r="C1" s="336"/>
      <c r="D1" s="336"/>
      <c r="E1" s="336"/>
      <c r="F1" s="336"/>
      <c r="G1" s="336"/>
      <c r="H1" s="336"/>
      <c r="I1" s="336"/>
      <c r="J1" s="336"/>
      <c r="K1" s="336"/>
    </row>
    <row r="2" spans="1:11" ht="15" x14ac:dyDescent="0.2">
      <c r="A2" s="337" t="s">
        <v>27</v>
      </c>
      <c r="B2" s="337"/>
      <c r="C2" s="337"/>
      <c r="D2" s="337"/>
      <c r="E2" s="337"/>
      <c r="F2" s="337"/>
      <c r="G2" s="337"/>
      <c r="H2" s="337"/>
      <c r="I2" s="337"/>
      <c r="J2" s="337"/>
      <c r="K2" s="337"/>
    </row>
    <row r="3" spans="1:11" ht="15" thickBot="1" x14ac:dyDescent="0.25">
      <c r="A3" s="338"/>
      <c r="B3" s="338"/>
      <c r="C3" s="338"/>
      <c r="D3" s="338"/>
      <c r="E3" s="338"/>
      <c r="F3" s="338"/>
      <c r="G3" s="338"/>
      <c r="H3" s="338"/>
      <c r="I3" s="338"/>
      <c r="J3" s="338"/>
      <c r="K3" s="338"/>
    </row>
    <row r="4" spans="1:11" ht="15.75" thickTop="1" thickBot="1" x14ac:dyDescent="0.25">
      <c r="A4" s="16" t="s">
        <v>28</v>
      </c>
      <c r="B4" s="17" t="s">
        <v>29</v>
      </c>
      <c r="C4" s="17" t="s">
        <v>30</v>
      </c>
      <c r="D4" s="17" t="s">
        <v>31</v>
      </c>
      <c r="E4" s="17" t="s">
        <v>32</v>
      </c>
      <c r="F4" s="17" t="s">
        <v>33</v>
      </c>
      <c r="G4" s="17" t="s">
        <v>34</v>
      </c>
      <c r="H4" s="17" t="s">
        <v>35</v>
      </c>
      <c r="I4" s="17" t="s">
        <v>36</v>
      </c>
      <c r="J4" s="17" t="s">
        <v>37</v>
      </c>
      <c r="K4" s="17" t="s">
        <v>38</v>
      </c>
    </row>
    <row r="5" spans="1:11" ht="15" thickTop="1" x14ac:dyDescent="0.2">
      <c r="A5" s="18" t="s">
        <v>39</v>
      </c>
      <c r="B5" s="18">
        <v>98.654300000000006</v>
      </c>
      <c r="C5" s="18">
        <v>101.71939999999999</v>
      </c>
      <c r="D5" s="18">
        <v>104.7388</v>
      </c>
      <c r="E5" s="18">
        <v>105.425</v>
      </c>
      <c r="F5" s="18">
        <v>124.35339999999999</v>
      </c>
      <c r="G5" s="18">
        <v>158.8297</v>
      </c>
      <c r="H5" s="18">
        <v>166.76249999999999</v>
      </c>
      <c r="I5" s="18">
        <v>159.60159999999999</v>
      </c>
      <c r="J5" s="18">
        <v>219.43709999999999</v>
      </c>
      <c r="K5" s="18">
        <v>281.00720000000001</v>
      </c>
    </row>
    <row r="6" spans="1:11" x14ac:dyDescent="0.2">
      <c r="A6" s="18" t="s">
        <v>40</v>
      </c>
      <c r="B6" s="18">
        <v>100.08969999999999</v>
      </c>
      <c r="C6" s="18">
        <v>102.3361</v>
      </c>
      <c r="D6" s="18">
        <v>104.6221</v>
      </c>
      <c r="E6" s="18">
        <v>105.3079</v>
      </c>
      <c r="F6" s="18">
        <v>123.78959999999999</v>
      </c>
      <c r="G6" s="18">
        <v>158.077</v>
      </c>
      <c r="H6" s="18">
        <v>167.7064</v>
      </c>
      <c r="I6" s="18">
        <v>164.09970000000001</v>
      </c>
      <c r="J6" s="18">
        <v>220.88630000000001</v>
      </c>
      <c r="K6" s="18">
        <v>293.80810000000002</v>
      </c>
    </row>
    <row r="7" spans="1:11" x14ac:dyDescent="0.2">
      <c r="A7" s="18" t="s">
        <v>41</v>
      </c>
      <c r="B7" s="18">
        <v>102.3425</v>
      </c>
      <c r="C7" s="18">
        <v>104.2068</v>
      </c>
      <c r="D7" s="18">
        <v>104.53959999999999</v>
      </c>
      <c r="E7" s="18">
        <v>105.3207</v>
      </c>
      <c r="F7" s="18">
        <v>124.08159999999999</v>
      </c>
      <c r="G7" s="18">
        <v>156.1764</v>
      </c>
      <c r="H7" s="18">
        <v>165.85409999999999</v>
      </c>
      <c r="I7" s="18">
        <v>168.05670000000001</v>
      </c>
      <c r="J7" s="18">
        <v>230.4659</v>
      </c>
      <c r="K7" s="18">
        <v>297.75420000000003</v>
      </c>
    </row>
    <row r="8" spans="1:11" x14ac:dyDescent="0.2">
      <c r="A8" s="18" t="s">
        <v>42</v>
      </c>
      <c r="B8" s="18">
        <v>102.75369999999999</v>
      </c>
      <c r="C8" s="18">
        <v>104.4807</v>
      </c>
      <c r="D8" s="18">
        <v>104.5985</v>
      </c>
      <c r="E8" s="18">
        <v>105.3391</v>
      </c>
      <c r="F8" s="18">
        <v>130.38310000000001</v>
      </c>
      <c r="G8" s="18">
        <v>155.94909999999999</v>
      </c>
      <c r="H8" s="18">
        <v>162.80000000000001</v>
      </c>
      <c r="I8" s="18">
        <v>171.69479999999999</v>
      </c>
      <c r="J8" s="18">
        <v>220.57239999999999</v>
      </c>
      <c r="K8" s="18">
        <v>280.35680000000002</v>
      </c>
    </row>
    <row r="9" spans="1:11" x14ac:dyDescent="0.2">
      <c r="A9" s="18" t="s">
        <v>43</v>
      </c>
      <c r="B9" s="18">
        <v>101.78740000000001</v>
      </c>
      <c r="C9" s="18">
        <v>105.37260000000001</v>
      </c>
      <c r="D9" s="18">
        <v>104.6935</v>
      </c>
      <c r="E9" s="18">
        <v>105.3626</v>
      </c>
      <c r="F9" s="18">
        <v>133.50409999999999</v>
      </c>
      <c r="G9" s="18">
        <v>155.36750000000001</v>
      </c>
      <c r="H9" s="18">
        <v>159.2122</v>
      </c>
      <c r="I9" s="18">
        <v>173.02549999999999</v>
      </c>
      <c r="J9" s="18">
        <v>222.31049999999999</v>
      </c>
      <c r="K9" s="18">
        <v>285.52069999999998</v>
      </c>
    </row>
    <row r="10" spans="1:11" x14ac:dyDescent="0.2">
      <c r="A10" s="18" t="s">
        <v>44</v>
      </c>
      <c r="B10" s="18">
        <v>100.82340000000001</v>
      </c>
      <c r="C10" s="18">
        <v>104.65779999999999</v>
      </c>
      <c r="D10" s="18">
        <v>104.7248</v>
      </c>
      <c r="E10" s="18">
        <v>108.6974</v>
      </c>
      <c r="F10" s="18">
        <v>138.47130000000001</v>
      </c>
      <c r="G10" s="18">
        <v>154.91999999999999</v>
      </c>
      <c r="H10" s="18">
        <v>160.0795</v>
      </c>
      <c r="I10" s="18">
        <v>177.1764</v>
      </c>
      <c r="J10" s="18">
        <v>224.76240000000001</v>
      </c>
      <c r="K10" s="18">
        <v>283.29610000000002</v>
      </c>
    </row>
    <row r="11" spans="1:11" x14ac:dyDescent="0.2">
      <c r="A11" s="18" t="s">
        <v>45</v>
      </c>
      <c r="B11" s="18">
        <v>100.68340000000001</v>
      </c>
      <c r="C11" s="18">
        <v>104.83880000000001</v>
      </c>
      <c r="D11" s="18">
        <v>104.73009999999999</v>
      </c>
      <c r="E11" s="18">
        <v>110.40300000000001</v>
      </c>
      <c r="F11" s="18">
        <v>138.6951</v>
      </c>
      <c r="G11" s="18">
        <v>154.65610000000001</v>
      </c>
      <c r="H11" s="18">
        <v>160.15360000000001</v>
      </c>
      <c r="I11" s="18">
        <v>176.3108</v>
      </c>
      <c r="J11" s="18">
        <v>234.136</v>
      </c>
      <c r="K11" s="190">
        <f>+'[1]4.2 (US$)'!$I$21</f>
        <v>280.32061128526647</v>
      </c>
    </row>
    <row r="12" spans="1:11" x14ac:dyDescent="0.2">
      <c r="A12" s="18" t="s">
        <v>46</v>
      </c>
      <c r="B12" s="18">
        <v>101.3651</v>
      </c>
      <c r="C12" s="18">
        <v>104.6232</v>
      </c>
      <c r="D12" s="18">
        <v>104.7204</v>
      </c>
      <c r="E12" s="18">
        <v>110.4342</v>
      </c>
      <c r="F12" s="18">
        <v>138.5307</v>
      </c>
      <c r="G12" s="18">
        <v>154.26339999999999</v>
      </c>
      <c r="H12" s="18">
        <v>159.13130000000001</v>
      </c>
      <c r="I12" s="18">
        <v>175.48230000000001</v>
      </c>
      <c r="J12" s="18">
        <v>266.6764</v>
      </c>
      <c r="K12" s="18"/>
    </row>
    <row r="13" spans="1:11" x14ac:dyDescent="0.2">
      <c r="A13" s="18" t="s">
        <v>47</v>
      </c>
      <c r="B13" s="18">
        <v>101.7598</v>
      </c>
      <c r="C13" s="18">
        <v>104.64700000000001</v>
      </c>
      <c r="D13" s="18">
        <v>104.74169999999999</v>
      </c>
      <c r="E13" s="18">
        <v>112.0689</v>
      </c>
      <c r="F13" s="18">
        <v>139.16630000000001</v>
      </c>
      <c r="G13" s="18">
        <v>158.44720000000001</v>
      </c>
      <c r="H13" s="18">
        <v>156.02979999999999</v>
      </c>
      <c r="I13" s="18">
        <v>179.6173</v>
      </c>
      <c r="J13" s="18">
        <v>280.20249999999999</v>
      </c>
      <c r="K13" s="18"/>
    </row>
    <row r="14" spans="1:11" x14ac:dyDescent="0.2">
      <c r="A14" s="18" t="s">
        <v>48</v>
      </c>
      <c r="B14" s="18">
        <v>101.7004</v>
      </c>
      <c r="C14" s="18">
        <v>104.6738</v>
      </c>
      <c r="D14" s="18">
        <v>104.7474</v>
      </c>
      <c r="E14" s="18">
        <v>115.4216</v>
      </c>
      <c r="F14" s="18">
        <v>141.16460000000001</v>
      </c>
      <c r="G14" s="18">
        <v>164.43729999999999</v>
      </c>
      <c r="H14" s="18">
        <v>153.07689999999999</v>
      </c>
      <c r="I14" s="18">
        <v>184.4813</v>
      </c>
      <c r="J14" s="18">
        <v>284.94569999999999</v>
      </c>
      <c r="K14" s="18"/>
    </row>
    <row r="15" spans="1:11" x14ac:dyDescent="0.2">
      <c r="A15" s="18" t="s">
        <v>49</v>
      </c>
      <c r="B15" s="18">
        <v>101.8043</v>
      </c>
      <c r="C15" s="18">
        <v>104.67870000000001</v>
      </c>
      <c r="D15" s="18">
        <v>104.7381</v>
      </c>
      <c r="E15" s="18">
        <v>115.4469</v>
      </c>
      <c r="F15" s="18">
        <v>145.69220000000001</v>
      </c>
      <c r="G15" s="18">
        <v>160.07669999999999</v>
      </c>
      <c r="H15" s="18">
        <v>153.2928</v>
      </c>
      <c r="I15" s="18">
        <v>195.50040000000001</v>
      </c>
      <c r="J15" s="18">
        <v>285.48599999999999</v>
      </c>
      <c r="K15" s="18"/>
    </row>
    <row r="16" spans="1:11" x14ac:dyDescent="0.2">
      <c r="A16" s="18" t="s">
        <v>50</v>
      </c>
      <c r="B16" s="18">
        <v>101.77249999999999</v>
      </c>
      <c r="C16" s="18">
        <v>104.5864</v>
      </c>
      <c r="D16" s="18">
        <v>104.7702</v>
      </c>
      <c r="E16" s="18">
        <v>118.9055</v>
      </c>
      <c r="F16" s="18">
        <v>155.2491</v>
      </c>
      <c r="G16" s="18">
        <v>165.10390000000001</v>
      </c>
      <c r="H16" s="18">
        <v>156.16380000000001</v>
      </c>
      <c r="I16" s="18">
        <v>204.3674</v>
      </c>
      <c r="J16" s="18">
        <v>286.58409999999998</v>
      </c>
      <c r="K16" s="18"/>
    </row>
    <row r="17" spans="1:11" x14ac:dyDescent="0.2">
      <c r="A17" s="18" t="s">
        <v>51</v>
      </c>
      <c r="B17" s="18">
        <v>100.3622</v>
      </c>
      <c r="C17" s="18">
        <v>102.75409999999999</v>
      </c>
      <c r="D17" s="18">
        <v>104.6335</v>
      </c>
      <c r="E17" s="18">
        <v>105.35120000000001</v>
      </c>
      <c r="F17" s="18">
        <v>124.0749</v>
      </c>
      <c r="G17" s="18">
        <v>157.6944</v>
      </c>
      <c r="H17" s="18">
        <v>166.77430000000001</v>
      </c>
      <c r="I17" s="18">
        <v>163.9194</v>
      </c>
      <c r="J17" s="18">
        <v>223.59639999999999</v>
      </c>
      <c r="K17" s="18">
        <v>290.85649999999998</v>
      </c>
    </row>
    <row r="18" spans="1:11" x14ac:dyDescent="0.2">
      <c r="A18" s="18" t="s">
        <v>52</v>
      </c>
      <c r="B18" s="18">
        <v>101.7882</v>
      </c>
      <c r="C18" s="18">
        <v>104.837</v>
      </c>
      <c r="D18" s="18">
        <v>104.67230000000001</v>
      </c>
      <c r="E18" s="18">
        <v>106.46639999999999</v>
      </c>
      <c r="F18" s="18">
        <v>134.11949999999999</v>
      </c>
      <c r="G18" s="18">
        <v>155.41220000000001</v>
      </c>
      <c r="H18" s="18">
        <v>160.69730000000001</v>
      </c>
      <c r="I18" s="18">
        <v>173.96559999999999</v>
      </c>
      <c r="J18" s="18">
        <v>222.54839999999999</v>
      </c>
      <c r="K18" s="18">
        <v>283.05790000000002</v>
      </c>
    </row>
    <row r="19" spans="1:11" x14ac:dyDescent="0.2">
      <c r="A19" s="18" t="s">
        <v>53</v>
      </c>
      <c r="B19" s="18">
        <v>101.2694</v>
      </c>
      <c r="C19" s="18">
        <v>104.703</v>
      </c>
      <c r="D19" s="18">
        <v>104.7307</v>
      </c>
      <c r="E19" s="18">
        <v>110.9687</v>
      </c>
      <c r="F19" s="18">
        <v>138.79740000000001</v>
      </c>
      <c r="G19" s="18">
        <v>155.78890000000001</v>
      </c>
      <c r="H19" s="18">
        <v>158.43819999999999</v>
      </c>
      <c r="I19" s="18">
        <v>177.13679999999999</v>
      </c>
      <c r="J19" s="18">
        <v>260.3383</v>
      </c>
      <c r="K19" s="18"/>
    </row>
    <row r="20" spans="1:11" ht="15" thickBot="1" x14ac:dyDescent="0.25">
      <c r="A20" s="19" t="s">
        <v>54</v>
      </c>
      <c r="B20" s="19">
        <v>101.7591</v>
      </c>
      <c r="C20" s="19">
        <v>104.6463</v>
      </c>
      <c r="D20" s="19">
        <v>104.75190000000001</v>
      </c>
      <c r="E20" s="19">
        <v>116.5913</v>
      </c>
      <c r="F20" s="19">
        <v>147.36859999999999</v>
      </c>
      <c r="G20" s="19">
        <v>163.20590000000001</v>
      </c>
      <c r="H20" s="19">
        <v>154.17779999999999</v>
      </c>
      <c r="I20" s="19">
        <v>194.78309999999999</v>
      </c>
      <c r="J20" s="19">
        <v>285.67189999999999</v>
      </c>
      <c r="K20" s="19"/>
    </row>
    <row r="21" spans="1:11" ht="15.75" thickTop="1" thickBot="1" x14ac:dyDescent="0.25">
      <c r="A21" s="12" t="s">
        <v>55</v>
      </c>
      <c r="B21" s="17">
        <v>101.29470000000001</v>
      </c>
      <c r="C21" s="17">
        <v>104.2351</v>
      </c>
      <c r="D21" s="17">
        <v>104.69710000000001</v>
      </c>
      <c r="E21" s="17">
        <v>109.84439999999999</v>
      </c>
      <c r="F21" s="17">
        <v>136.09010000000001</v>
      </c>
      <c r="G21" s="17">
        <v>158.02529999999999</v>
      </c>
      <c r="H21" s="17">
        <v>160.02189999999999</v>
      </c>
      <c r="I21" s="17">
        <v>177.4512</v>
      </c>
      <c r="J21" s="17">
        <v>248.03880000000001</v>
      </c>
      <c r="K21" s="17"/>
    </row>
    <row r="22" spans="1:11" ht="15" thickTop="1" x14ac:dyDescent="0.2">
      <c r="A22" s="335" t="s">
        <v>56</v>
      </c>
      <c r="B22" s="335"/>
      <c r="C22" s="335"/>
      <c r="D22" s="335"/>
      <c r="E22" s="335"/>
      <c r="F22" s="335"/>
      <c r="G22" s="335"/>
      <c r="H22" s="335"/>
      <c r="I22" s="335"/>
      <c r="J22" s="335"/>
      <c r="K22" s="335"/>
    </row>
  </sheetData>
  <mergeCells count="4">
    <mergeCell ref="A1:K1"/>
    <mergeCell ref="A2:K2"/>
    <mergeCell ref="A3:K3"/>
    <mergeCell ref="A22:K22"/>
  </mergeCells>
  <pageMargins left="0.7" right="0.7" top="0.75" bottom="0.75" header="0.3" footer="0.3"/>
  <pageSetup paperSize="9" scale="90"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view="pageBreakPreview" topLeftCell="A19" zoomScale="85" zoomScaleNormal="100" zoomScaleSheetLayoutView="85" workbookViewId="0">
      <selection activeCell="A8" sqref="A8"/>
    </sheetView>
  </sheetViews>
  <sheetFormatPr defaultColWidth="9.125" defaultRowHeight="14.25" x14ac:dyDescent="0.2"/>
  <cols>
    <col min="1" max="1" width="2.875" style="5" bestFit="1" customWidth="1"/>
    <col min="2" max="2" width="17.625" style="5" bestFit="1" customWidth="1"/>
    <col min="3" max="5" width="8.75" style="5" bestFit="1" customWidth="1"/>
    <col min="6" max="10" width="8.125" style="5" bestFit="1" customWidth="1"/>
    <col min="11" max="11" width="9" style="5" bestFit="1" customWidth="1"/>
    <col min="12" max="16384" width="9.125" style="5"/>
  </cols>
  <sheetData>
    <row r="1" spans="1:11" ht="18.75" customHeight="1" x14ac:dyDescent="0.2">
      <c r="A1" s="503" t="s">
        <v>828</v>
      </c>
      <c r="B1" s="503"/>
      <c r="C1" s="503"/>
      <c r="D1" s="503"/>
      <c r="E1" s="503"/>
      <c r="F1" s="503"/>
      <c r="G1" s="503"/>
      <c r="H1" s="503"/>
      <c r="I1" s="503"/>
      <c r="J1" s="503"/>
      <c r="K1" s="503"/>
    </row>
    <row r="2" spans="1:11" x14ac:dyDescent="0.2">
      <c r="A2" s="504" t="s">
        <v>538</v>
      </c>
      <c r="B2" s="504"/>
      <c r="C2" s="504"/>
      <c r="D2" s="504"/>
      <c r="E2" s="504"/>
      <c r="F2" s="504"/>
      <c r="G2" s="504"/>
      <c r="H2" s="504"/>
      <c r="I2" s="504"/>
      <c r="J2" s="504"/>
      <c r="K2" s="504"/>
    </row>
    <row r="3" spans="1:11" ht="15" thickBot="1" x14ac:dyDescent="0.25">
      <c r="A3" s="505" t="s">
        <v>670</v>
      </c>
      <c r="B3" s="505"/>
      <c r="C3" s="505"/>
      <c r="D3" s="505"/>
      <c r="E3" s="505"/>
      <c r="F3" s="505"/>
      <c r="G3" s="505"/>
      <c r="H3" s="505"/>
      <c r="I3" s="505"/>
      <c r="J3" s="505"/>
      <c r="K3" s="505"/>
    </row>
    <row r="4" spans="1:11" ht="15.75" thickTop="1" thickBot="1" x14ac:dyDescent="0.25">
      <c r="A4" s="506"/>
      <c r="B4" s="508" t="s">
        <v>737</v>
      </c>
      <c r="C4" s="510" t="s">
        <v>134</v>
      </c>
      <c r="D4" s="510" t="s">
        <v>135</v>
      </c>
      <c r="E4" s="168">
        <v>2022</v>
      </c>
      <c r="F4" s="479">
        <v>2023</v>
      </c>
      <c r="G4" s="512"/>
      <c r="H4" s="512"/>
      <c r="I4" s="512"/>
      <c r="J4" s="512"/>
      <c r="K4" s="512"/>
    </row>
    <row r="5" spans="1:11" ht="15" thickBot="1" x14ac:dyDescent="0.25">
      <c r="A5" s="507"/>
      <c r="B5" s="509"/>
      <c r="C5" s="511"/>
      <c r="D5" s="511"/>
      <c r="E5" s="153" t="s">
        <v>40</v>
      </c>
      <c r="F5" s="154" t="s">
        <v>47</v>
      </c>
      <c r="G5" s="154" t="s">
        <v>48</v>
      </c>
      <c r="H5" s="154" t="s">
        <v>49</v>
      </c>
      <c r="I5" s="154" t="s">
        <v>50</v>
      </c>
      <c r="J5" s="154" t="s">
        <v>39</v>
      </c>
      <c r="K5" s="297" t="s">
        <v>40</v>
      </c>
    </row>
    <row r="6" spans="1:11" ht="15" thickTop="1" x14ac:dyDescent="0.2">
      <c r="A6" s="155"/>
      <c r="B6" s="152"/>
      <c r="C6" s="158"/>
      <c r="D6" s="158"/>
      <c r="E6" s="158"/>
      <c r="F6" s="158"/>
      <c r="G6" s="158"/>
      <c r="H6" s="158"/>
      <c r="I6" s="158"/>
      <c r="J6" s="158"/>
    </row>
    <row r="7" spans="1:11" x14ac:dyDescent="0.2">
      <c r="A7" s="155"/>
      <c r="B7" s="159" t="s">
        <v>738</v>
      </c>
      <c r="C7" s="160">
        <v>80136357</v>
      </c>
      <c r="D7" s="160">
        <v>55198452</v>
      </c>
      <c r="E7" s="302">
        <v>6053744</v>
      </c>
      <c r="F7" s="160">
        <v>3755445</v>
      </c>
      <c r="G7" s="160">
        <v>2981180</v>
      </c>
      <c r="H7" s="160">
        <v>4304027</v>
      </c>
      <c r="I7" s="160">
        <v>4188620</v>
      </c>
      <c r="J7" s="160">
        <v>3690832</v>
      </c>
      <c r="K7" s="302">
        <v>4474303.3517966317</v>
      </c>
    </row>
    <row r="8" spans="1:11" x14ac:dyDescent="0.2">
      <c r="A8" s="152"/>
      <c r="B8" s="152"/>
      <c r="C8" s="49"/>
      <c r="D8" s="156"/>
      <c r="E8" s="302"/>
      <c r="F8" s="3"/>
      <c r="G8" s="3"/>
      <c r="H8" s="3"/>
      <c r="I8" s="3"/>
      <c r="J8" s="49"/>
      <c r="K8" s="303"/>
    </row>
    <row r="9" spans="1:11" x14ac:dyDescent="0.2">
      <c r="A9" s="161" t="s">
        <v>739</v>
      </c>
      <c r="B9" s="159" t="s">
        <v>740</v>
      </c>
      <c r="C9" s="160">
        <v>18637</v>
      </c>
      <c r="D9" s="160">
        <v>11452</v>
      </c>
      <c r="E9" s="302">
        <v>1250</v>
      </c>
      <c r="F9" s="49">
        <v>555</v>
      </c>
      <c r="G9" s="49">
        <v>270</v>
      </c>
      <c r="H9" s="49">
        <v>739</v>
      </c>
      <c r="I9" s="49">
        <v>442</v>
      </c>
      <c r="J9" s="49">
        <v>723</v>
      </c>
      <c r="K9" s="302">
        <v>1382.2710435825288</v>
      </c>
    </row>
    <row r="10" spans="1:11" x14ac:dyDescent="0.2">
      <c r="A10" s="161" t="s">
        <v>741</v>
      </c>
      <c r="B10" s="159" t="s">
        <v>742</v>
      </c>
      <c r="C10" s="160">
        <v>122361</v>
      </c>
      <c r="D10" s="160">
        <v>92373</v>
      </c>
      <c r="E10" s="302">
        <v>11327</v>
      </c>
      <c r="F10" s="160">
        <v>12187</v>
      </c>
      <c r="G10" s="160">
        <v>9389</v>
      </c>
      <c r="H10" s="160">
        <v>8695</v>
      </c>
      <c r="I10" s="160">
        <v>4541</v>
      </c>
      <c r="J10" s="160">
        <v>5030</v>
      </c>
      <c r="K10" s="302">
        <v>6849.7920955889231</v>
      </c>
    </row>
    <row r="11" spans="1:11" x14ac:dyDescent="0.2">
      <c r="A11" s="152"/>
      <c r="B11" s="162" t="s">
        <v>743</v>
      </c>
      <c r="C11" s="163">
        <v>90286</v>
      </c>
      <c r="D11" s="163">
        <v>76623</v>
      </c>
      <c r="E11" s="303">
        <v>9388</v>
      </c>
      <c r="F11" s="163">
        <v>10994</v>
      </c>
      <c r="G11" s="163">
        <v>7999</v>
      </c>
      <c r="H11" s="163">
        <v>7131</v>
      </c>
      <c r="I11" s="163">
        <v>3965</v>
      </c>
      <c r="J11" s="163">
        <v>4281</v>
      </c>
      <c r="K11" s="303">
        <v>6077.2684585618972</v>
      </c>
    </row>
    <row r="12" spans="1:11" x14ac:dyDescent="0.2">
      <c r="A12" s="152"/>
      <c r="B12" s="162" t="s">
        <v>141</v>
      </c>
      <c r="C12" s="163">
        <v>32074</v>
      </c>
      <c r="D12" s="163">
        <v>15751</v>
      </c>
      <c r="E12" s="303">
        <v>1939</v>
      </c>
      <c r="F12" s="163">
        <v>1193</v>
      </c>
      <c r="G12" s="163">
        <v>1390</v>
      </c>
      <c r="H12" s="163">
        <v>1563</v>
      </c>
      <c r="I12" s="15">
        <v>576</v>
      </c>
      <c r="J12" s="15">
        <v>750</v>
      </c>
      <c r="K12" s="303">
        <v>772.52363702702542</v>
      </c>
    </row>
    <row r="13" spans="1:11" x14ac:dyDescent="0.2">
      <c r="A13" s="161" t="s">
        <v>744</v>
      </c>
      <c r="B13" s="159" t="s">
        <v>745</v>
      </c>
      <c r="C13" s="160">
        <v>1845841</v>
      </c>
      <c r="D13" s="160">
        <v>1196572</v>
      </c>
      <c r="E13" s="302">
        <v>109149</v>
      </c>
      <c r="F13" s="160">
        <v>80714</v>
      </c>
      <c r="G13" s="160">
        <v>32374</v>
      </c>
      <c r="H13" s="160">
        <v>48765</v>
      </c>
      <c r="I13" s="160">
        <v>52867</v>
      </c>
      <c r="J13" s="160">
        <v>37505</v>
      </c>
      <c r="K13" s="302">
        <v>56587.906810601882</v>
      </c>
    </row>
    <row r="14" spans="1:11" x14ac:dyDescent="0.2">
      <c r="A14" s="152"/>
      <c r="B14" s="162" t="s">
        <v>746</v>
      </c>
      <c r="C14" s="163">
        <v>209799</v>
      </c>
      <c r="D14" s="163">
        <v>260118</v>
      </c>
      <c r="E14" s="303">
        <v>25497</v>
      </c>
      <c r="F14" s="163">
        <v>13541</v>
      </c>
      <c r="G14" s="163">
        <v>2066</v>
      </c>
      <c r="H14" s="163">
        <v>9705</v>
      </c>
      <c r="I14" s="163">
        <v>32183</v>
      </c>
      <c r="J14" s="163">
        <v>11551</v>
      </c>
      <c r="K14" s="303">
        <v>26215.071824091981</v>
      </c>
    </row>
    <row r="15" spans="1:11" x14ac:dyDescent="0.2">
      <c r="A15" s="152"/>
      <c r="B15" s="162" t="s">
        <v>747</v>
      </c>
      <c r="C15" s="163">
        <v>1515577</v>
      </c>
      <c r="D15" s="163">
        <v>839668</v>
      </c>
      <c r="E15" s="303">
        <v>68515</v>
      </c>
      <c r="F15" s="163">
        <v>61899</v>
      </c>
      <c r="G15" s="163">
        <v>23473</v>
      </c>
      <c r="H15" s="163">
        <v>36999</v>
      </c>
      <c r="I15" s="163">
        <v>17291</v>
      </c>
      <c r="J15" s="163">
        <v>17467</v>
      </c>
      <c r="K15" s="303">
        <v>18566.587289458665</v>
      </c>
    </row>
    <row r="16" spans="1:11" x14ac:dyDescent="0.2">
      <c r="A16" s="152"/>
      <c r="B16" s="162" t="s">
        <v>748</v>
      </c>
      <c r="C16" s="163">
        <v>8469</v>
      </c>
      <c r="D16" s="163">
        <v>15247</v>
      </c>
      <c r="E16" s="303">
        <v>2841</v>
      </c>
      <c r="F16" s="15">
        <v>308</v>
      </c>
      <c r="G16" s="163">
        <v>3218</v>
      </c>
      <c r="H16" s="15">
        <v>687</v>
      </c>
      <c r="I16" s="15">
        <v>930</v>
      </c>
      <c r="J16" s="163">
        <v>1178</v>
      </c>
      <c r="K16" s="303">
        <v>119.33550844922246</v>
      </c>
    </row>
    <row r="17" spans="1:11" x14ac:dyDescent="0.2">
      <c r="A17" s="152"/>
      <c r="B17" s="162" t="s">
        <v>141</v>
      </c>
      <c r="C17" s="163">
        <v>111994</v>
      </c>
      <c r="D17" s="163">
        <v>81542</v>
      </c>
      <c r="E17" s="303">
        <v>12296</v>
      </c>
      <c r="F17" s="163">
        <v>4966</v>
      </c>
      <c r="G17" s="163">
        <v>3617</v>
      </c>
      <c r="H17" s="163">
        <v>1374</v>
      </c>
      <c r="I17" s="163">
        <v>2463</v>
      </c>
      <c r="J17" s="163">
        <v>7309</v>
      </c>
      <c r="K17" s="303">
        <v>11686.912188602017</v>
      </c>
    </row>
    <row r="18" spans="1:11" x14ac:dyDescent="0.2">
      <c r="A18" s="161" t="s">
        <v>749</v>
      </c>
      <c r="B18" s="159" t="s">
        <v>750</v>
      </c>
      <c r="C18" s="160">
        <v>4366727</v>
      </c>
      <c r="D18" s="160">
        <v>2705891</v>
      </c>
      <c r="E18" s="302">
        <v>244267</v>
      </c>
      <c r="F18" s="160">
        <v>223197</v>
      </c>
      <c r="G18" s="160">
        <v>148057</v>
      </c>
      <c r="H18" s="160">
        <v>172167</v>
      </c>
      <c r="I18" s="160">
        <v>120996</v>
      </c>
      <c r="J18" s="160">
        <v>131737</v>
      </c>
      <c r="K18" s="302">
        <v>156598.03887979907</v>
      </c>
    </row>
    <row r="19" spans="1:11" x14ac:dyDescent="0.2">
      <c r="A19" s="152"/>
      <c r="B19" s="162" t="s">
        <v>751</v>
      </c>
      <c r="C19" s="163">
        <v>331635</v>
      </c>
      <c r="D19" s="163">
        <v>515087</v>
      </c>
      <c r="E19" s="303">
        <v>37781</v>
      </c>
      <c r="F19" s="163">
        <v>33959</v>
      </c>
      <c r="G19" s="163">
        <v>15439</v>
      </c>
      <c r="H19" s="163">
        <v>19473</v>
      </c>
      <c r="I19" s="163">
        <v>13565</v>
      </c>
      <c r="J19" s="163">
        <v>11959</v>
      </c>
      <c r="K19" s="303">
        <v>13297.885078729958</v>
      </c>
    </row>
    <row r="20" spans="1:11" x14ac:dyDescent="0.2">
      <c r="A20" s="152"/>
      <c r="B20" s="162" t="s">
        <v>752</v>
      </c>
      <c r="C20" s="163">
        <v>4035055</v>
      </c>
      <c r="D20" s="163">
        <v>2190807</v>
      </c>
      <c r="E20" s="303">
        <v>206487</v>
      </c>
      <c r="F20" s="163">
        <v>189238</v>
      </c>
      <c r="G20" s="163">
        <v>132619</v>
      </c>
      <c r="H20" s="163">
        <v>152694</v>
      </c>
      <c r="I20" s="163">
        <v>107431</v>
      </c>
      <c r="J20" s="163">
        <v>119778</v>
      </c>
      <c r="K20" s="303">
        <v>143300.15380106913</v>
      </c>
    </row>
    <row r="21" spans="1:11" x14ac:dyDescent="0.2">
      <c r="A21" s="152"/>
      <c r="B21" s="162" t="s">
        <v>141</v>
      </c>
      <c r="C21" s="15">
        <v>36</v>
      </c>
      <c r="D21" s="15" t="s">
        <v>184</v>
      </c>
      <c r="E21" s="303" t="s">
        <v>184</v>
      </c>
      <c r="F21" s="15" t="s">
        <v>184</v>
      </c>
      <c r="G21" s="15" t="s">
        <v>184</v>
      </c>
      <c r="H21" s="15" t="s">
        <v>184</v>
      </c>
      <c r="I21" s="15" t="s">
        <v>184</v>
      </c>
      <c r="J21" s="15" t="s">
        <v>184</v>
      </c>
      <c r="K21" s="303">
        <v>0</v>
      </c>
    </row>
    <row r="22" spans="1:11" x14ac:dyDescent="0.2">
      <c r="A22" s="161" t="s">
        <v>753</v>
      </c>
      <c r="B22" s="159" t="s">
        <v>754</v>
      </c>
      <c r="C22" s="160">
        <v>1694374</v>
      </c>
      <c r="D22" s="160">
        <v>1488588</v>
      </c>
      <c r="E22" s="302">
        <v>221711</v>
      </c>
      <c r="F22" s="160">
        <v>152243</v>
      </c>
      <c r="G22" s="160">
        <v>83764</v>
      </c>
      <c r="H22" s="160">
        <v>85320</v>
      </c>
      <c r="I22" s="160">
        <v>74756</v>
      </c>
      <c r="J22" s="160">
        <v>47154</v>
      </c>
      <c r="K22" s="302">
        <v>50112.517517386346</v>
      </c>
    </row>
    <row r="23" spans="1:11" x14ac:dyDescent="0.2">
      <c r="A23" s="152"/>
      <c r="B23" s="162" t="s">
        <v>755</v>
      </c>
      <c r="C23" s="163">
        <v>46367</v>
      </c>
      <c r="D23" s="163">
        <v>35080</v>
      </c>
      <c r="E23" s="303">
        <v>1328</v>
      </c>
      <c r="F23" s="15">
        <v>918</v>
      </c>
      <c r="G23" s="15">
        <v>925</v>
      </c>
      <c r="H23" s="163">
        <v>8560</v>
      </c>
      <c r="I23" s="15">
        <v>595</v>
      </c>
      <c r="J23" s="163">
        <v>2756</v>
      </c>
      <c r="K23" s="303">
        <v>1694.8468643308336</v>
      </c>
    </row>
    <row r="24" spans="1:11" x14ac:dyDescent="0.2">
      <c r="A24" s="152"/>
      <c r="B24" s="162" t="s">
        <v>756</v>
      </c>
      <c r="C24" s="163">
        <v>68026</v>
      </c>
      <c r="D24" s="163">
        <v>235750</v>
      </c>
      <c r="E24" s="303">
        <v>85665</v>
      </c>
      <c r="F24" s="163">
        <v>2161</v>
      </c>
      <c r="G24" s="15">
        <v>512</v>
      </c>
      <c r="H24" s="163">
        <v>24626</v>
      </c>
      <c r="I24" s="163">
        <v>7217</v>
      </c>
      <c r="J24" s="15">
        <v>838</v>
      </c>
      <c r="K24" s="303">
        <v>2217.4505195738307</v>
      </c>
    </row>
    <row r="25" spans="1:11" x14ac:dyDescent="0.2">
      <c r="A25" s="152"/>
      <c r="B25" s="162" t="s">
        <v>757</v>
      </c>
      <c r="C25" s="163">
        <v>461685</v>
      </c>
      <c r="D25" s="163">
        <v>822357</v>
      </c>
      <c r="E25" s="303">
        <v>51441</v>
      </c>
      <c r="F25" s="163">
        <v>133229</v>
      </c>
      <c r="G25" s="163">
        <v>66020</v>
      </c>
      <c r="H25" s="163">
        <v>25900</v>
      </c>
      <c r="I25" s="163">
        <v>48663</v>
      </c>
      <c r="J25" s="163">
        <v>24695</v>
      </c>
      <c r="K25" s="303">
        <v>29507.608660210524</v>
      </c>
    </row>
    <row r="26" spans="1:11" x14ac:dyDescent="0.2">
      <c r="A26" s="152"/>
      <c r="B26" s="162" t="s">
        <v>758</v>
      </c>
      <c r="C26" s="163">
        <v>786409</v>
      </c>
      <c r="D26" s="163">
        <v>113177</v>
      </c>
      <c r="E26" s="303">
        <v>25612</v>
      </c>
      <c r="F26" s="163">
        <v>1425</v>
      </c>
      <c r="G26" s="163">
        <v>1040</v>
      </c>
      <c r="H26" s="163">
        <v>5799</v>
      </c>
      <c r="I26" s="163">
        <v>3832</v>
      </c>
      <c r="J26" s="15">
        <v>955</v>
      </c>
      <c r="K26" s="303">
        <v>389.9860487168325</v>
      </c>
    </row>
    <row r="27" spans="1:11" x14ac:dyDescent="0.2">
      <c r="A27" s="152"/>
      <c r="B27" s="162" t="s">
        <v>141</v>
      </c>
      <c r="C27" s="163">
        <v>331888</v>
      </c>
      <c r="D27" s="163">
        <v>282225</v>
      </c>
      <c r="E27" s="303">
        <v>57665</v>
      </c>
      <c r="F27" s="163">
        <v>14510</v>
      </c>
      <c r="G27" s="163">
        <v>15267</v>
      </c>
      <c r="H27" s="163">
        <v>20434</v>
      </c>
      <c r="I27" s="163">
        <v>14449</v>
      </c>
      <c r="J27" s="163">
        <v>17909</v>
      </c>
      <c r="K27" s="303">
        <v>16302.625424554324</v>
      </c>
    </row>
    <row r="28" spans="1:11" x14ac:dyDescent="0.2">
      <c r="A28" s="161" t="s">
        <v>759</v>
      </c>
      <c r="B28" s="159" t="s">
        <v>760</v>
      </c>
      <c r="C28" s="160">
        <v>1466400</v>
      </c>
      <c r="D28" s="160">
        <v>1109036</v>
      </c>
      <c r="E28" s="302">
        <v>137737</v>
      </c>
      <c r="F28" s="160">
        <v>78822</v>
      </c>
      <c r="G28" s="160">
        <v>59417</v>
      </c>
      <c r="H28" s="160">
        <v>83160</v>
      </c>
      <c r="I28" s="160">
        <v>60126</v>
      </c>
      <c r="J28" s="160">
        <v>87808</v>
      </c>
      <c r="K28" s="302">
        <v>92725.280895931734</v>
      </c>
    </row>
    <row r="29" spans="1:11" x14ac:dyDescent="0.2">
      <c r="A29" s="152"/>
      <c r="B29" s="162" t="s">
        <v>761</v>
      </c>
      <c r="C29" s="163">
        <v>98188</v>
      </c>
      <c r="D29" s="163">
        <v>88379</v>
      </c>
      <c r="E29" s="303">
        <v>7889</v>
      </c>
      <c r="F29" s="163">
        <v>8692</v>
      </c>
      <c r="G29" s="163">
        <v>4941</v>
      </c>
      <c r="H29" s="163">
        <v>6232</v>
      </c>
      <c r="I29" s="163">
        <v>4881</v>
      </c>
      <c r="J29" s="163">
        <v>8382</v>
      </c>
      <c r="K29" s="303">
        <v>7066.5577804015611</v>
      </c>
    </row>
    <row r="30" spans="1:11" x14ac:dyDescent="0.2">
      <c r="A30" s="152"/>
      <c r="B30" s="162" t="s">
        <v>762</v>
      </c>
      <c r="C30" s="163">
        <v>92730</v>
      </c>
      <c r="D30" s="163">
        <v>74953</v>
      </c>
      <c r="E30" s="303">
        <v>10142</v>
      </c>
      <c r="F30" s="163">
        <v>4844</v>
      </c>
      <c r="G30" s="163">
        <v>2730</v>
      </c>
      <c r="H30" s="163">
        <v>3854</v>
      </c>
      <c r="I30" s="163">
        <v>4235</v>
      </c>
      <c r="J30" s="163">
        <v>5486</v>
      </c>
      <c r="K30" s="303">
        <v>6304.670647269425</v>
      </c>
    </row>
    <row r="31" spans="1:11" x14ac:dyDescent="0.2">
      <c r="A31" s="152"/>
      <c r="B31" s="162" t="s">
        <v>763</v>
      </c>
      <c r="C31" s="163">
        <v>64477</v>
      </c>
      <c r="D31" s="163">
        <v>47563</v>
      </c>
      <c r="E31" s="303">
        <v>6569</v>
      </c>
      <c r="F31" s="163">
        <v>2408</v>
      </c>
      <c r="G31" s="163">
        <v>2033</v>
      </c>
      <c r="H31" s="163">
        <v>3856</v>
      </c>
      <c r="I31" s="163">
        <v>3126</v>
      </c>
      <c r="J31" s="163">
        <v>2895</v>
      </c>
      <c r="K31" s="303">
        <v>2829.4167825870013</v>
      </c>
    </row>
    <row r="32" spans="1:11" x14ac:dyDescent="0.2">
      <c r="A32" s="152"/>
      <c r="B32" s="162" t="s">
        <v>764</v>
      </c>
      <c r="C32" s="163">
        <v>267528</v>
      </c>
      <c r="D32" s="163">
        <v>208898</v>
      </c>
      <c r="E32" s="303">
        <v>30040</v>
      </c>
      <c r="F32" s="163">
        <v>11984</v>
      </c>
      <c r="G32" s="163">
        <v>6982</v>
      </c>
      <c r="H32" s="163">
        <v>11827</v>
      </c>
      <c r="I32" s="163">
        <v>6344</v>
      </c>
      <c r="J32" s="163">
        <v>11178</v>
      </c>
      <c r="K32" s="303">
        <v>11969.823980346355</v>
      </c>
    </row>
    <row r="33" spans="1:11" x14ac:dyDescent="0.2">
      <c r="A33" s="152"/>
      <c r="B33" s="162" t="s">
        <v>765</v>
      </c>
      <c r="C33" s="163">
        <v>818623</v>
      </c>
      <c r="D33" s="163">
        <v>559388</v>
      </c>
      <c r="E33" s="303">
        <v>73708</v>
      </c>
      <c r="F33" s="163">
        <v>35514</v>
      </c>
      <c r="G33" s="163">
        <v>34518</v>
      </c>
      <c r="H33" s="163">
        <v>45833</v>
      </c>
      <c r="I33" s="163">
        <v>33796</v>
      </c>
      <c r="J33" s="163">
        <v>44652</v>
      </c>
      <c r="K33" s="303">
        <v>56551.677499701327</v>
      </c>
    </row>
    <row r="34" spans="1:11" x14ac:dyDescent="0.2">
      <c r="A34" s="152"/>
      <c r="B34" s="162" t="s">
        <v>141</v>
      </c>
      <c r="C34" s="163">
        <v>124852</v>
      </c>
      <c r="D34" s="163">
        <v>129853</v>
      </c>
      <c r="E34" s="303">
        <v>9388</v>
      </c>
      <c r="F34" s="163">
        <v>15380</v>
      </c>
      <c r="G34" s="163">
        <v>8213</v>
      </c>
      <c r="H34" s="163">
        <v>11560</v>
      </c>
      <c r="I34" s="163">
        <v>7744</v>
      </c>
      <c r="J34" s="163">
        <v>15214</v>
      </c>
      <c r="K34" s="303">
        <v>8003.1342056260528</v>
      </c>
    </row>
    <row r="35" spans="1:11" x14ac:dyDescent="0.2">
      <c r="A35" s="161" t="s">
        <v>766</v>
      </c>
      <c r="B35" s="159" t="s">
        <v>767</v>
      </c>
      <c r="C35" s="160">
        <v>1273548</v>
      </c>
      <c r="D35" s="160">
        <v>660463</v>
      </c>
      <c r="E35" s="302">
        <v>74284</v>
      </c>
      <c r="F35" s="160">
        <v>44502</v>
      </c>
      <c r="G35" s="160">
        <v>35209</v>
      </c>
      <c r="H35" s="160">
        <v>51330</v>
      </c>
      <c r="I35" s="160">
        <v>37773</v>
      </c>
      <c r="J35" s="160">
        <v>53746</v>
      </c>
      <c r="K35" s="302">
        <v>46424.97325975696</v>
      </c>
    </row>
    <row r="36" spans="1:11" x14ac:dyDescent="0.2">
      <c r="A36" s="152"/>
      <c r="B36" s="162" t="s">
        <v>768</v>
      </c>
      <c r="C36" s="163">
        <v>33618</v>
      </c>
      <c r="D36" s="163">
        <v>65166</v>
      </c>
      <c r="E36" s="303">
        <v>3302</v>
      </c>
      <c r="F36" s="163">
        <v>3396</v>
      </c>
      <c r="G36" s="163">
        <v>2944</v>
      </c>
      <c r="H36" s="163">
        <v>1372</v>
      </c>
      <c r="I36" s="163">
        <v>3407</v>
      </c>
      <c r="J36" s="163">
        <v>1666</v>
      </c>
      <c r="K36" s="303">
        <v>979.86396903284833</v>
      </c>
    </row>
    <row r="37" spans="1:11" x14ac:dyDescent="0.2">
      <c r="A37" s="152"/>
      <c r="B37" s="162" t="s">
        <v>769</v>
      </c>
      <c r="C37" s="163">
        <v>585085</v>
      </c>
      <c r="D37" s="163">
        <v>367063</v>
      </c>
      <c r="E37" s="303">
        <v>44733</v>
      </c>
      <c r="F37" s="163">
        <v>23449</v>
      </c>
      <c r="G37" s="163">
        <v>17029</v>
      </c>
      <c r="H37" s="163">
        <v>33293</v>
      </c>
      <c r="I37" s="163">
        <v>22232</v>
      </c>
      <c r="J37" s="163">
        <v>33316</v>
      </c>
      <c r="K37" s="303">
        <v>27467.192262568693</v>
      </c>
    </row>
    <row r="38" spans="1:11" x14ac:dyDescent="0.2">
      <c r="A38" s="152"/>
      <c r="B38" s="162" t="s">
        <v>770</v>
      </c>
      <c r="C38" s="163">
        <v>583124</v>
      </c>
      <c r="D38" s="163">
        <v>182044</v>
      </c>
      <c r="E38" s="303">
        <v>18119</v>
      </c>
      <c r="F38" s="163">
        <v>14669</v>
      </c>
      <c r="G38" s="163">
        <v>13585</v>
      </c>
      <c r="H38" s="163">
        <v>13661</v>
      </c>
      <c r="I38" s="163">
        <v>10281</v>
      </c>
      <c r="J38" s="163">
        <v>14924</v>
      </c>
      <c r="K38" s="303">
        <v>14360.697547140462</v>
      </c>
    </row>
    <row r="39" spans="1:11" x14ac:dyDescent="0.2">
      <c r="A39" s="152"/>
      <c r="B39" s="162" t="s">
        <v>141</v>
      </c>
      <c r="C39" s="163">
        <v>71720</v>
      </c>
      <c r="D39" s="163">
        <v>46192</v>
      </c>
      <c r="E39" s="303">
        <v>8130</v>
      </c>
      <c r="F39" s="163">
        <v>2987</v>
      </c>
      <c r="G39" s="163">
        <v>1652</v>
      </c>
      <c r="H39" s="163">
        <v>3004</v>
      </c>
      <c r="I39" s="163">
        <v>1853</v>
      </c>
      <c r="J39" s="163">
        <v>3840</v>
      </c>
      <c r="K39" s="303">
        <v>3617.2194810149886</v>
      </c>
    </row>
    <row r="40" spans="1:11" x14ac:dyDescent="0.2">
      <c r="A40" s="161" t="s">
        <v>771</v>
      </c>
      <c r="B40" s="159" t="s">
        <v>772</v>
      </c>
      <c r="C40" s="160">
        <v>3735183</v>
      </c>
      <c r="D40" s="160">
        <v>2695743</v>
      </c>
      <c r="E40" s="302">
        <v>268829</v>
      </c>
      <c r="F40" s="160">
        <v>195211</v>
      </c>
      <c r="G40" s="160">
        <v>139836</v>
      </c>
      <c r="H40" s="160">
        <v>153321</v>
      </c>
      <c r="I40" s="160">
        <v>154444</v>
      </c>
      <c r="J40" s="160">
        <v>169004</v>
      </c>
      <c r="K40" s="302">
        <v>194915.29103520288</v>
      </c>
    </row>
    <row r="41" spans="1:11" x14ac:dyDescent="0.2">
      <c r="A41" s="152"/>
      <c r="B41" s="162" t="s">
        <v>773</v>
      </c>
      <c r="C41" s="163">
        <v>529094</v>
      </c>
      <c r="D41" s="163">
        <v>322903</v>
      </c>
      <c r="E41" s="303">
        <v>31853</v>
      </c>
      <c r="F41" s="163">
        <v>45694</v>
      </c>
      <c r="G41" s="163">
        <v>23898</v>
      </c>
      <c r="H41" s="163">
        <v>11203</v>
      </c>
      <c r="I41" s="163">
        <v>11012</v>
      </c>
      <c r="J41" s="163">
        <v>23776</v>
      </c>
      <c r="K41" s="303">
        <v>15252.63763320344</v>
      </c>
    </row>
    <row r="42" spans="1:11" x14ac:dyDescent="0.2">
      <c r="A42" s="152"/>
      <c r="B42" s="162" t="s">
        <v>774</v>
      </c>
      <c r="C42" s="163">
        <v>437617</v>
      </c>
      <c r="D42" s="163">
        <v>397576</v>
      </c>
      <c r="E42" s="303">
        <v>22203</v>
      </c>
      <c r="F42" s="163">
        <v>23354</v>
      </c>
      <c r="G42" s="163">
        <v>12615</v>
      </c>
      <c r="H42" s="163">
        <v>16529</v>
      </c>
      <c r="I42" s="163">
        <v>20972</v>
      </c>
      <c r="J42" s="163">
        <v>18913</v>
      </c>
      <c r="K42" s="303">
        <v>23003.264202042079</v>
      </c>
    </row>
    <row r="43" spans="1:11" x14ac:dyDescent="0.2">
      <c r="A43" s="152"/>
      <c r="B43" s="162" t="s">
        <v>775</v>
      </c>
      <c r="C43" s="163">
        <v>1019364</v>
      </c>
      <c r="D43" s="163">
        <v>766393</v>
      </c>
      <c r="E43" s="303">
        <v>69686</v>
      </c>
      <c r="F43" s="163">
        <v>61824</v>
      </c>
      <c r="G43" s="163">
        <v>54677</v>
      </c>
      <c r="H43" s="163">
        <v>65663</v>
      </c>
      <c r="I43" s="163">
        <v>56460</v>
      </c>
      <c r="J43" s="163">
        <v>56016</v>
      </c>
      <c r="K43" s="303">
        <v>89902.719543811079</v>
      </c>
    </row>
    <row r="44" spans="1:11" x14ac:dyDescent="0.2">
      <c r="A44" s="152"/>
      <c r="B44" s="162" t="s">
        <v>776</v>
      </c>
      <c r="C44" s="163">
        <v>572314</v>
      </c>
      <c r="D44" s="163">
        <v>487523</v>
      </c>
      <c r="E44" s="303">
        <v>64674</v>
      </c>
      <c r="F44" s="163">
        <v>23758</v>
      </c>
      <c r="G44" s="163">
        <v>14637</v>
      </c>
      <c r="H44" s="163">
        <v>16437</v>
      </c>
      <c r="I44" s="163">
        <v>21165</v>
      </c>
      <c r="J44" s="163">
        <v>21269</v>
      </c>
      <c r="K44" s="303">
        <v>21354.856925319622</v>
      </c>
    </row>
    <row r="45" spans="1:11" x14ac:dyDescent="0.2">
      <c r="A45" s="152"/>
      <c r="B45" s="162" t="s">
        <v>777</v>
      </c>
      <c r="C45" s="163">
        <v>235339</v>
      </c>
      <c r="D45" s="163">
        <v>171534</v>
      </c>
      <c r="E45" s="303">
        <v>16317</v>
      </c>
      <c r="F45" s="163">
        <v>13604</v>
      </c>
      <c r="G45" s="163">
        <v>11839</v>
      </c>
      <c r="H45" s="163">
        <v>9027</v>
      </c>
      <c r="I45" s="163">
        <v>11867</v>
      </c>
      <c r="J45" s="163">
        <v>12213</v>
      </c>
      <c r="K45" s="303">
        <v>15459.864244723</v>
      </c>
    </row>
    <row r="46" spans="1:11" x14ac:dyDescent="0.2">
      <c r="A46" s="152"/>
      <c r="B46" s="162" t="s">
        <v>141</v>
      </c>
      <c r="C46" s="163">
        <v>941460</v>
      </c>
      <c r="D46" s="163">
        <v>549816</v>
      </c>
      <c r="E46" s="303">
        <v>64097</v>
      </c>
      <c r="F46" s="163">
        <v>26978</v>
      </c>
      <c r="G46" s="163">
        <v>22171</v>
      </c>
      <c r="H46" s="163">
        <v>34462</v>
      </c>
      <c r="I46" s="163">
        <v>32968</v>
      </c>
      <c r="J46" s="163">
        <v>36818</v>
      </c>
      <c r="K46" s="303">
        <v>29941.948486103684</v>
      </c>
    </row>
    <row r="47" spans="1:11" x14ac:dyDescent="0.2">
      <c r="A47" s="161" t="s">
        <v>778</v>
      </c>
      <c r="B47" s="159" t="s">
        <v>779</v>
      </c>
      <c r="C47" s="160">
        <v>997260</v>
      </c>
      <c r="D47" s="160">
        <v>970764</v>
      </c>
      <c r="E47" s="302">
        <v>83307</v>
      </c>
      <c r="F47" s="160">
        <v>50853</v>
      </c>
      <c r="G47" s="160">
        <v>42018</v>
      </c>
      <c r="H47" s="160">
        <v>58280</v>
      </c>
      <c r="I47" s="160">
        <v>60386</v>
      </c>
      <c r="J47" s="160">
        <v>80261</v>
      </c>
      <c r="K47" s="302">
        <v>79886.524033884692</v>
      </c>
    </row>
    <row r="48" spans="1:11" x14ac:dyDescent="0.2">
      <c r="A48" s="152"/>
      <c r="B48" s="162" t="s">
        <v>780</v>
      </c>
      <c r="C48" s="163">
        <v>534571</v>
      </c>
      <c r="D48" s="163">
        <v>469016</v>
      </c>
      <c r="E48" s="303">
        <v>37338</v>
      </c>
      <c r="F48" s="163">
        <v>31961</v>
      </c>
      <c r="G48" s="163">
        <v>27570</v>
      </c>
      <c r="H48" s="163">
        <v>40052</v>
      </c>
      <c r="I48" s="163">
        <v>44133</v>
      </c>
      <c r="J48" s="163">
        <v>47224</v>
      </c>
      <c r="K48" s="303">
        <v>45279.418681785828</v>
      </c>
    </row>
    <row r="49" spans="1:11" x14ac:dyDescent="0.2">
      <c r="A49" s="152"/>
      <c r="B49" s="162" t="s">
        <v>781</v>
      </c>
      <c r="C49" s="163">
        <v>12729</v>
      </c>
      <c r="D49" s="15">
        <v>522</v>
      </c>
      <c r="E49" s="303" t="s">
        <v>184</v>
      </c>
      <c r="F49" s="15" t="s">
        <v>184</v>
      </c>
      <c r="G49" s="15" t="s">
        <v>184</v>
      </c>
      <c r="H49" s="15" t="s">
        <v>184</v>
      </c>
      <c r="I49" s="15">
        <v>55</v>
      </c>
      <c r="J49" s="15">
        <v>47</v>
      </c>
      <c r="K49" s="303">
        <v>0</v>
      </c>
    </row>
    <row r="50" spans="1:11" x14ac:dyDescent="0.2">
      <c r="A50" s="152"/>
      <c r="B50" s="162" t="s">
        <v>782</v>
      </c>
      <c r="C50" s="163">
        <v>95799</v>
      </c>
      <c r="D50" s="163">
        <v>139261</v>
      </c>
      <c r="E50" s="303">
        <v>4541</v>
      </c>
      <c r="F50" s="163">
        <v>2593</v>
      </c>
      <c r="G50" s="163">
        <v>2285</v>
      </c>
      <c r="H50" s="163">
        <v>3624</v>
      </c>
      <c r="I50" s="163">
        <v>1992</v>
      </c>
      <c r="J50" s="163">
        <v>7692</v>
      </c>
      <c r="K50" s="303">
        <v>10809.135340380335</v>
      </c>
    </row>
    <row r="51" spans="1:11" x14ac:dyDescent="0.2">
      <c r="A51" s="152"/>
      <c r="B51" s="162" t="s">
        <v>141</v>
      </c>
      <c r="C51" s="163">
        <v>354161</v>
      </c>
      <c r="D51" s="163">
        <v>361965</v>
      </c>
      <c r="E51" s="303">
        <v>41428</v>
      </c>
      <c r="F51" s="163">
        <v>16298</v>
      </c>
      <c r="G51" s="163">
        <v>12163</v>
      </c>
      <c r="H51" s="163">
        <v>14604</v>
      </c>
      <c r="I51" s="163">
        <v>14206</v>
      </c>
      <c r="J51" s="163">
        <v>25299</v>
      </c>
      <c r="K51" s="303">
        <v>23797.970011718535</v>
      </c>
    </row>
    <row r="52" spans="1:11" ht="15" thickBot="1" x14ac:dyDescent="0.25">
      <c r="A52" s="164"/>
      <c r="B52" s="1"/>
      <c r="C52" s="63"/>
      <c r="D52" s="1"/>
      <c r="E52" s="172"/>
      <c r="F52" s="173"/>
      <c r="G52" s="173"/>
      <c r="H52" s="167"/>
      <c r="I52" s="167"/>
      <c r="J52" s="173"/>
      <c r="K52" s="165"/>
    </row>
    <row r="53" spans="1:11" ht="15" thickTop="1" x14ac:dyDescent="0.2"/>
  </sheetData>
  <mergeCells count="8">
    <mergeCell ref="A1:K1"/>
    <mergeCell ref="A2:K2"/>
    <mergeCell ref="A3:K3"/>
    <mergeCell ref="A4:A5"/>
    <mergeCell ref="B4:B5"/>
    <mergeCell ref="C4:C5"/>
    <mergeCell ref="D4:D5"/>
    <mergeCell ref="F4:K4"/>
  </mergeCells>
  <pageMargins left="0.7" right="0.7" top="0.75" bottom="0.75" header="0.3" footer="0.3"/>
  <pageSetup paperSize="9" scale="83"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view="pageBreakPreview" topLeftCell="A34" zoomScale="115" zoomScaleNormal="100" zoomScaleSheetLayoutView="115" workbookViewId="0">
      <selection activeCell="A49" sqref="A49:K49"/>
    </sheetView>
  </sheetViews>
  <sheetFormatPr defaultColWidth="9.125" defaultRowHeight="14.25" x14ac:dyDescent="0.2"/>
  <cols>
    <col min="1" max="1" width="3.125" style="5" bestFit="1" customWidth="1"/>
    <col min="2" max="2" width="19.125" style="5" bestFit="1" customWidth="1"/>
    <col min="3" max="3" width="9" style="5" bestFit="1" customWidth="1"/>
    <col min="4" max="5" width="8.125" style="5" bestFit="1" customWidth="1"/>
    <col min="6" max="6" width="7.875" style="5" bestFit="1" customWidth="1"/>
    <col min="7" max="7" width="7.25" style="5" bestFit="1" customWidth="1"/>
    <col min="8" max="8" width="7.875" style="5" bestFit="1" customWidth="1"/>
    <col min="9" max="9" width="6.875" style="5" bestFit="1" customWidth="1"/>
    <col min="10" max="11" width="7.875" style="5" bestFit="1" customWidth="1"/>
    <col min="12" max="16384" width="9.125" style="5"/>
  </cols>
  <sheetData>
    <row r="1" spans="1:11" ht="18.75" customHeight="1" x14ac:dyDescent="0.2">
      <c r="A1" s="503" t="s">
        <v>828</v>
      </c>
      <c r="B1" s="503"/>
      <c r="C1" s="503"/>
      <c r="D1" s="503"/>
      <c r="E1" s="503"/>
      <c r="F1" s="503"/>
      <c r="G1" s="503"/>
      <c r="H1" s="503"/>
      <c r="I1" s="503"/>
      <c r="J1" s="503"/>
      <c r="K1" s="503"/>
    </row>
    <row r="2" spans="1:11" x14ac:dyDescent="0.2">
      <c r="A2" s="504" t="s">
        <v>538</v>
      </c>
      <c r="B2" s="504"/>
      <c r="C2" s="504"/>
      <c r="D2" s="504"/>
      <c r="E2" s="504"/>
      <c r="F2" s="504"/>
      <c r="G2" s="504"/>
      <c r="H2" s="504"/>
      <c r="I2" s="504"/>
      <c r="J2" s="504"/>
      <c r="K2" s="504"/>
    </row>
    <row r="3" spans="1:11" ht="15" thickBot="1" x14ac:dyDescent="0.25">
      <c r="A3" s="505" t="s">
        <v>670</v>
      </c>
      <c r="B3" s="505"/>
      <c r="C3" s="505"/>
      <c r="D3" s="505"/>
      <c r="E3" s="505"/>
      <c r="F3" s="505"/>
      <c r="G3" s="505"/>
      <c r="H3" s="505"/>
      <c r="I3" s="505"/>
      <c r="J3" s="505"/>
      <c r="K3" s="505"/>
    </row>
    <row r="4" spans="1:11" ht="15.75" thickTop="1" thickBot="1" x14ac:dyDescent="0.25">
      <c r="A4" s="506"/>
      <c r="B4" s="508" t="s">
        <v>737</v>
      </c>
      <c r="C4" s="510" t="s">
        <v>134</v>
      </c>
      <c r="D4" s="510" t="s">
        <v>135</v>
      </c>
      <c r="E4" s="168">
        <v>2022</v>
      </c>
      <c r="F4" s="479">
        <v>2023</v>
      </c>
      <c r="G4" s="512"/>
      <c r="H4" s="512"/>
      <c r="I4" s="512"/>
      <c r="J4" s="512"/>
      <c r="K4" s="512"/>
    </row>
    <row r="5" spans="1:11" ht="15" thickBot="1" x14ac:dyDescent="0.25">
      <c r="A5" s="514"/>
      <c r="B5" s="515"/>
      <c r="C5" s="511"/>
      <c r="D5" s="511"/>
      <c r="E5" s="153" t="s">
        <v>40</v>
      </c>
      <c r="F5" s="154" t="s">
        <v>47</v>
      </c>
      <c r="G5" s="154" t="s">
        <v>48</v>
      </c>
      <c r="H5" s="154" t="s">
        <v>49</v>
      </c>
      <c r="I5" s="154" t="s">
        <v>50</v>
      </c>
      <c r="J5" s="154" t="s">
        <v>39</v>
      </c>
      <c r="K5" s="297" t="s">
        <v>40</v>
      </c>
    </row>
    <row r="6" spans="1:11" ht="15" thickTop="1" x14ac:dyDescent="0.2">
      <c r="A6" s="155"/>
      <c r="B6" s="155"/>
      <c r="C6" s="158"/>
      <c r="D6" s="158"/>
      <c r="E6" s="158"/>
      <c r="F6" s="158"/>
      <c r="G6" s="158"/>
      <c r="H6" s="158"/>
      <c r="I6" s="158"/>
      <c r="J6" s="158"/>
      <c r="K6" s="158"/>
    </row>
    <row r="7" spans="1:11" x14ac:dyDescent="0.2">
      <c r="A7" s="159" t="s">
        <v>784</v>
      </c>
      <c r="B7" s="159" t="s">
        <v>785</v>
      </c>
      <c r="C7" s="160">
        <v>300872</v>
      </c>
      <c r="D7" s="160">
        <v>19963</v>
      </c>
      <c r="E7" s="302">
        <v>3474</v>
      </c>
      <c r="F7" s="49">
        <v>839</v>
      </c>
      <c r="G7" s="49">
        <v>487</v>
      </c>
      <c r="H7" s="49">
        <v>420</v>
      </c>
      <c r="I7" s="160">
        <v>1473</v>
      </c>
      <c r="J7" s="49">
        <v>301</v>
      </c>
      <c r="K7" s="302">
        <v>31070.035877159273</v>
      </c>
    </row>
    <row r="8" spans="1:11" x14ac:dyDescent="0.2">
      <c r="A8" s="159" t="s">
        <v>786</v>
      </c>
      <c r="B8" s="159" t="s">
        <v>787</v>
      </c>
      <c r="C8" s="160">
        <v>1398438</v>
      </c>
      <c r="D8" s="160">
        <v>995958</v>
      </c>
      <c r="E8" s="302">
        <v>119675</v>
      </c>
      <c r="F8" s="160">
        <v>31020</v>
      </c>
      <c r="G8" s="160">
        <v>43854</v>
      </c>
      <c r="H8" s="160">
        <v>57563</v>
      </c>
      <c r="I8" s="160">
        <v>87685</v>
      </c>
      <c r="J8" s="160">
        <v>48897</v>
      </c>
      <c r="K8" s="303">
        <v>63698.496157866306</v>
      </c>
    </row>
    <row r="9" spans="1:11" x14ac:dyDescent="0.2">
      <c r="A9" s="152"/>
      <c r="B9" s="162" t="s">
        <v>409</v>
      </c>
      <c r="C9" s="163">
        <v>519012</v>
      </c>
      <c r="D9" s="163">
        <v>138109</v>
      </c>
      <c r="E9" s="303">
        <v>9207</v>
      </c>
      <c r="F9" s="163">
        <v>7732</v>
      </c>
      <c r="G9" s="163">
        <v>2208</v>
      </c>
      <c r="H9" s="163">
        <v>5259</v>
      </c>
      <c r="I9" s="163">
        <v>4685</v>
      </c>
      <c r="J9" s="163">
        <v>7202</v>
      </c>
      <c r="K9" s="303">
        <v>12168.378741089846</v>
      </c>
    </row>
    <row r="10" spans="1:11" x14ac:dyDescent="0.2">
      <c r="A10" s="152"/>
      <c r="B10" s="162" t="s">
        <v>788</v>
      </c>
      <c r="C10" s="163">
        <v>763786</v>
      </c>
      <c r="D10" s="163">
        <v>754982</v>
      </c>
      <c r="E10" s="303">
        <v>100273</v>
      </c>
      <c r="F10" s="163">
        <v>13827</v>
      </c>
      <c r="G10" s="163">
        <v>38913</v>
      </c>
      <c r="H10" s="163">
        <v>43376</v>
      </c>
      <c r="I10" s="163">
        <v>77729</v>
      </c>
      <c r="J10" s="163">
        <v>36102</v>
      </c>
      <c r="K10" s="303">
        <v>43737.063494845781</v>
      </c>
    </row>
    <row r="11" spans="1:11" x14ac:dyDescent="0.2">
      <c r="A11" s="152"/>
      <c r="B11" s="162" t="s">
        <v>141</v>
      </c>
      <c r="C11" s="163">
        <v>115642</v>
      </c>
      <c r="D11" s="163">
        <v>102869</v>
      </c>
      <c r="E11" s="303">
        <v>10196</v>
      </c>
      <c r="F11" s="163">
        <v>9461</v>
      </c>
      <c r="G11" s="163">
        <v>2733</v>
      </c>
      <c r="H11" s="163">
        <v>8927</v>
      </c>
      <c r="I11" s="163">
        <v>5272</v>
      </c>
      <c r="J11" s="163">
        <v>5593</v>
      </c>
      <c r="K11" s="303">
        <v>7793.0539219306738</v>
      </c>
    </row>
    <row r="12" spans="1:11" x14ac:dyDescent="0.2">
      <c r="A12" s="159" t="s">
        <v>789</v>
      </c>
      <c r="B12" s="159" t="s">
        <v>790</v>
      </c>
      <c r="C12" s="160">
        <v>1949518</v>
      </c>
      <c r="D12" s="160">
        <v>651147</v>
      </c>
      <c r="E12" s="302">
        <v>88593</v>
      </c>
      <c r="F12" s="160">
        <v>25899</v>
      </c>
      <c r="G12" s="160">
        <v>53299</v>
      </c>
      <c r="H12" s="160">
        <v>57826</v>
      </c>
      <c r="I12" s="160">
        <v>34628</v>
      </c>
      <c r="J12" s="160">
        <v>27922</v>
      </c>
      <c r="K12" s="302">
        <v>21532.331532044213</v>
      </c>
    </row>
    <row r="13" spans="1:11" x14ac:dyDescent="0.2">
      <c r="A13" s="152"/>
      <c r="B13" s="162" t="s">
        <v>435</v>
      </c>
      <c r="C13" s="163">
        <v>1897452</v>
      </c>
      <c r="D13" s="163">
        <v>640979</v>
      </c>
      <c r="E13" s="303">
        <v>87480</v>
      </c>
      <c r="F13" s="163">
        <v>25182</v>
      </c>
      <c r="G13" s="163">
        <v>53015</v>
      </c>
      <c r="H13" s="163">
        <v>57659</v>
      </c>
      <c r="I13" s="163">
        <v>34073</v>
      </c>
      <c r="J13" s="163">
        <v>27818</v>
      </c>
      <c r="K13" s="303">
        <v>21143.649290131889</v>
      </c>
    </row>
    <row r="14" spans="1:11" x14ac:dyDescent="0.2">
      <c r="A14" s="152"/>
      <c r="B14" s="162" t="s">
        <v>141</v>
      </c>
      <c r="C14" s="163">
        <v>52067</v>
      </c>
      <c r="D14" s="163">
        <v>10167</v>
      </c>
      <c r="E14" s="303">
        <v>1113</v>
      </c>
      <c r="F14" s="15">
        <v>718</v>
      </c>
      <c r="G14" s="15">
        <v>284</v>
      </c>
      <c r="H14" s="15">
        <v>167</v>
      </c>
      <c r="I14" s="15">
        <v>555</v>
      </c>
      <c r="J14" s="15">
        <v>104</v>
      </c>
      <c r="K14" s="303">
        <v>388.68224191232298</v>
      </c>
    </row>
    <row r="15" spans="1:11" x14ac:dyDescent="0.2">
      <c r="A15" s="159" t="s">
        <v>791</v>
      </c>
      <c r="B15" s="159" t="s">
        <v>792</v>
      </c>
      <c r="C15" s="160">
        <v>481020</v>
      </c>
      <c r="D15" s="160">
        <v>404614</v>
      </c>
      <c r="E15" s="302">
        <v>32954</v>
      </c>
      <c r="F15" s="160">
        <v>50592</v>
      </c>
      <c r="G15" s="160">
        <v>60989</v>
      </c>
      <c r="H15" s="160">
        <v>27017</v>
      </c>
      <c r="I15" s="160">
        <v>45767</v>
      </c>
      <c r="J15" s="160">
        <v>17384</v>
      </c>
      <c r="K15" s="302">
        <v>70120.36318944236</v>
      </c>
    </row>
    <row r="16" spans="1:11" x14ac:dyDescent="0.2">
      <c r="A16" s="159" t="s">
        <v>793</v>
      </c>
      <c r="B16" s="159" t="s">
        <v>794</v>
      </c>
      <c r="C16" s="160">
        <v>25568461</v>
      </c>
      <c r="D16" s="160">
        <v>14211158</v>
      </c>
      <c r="E16" s="302">
        <v>1567478</v>
      </c>
      <c r="F16" s="160">
        <v>818048</v>
      </c>
      <c r="G16" s="160">
        <v>798468</v>
      </c>
      <c r="H16" s="160">
        <v>1121787</v>
      </c>
      <c r="I16" s="160">
        <v>1080478</v>
      </c>
      <c r="J16" s="160">
        <v>1255373</v>
      </c>
      <c r="K16" s="302">
        <v>1257754.8854881874</v>
      </c>
    </row>
    <row r="17" spans="1:11" x14ac:dyDescent="0.2">
      <c r="A17" s="152"/>
      <c r="B17" s="162" t="s">
        <v>407</v>
      </c>
      <c r="C17" s="163">
        <v>21086320</v>
      </c>
      <c r="D17" s="163">
        <v>11899909</v>
      </c>
      <c r="E17" s="303">
        <v>1296119</v>
      </c>
      <c r="F17" s="163">
        <v>665367</v>
      </c>
      <c r="G17" s="163">
        <v>676484</v>
      </c>
      <c r="H17" s="163">
        <v>956215</v>
      </c>
      <c r="I17" s="163">
        <v>928498</v>
      </c>
      <c r="J17" s="163">
        <v>1037883</v>
      </c>
      <c r="K17" s="303">
        <v>1078766.3528200956</v>
      </c>
    </row>
    <row r="18" spans="1:11" x14ac:dyDescent="0.2">
      <c r="A18" s="152"/>
      <c r="B18" s="162" t="s">
        <v>795</v>
      </c>
      <c r="C18" s="163">
        <v>47384</v>
      </c>
      <c r="D18" s="163">
        <v>28932</v>
      </c>
      <c r="E18" s="303">
        <v>4108</v>
      </c>
      <c r="F18" s="163">
        <v>1825</v>
      </c>
      <c r="G18" s="163">
        <v>1967</v>
      </c>
      <c r="H18" s="163">
        <v>2316</v>
      </c>
      <c r="I18" s="163">
        <v>3011</v>
      </c>
      <c r="J18" s="163">
        <v>2437</v>
      </c>
      <c r="K18" s="303">
        <v>1888.3410464177127</v>
      </c>
    </row>
    <row r="19" spans="1:11" x14ac:dyDescent="0.2">
      <c r="A19" s="152"/>
      <c r="B19" s="162" t="s">
        <v>416</v>
      </c>
      <c r="C19" s="163">
        <v>2291844</v>
      </c>
      <c r="D19" s="163">
        <v>1067031</v>
      </c>
      <c r="E19" s="303">
        <v>107317</v>
      </c>
      <c r="F19" s="163">
        <v>76970</v>
      </c>
      <c r="G19" s="163">
        <v>54996</v>
      </c>
      <c r="H19" s="163">
        <v>68608</v>
      </c>
      <c r="I19" s="163">
        <v>62880</v>
      </c>
      <c r="J19" s="163">
        <v>114412</v>
      </c>
      <c r="K19" s="303">
        <v>72239.78068337802</v>
      </c>
    </row>
    <row r="20" spans="1:11" x14ac:dyDescent="0.2">
      <c r="A20" s="152"/>
      <c r="B20" s="162" t="s">
        <v>796</v>
      </c>
      <c r="C20" s="163">
        <v>1532591</v>
      </c>
      <c r="D20" s="163">
        <v>800150</v>
      </c>
      <c r="E20" s="303">
        <v>122026</v>
      </c>
      <c r="F20" s="163">
        <v>53575</v>
      </c>
      <c r="G20" s="163">
        <v>47280</v>
      </c>
      <c r="H20" s="163">
        <v>74208</v>
      </c>
      <c r="I20" s="163">
        <v>63911</v>
      </c>
      <c r="J20" s="163">
        <v>74692</v>
      </c>
      <c r="K20" s="303">
        <v>77734.229025680368</v>
      </c>
    </row>
    <row r="21" spans="1:11" x14ac:dyDescent="0.2">
      <c r="A21" s="152"/>
      <c r="B21" s="162" t="s">
        <v>141</v>
      </c>
      <c r="C21" s="163">
        <v>610319</v>
      </c>
      <c r="D21" s="163">
        <v>415133</v>
      </c>
      <c r="E21" s="303">
        <v>37908</v>
      </c>
      <c r="F21" s="163">
        <v>20310</v>
      </c>
      <c r="G21" s="163">
        <v>17739</v>
      </c>
      <c r="H21" s="163">
        <v>20439</v>
      </c>
      <c r="I21" s="163">
        <v>22177</v>
      </c>
      <c r="J21" s="163">
        <v>25949</v>
      </c>
      <c r="K21" s="303">
        <v>27126.181912615717</v>
      </c>
    </row>
    <row r="22" spans="1:11" x14ac:dyDescent="0.2">
      <c r="A22" s="159" t="s">
        <v>797</v>
      </c>
      <c r="B22" s="159" t="s">
        <v>798</v>
      </c>
      <c r="C22" s="160">
        <v>2209577</v>
      </c>
      <c r="D22" s="160">
        <v>2254380</v>
      </c>
      <c r="E22" s="302">
        <v>188142</v>
      </c>
      <c r="F22" s="160">
        <v>185699</v>
      </c>
      <c r="G22" s="160">
        <v>137447</v>
      </c>
      <c r="H22" s="160">
        <v>189962</v>
      </c>
      <c r="I22" s="160">
        <v>139520</v>
      </c>
      <c r="J22" s="160">
        <v>139642</v>
      </c>
      <c r="K22" s="302">
        <v>172419.4499300734</v>
      </c>
    </row>
    <row r="23" spans="1:11" x14ac:dyDescent="0.2">
      <c r="A23" s="152"/>
      <c r="B23" s="162" t="s">
        <v>799</v>
      </c>
      <c r="C23" s="163">
        <v>804251</v>
      </c>
      <c r="D23" s="163">
        <v>894921</v>
      </c>
      <c r="E23" s="303">
        <v>75837</v>
      </c>
      <c r="F23" s="163">
        <v>71441</v>
      </c>
      <c r="G23" s="163">
        <v>49015</v>
      </c>
      <c r="H23" s="163">
        <v>61620</v>
      </c>
      <c r="I23" s="163">
        <v>36546</v>
      </c>
      <c r="J23" s="163">
        <v>41088</v>
      </c>
      <c r="K23" s="303">
        <v>57933.59235160637</v>
      </c>
    </row>
    <row r="24" spans="1:11" x14ac:dyDescent="0.2">
      <c r="A24" s="152"/>
      <c r="B24" s="162" t="s">
        <v>403</v>
      </c>
      <c r="C24" s="163">
        <v>86247</v>
      </c>
      <c r="D24" s="163">
        <v>78808</v>
      </c>
      <c r="E24" s="303">
        <v>10674</v>
      </c>
      <c r="F24" s="163">
        <v>10615</v>
      </c>
      <c r="G24" s="163">
        <v>5402</v>
      </c>
      <c r="H24" s="163">
        <v>6084</v>
      </c>
      <c r="I24" s="163">
        <v>5368</v>
      </c>
      <c r="J24" s="163">
        <v>4733</v>
      </c>
      <c r="K24" s="303">
        <v>3454.5563617885273</v>
      </c>
    </row>
    <row r="25" spans="1:11" x14ac:dyDescent="0.2">
      <c r="A25" s="152"/>
      <c r="B25" s="162" t="s">
        <v>800</v>
      </c>
      <c r="C25" s="163">
        <v>348635</v>
      </c>
      <c r="D25" s="163">
        <v>278705</v>
      </c>
      <c r="E25" s="303">
        <v>24583</v>
      </c>
      <c r="F25" s="163">
        <v>19383</v>
      </c>
      <c r="G25" s="163">
        <v>19130</v>
      </c>
      <c r="H25" s="163">
        <v>23720</v>
      </c>
      <c r="I25" s="163">
        <v>26146</v>
      </c>
      <c r="J25" s="163">
        <v>20948</v>
      </c>
      <c r="K25" s="303">
        <v>20417.100045914322</v>
      </c>
    </row>
    <row r="26" spans="1:11" x14ac:dyDescent="0.2">
      <c r="A26" s="152"/>
      <c r="B26" s="162" t="s">
        <v>415</v>
      </c>
      <c r="C26" s="163">
        <v>783459</v>
      </c>
      <c r="D26" s="163">
        <v>880706</v>
      </c>
      <c r="E26" s="303">
        <v>67511</v>
      </c>
      <c r="F26" s="163">
        <v>76371</v>
      </c>
      <c r="G26" s="163">
        <v>56433</v>
      </c>
      <c r="H26" s="163">
        <v>90228</v>
      </c>
      <c r="I26" s="163">
        <v>65245</v>
      </c>
      <c r="J26" s="163">
        <v>65826</v>
      </c>
      <c r="K26" s="303">
        <v>83041.651523562483</v>
      </c>
    </row>
    <row r="27" spans="1:11" x14ac:dyDescent="0.2">
      <c r="A27" s="152"/>
      <c r="B27" s="162" t="s">
        <v>436</v>
      </c>
      <c r="C27" s="163">
        <v>76929</v>
      </c>
      <c r="D27" s="163">
        <v>68261</v>
      </c>
      <c r="E27" s="303">
        <v>4481</v>
      </c>
      <c r="F27" s="163">
        <v>3193</v>
      </c>
      <c r="G27" s="163">
        <v>4041</v>
      </c>
      <c r="H27" s="163">
        <v>4931</v>
      </c>
      <c r="I27" s="163">
        <v>4122</v>
      </c>
      <c r="J27" s="163">
        <v>5145</v>
      </c>
      <c r="K27" s="303">
        <v>5577.5279646817089</v>
      </c>
    </row>
    <row r="28" spans="1:11" x14ac:dyDescent="0.2">
      <c r="A28" s="152"/>
      <c r="B28" s="162" t="s">
        <v>141</v>
      </c>
      <c r="C28" s="163">
        <v>110057</v>
      </c>
      <c r="D28" s="163">
        <v>52980</v>
      </c>
      <c r="E28" s="303">
        <v>5056</v>
      </c>
      <c r="F28" s="163">
        <v>4697</v>
      </c>
      <c r="G28" s="163">
        <v>3427</v>
      </c>
      <c r="H28" s="163">
        <v>3379</v>
      </c>
      <c r="I28" s="163">
        <v>2092</v>
      </c>
      <c r="J28" s="163">
        <v>1902</v>
      </c>
      <c r="K28" s="303">
        <v>1995.0216825199848</v>
      </c>
    </row>
    <row r="29" spans="1:11" x14ac:dyDescent="0.2">
      <c r="A29" s="159" t="s">
        <v>801</v>
      </c>
      <c r="B29" s="159" t="s">
        <v>802</v>
      </c>
      <c r="C29" s="160">
        <v>9435432</v>
      </c>
      <c r="D29" s="160">
        <v>7548263</v>
      </c>
      <c r="E29" s="302">
        <v>971487</v>
      </c>
      <c r="F29" s="160">
        <v>484908</v>
      </c>
      <c r="G29" s="160">
        <v>395518</v>
      </c>
      <c r="H29" s="160">
        <v>571684</v>
      </c>
      <c r="I29" s="160">
        <v>542971</v>
      </c>
      <c r="J29" s="160">
        <v>547596</v>
      </c>
      <c r="K29" s="302">
        <v>592201.41829990386</v>
      </c>
    </row>
    <row r="30" spans="1:11" x14ac:dyDescent="0.2">
      <c r="A30" s="152"/>
      <c r="B30" s="162" t="s">
        <v>414</v>
      </c>
      <c r="C30" s="163">
        <v>4639479</v>
      </c>
      <c r="D30" s="163">
        <v>4317691</v>
      </c>
      <c r="E30" s="303">
        <v>540287</v>
      </c>
      <c r="F30" s="163">
        <v>269702</v>
      </c>
      <c r="G30" s="163">
        <v>214669</v>
      </c>
      <c r="H30" s="163">
        <v>356533</v>
      </c>
      <c r="I30" s="163">
        <v>301072</v>
      </c>
      <c r="J30" s="163">
        <v>337650</v>
      </c>
      <c r="K30" s="303">
        <v>317977.829780731</v>
      </c>
    </row>
    <row r="31" spans="1:11" x14ac:dyDescent="0.2">
      <c r="A31" s="152"/>
      <c r="B31" s="162" t="s">
        <v>423</v>
      </c>
      <c r="C31" s="163">
        <v>1330711</v>
      </c>
      <c r="D31" s="163">
        <v>895659</v>
      </c>
      <c r="E31" s="303">
        <v>116895</v>
      </c>
      <c r="F31" s="163">
        <v>47722</v>
      </c>
      <c r="G31" s="163">
        <v>33385</v>
      </c>
      <c r="H31" s="163">
        <v>67619</v>
      </c>
      <c r="I31" s="163">
        <v>61057</v>
      </c>
      <c r="J31" s="163">
        <v>50742</v>
      </c>
      <c r="K31" s="303">
        <v>69681.989070417054</v>
      </c>
    </row>
    <row r="32" spans="1:11" x14ac:dyDescent="0.2">
      <c r="A32" s="152"/>
      <c r="B32" s="162" t="s">
        <v>434</v>
      </c>
      <c r="C32" s="163">
        <v>912624</v>
      </c>
      <c r="D32" s="163">
        <v>965792</v>
      </c>
      <c r="E32" s="303">
        <v>153751</v>
      </c>
      <c r="F32" s="163">
        <v>78544</v>
      </c>
      <c r="G32" s="163">
        <v>70094</v>
      </c>
      <c r="H32" s="163">
        <v>34476</v>
      </c>
      <c r="I32" s="163">
        <v>78847</v>
      </c>
      <c r="J32" s="163">
        <v>61291</v>
      </c>
      <c r="K32" s="303">
        <v>82452.886697133261</v>
      </c>
    </row>
    <row r="33" spans="1:11" x14ac:dyDescent="0.2">
      <c r="A33" s="152"/>
      <c r="B33" s="162" t="s">
        <v>438</v>
      </c>
      <c r="C33" s="163">
        <v>1807904</v>
      </c>
      <c r="D33" s="163">
        <v>1009229</v>
      </c>
      <c r="E33" s="303">
        <v>111598</v>
      </c>
      <c r="F33" s="163">
        <v>65475</v>
      </c>
      <c r="G33" s="163">
        <v>60467</v>
      </c>
      <c r="H33" s="163">
        <v>78825</v>
      </c>
      <c r="I33" s="163">
        <v>76902</v>
      </c>
      <c r="J33" s="163">
        <v>74294</v>
      </c>
      <c r="K33" s="303">
        <v>77451.828322636444</v>
      </c>
    </row>
    <row r="34" spans="1:11" x14ac:dyDescent="0.2">
      <c r="A34" s="152"/>
      <c r="B34" s="162" t="s">
        <v>141</v>
      </c>
      <c r="C34" s="163">
        <v>744717</v>
      </c>
      <c r="D34" s="163">
        <v>359896</v>
      </c>
      <c r="E34" s="303">
        <v>48957</v>
      </c>
      <c r="F34" s="163">
        <v>23465</v>
      </c>
      <c r="G34" s="163">
        <v>16903</v>
      </c>
      <c r="H34" s="163">
        <v>34230</v>
      </c>
      <c r="I34" s="163">
        <v>25093</v>
      </c>
      <c r="J34" s="163">
        <v>23619</v>
      </c>
      <c r="K34" s="303">
        <v>44636.884428986115</v>
      </c>
    </row>
    <row r="35" spans="1:11" x14ac:dyDescent="0.2">
      <c r="A35" s="159" t="s">
        <v>803</v>
      </c>
      <c r="B35" s="159" t="s">
        <v>804</v>
      </c>
      <c r="C35" s="160">
        <v>22745962</v>
      </c>
      <c r="D35" s="160">
        <v>17371561</v>
      </c>
      <c r="E35" s="302">
        <v>1823936</v>
      </c>
      <c r="F35" s="160">
        <v>1243638</v>
      </c>
      <c r="G35" s="160">
        <v>894387</v>
      </c>
      <c r="H35" s="160">
        <v>1529838</v>
      </c>
      <c r="I35" s="160">
        <v>1595925</v>
      </c>
      <c r="J35" s="160">
        <v>904329</v>
      </c>
      <c r="K35" s="302">
        <v>1457747.7631726251</v>
      </c>
    </row>
    <row r="36" spans="1:11" x14ac:dyDescent="0.2">
      <c r="A36" s="152"/>
      <c r="B36" s="162" t="s">
        <v>143</v>
      </c>
      <c r="C36" s="163">
        <v>553448</v>
      </c>
      <c r="D36" s="163">
        <v>254897</v>
      </c>
      <c r="E36" s="303">
        <v>13269</v>
      </c>
      <c r="F36" s="163">
        <v>8249</v>
      </c>
      <c r="G36" s="163">
        <v>4372</v>
      </c>
      <c r="H36" s="163">
        <v>18659</v>
      </c>
      <c r="I36" s="163">
        <v>13620</v>
      </c>
      <c r="J36" s="163">
        <v>6822</v>
      </c>
      <c r="K36" s="303">
        <v>5125.0870755435262</v>
      </c>
    </row>
    <row r="37" spans="1:11" x14ac:dyDescent="0.2">
      <c r="A37" s="152"/>
      <c r="B37" s="162" t="s">
        <v>805</v>
      </c>
      <c r="C37" s="163">
        <v>21004</v>
      </c>
      <c r="D37" s="163">
        <v>16596</v>
      </c>
      <c r="E37" s="303">
        <v>5699</v>
      </c>
      <c r="F37" s="15">
        <v>487</v>
      </c>
      <c r="G37" s="15">
        <v>156</v>
      </c>
      <c r="H37" s="15">
        <v>930</v>
      </c>
      <c r="I37" s="15">
        <v>611</v>
      </c>
      <c r="J37" s="163">
        <v>1041</v>
      </c>
      <c r="K37" s="303">
        <v>1335.3821014464882</v>
      </c>
    </row>
    <row r="38" spans="1:11" x14ac:dyDescent="0.2">
      <c r="A38" s="152"/>
      <c r="B38" s="162" t="s">
        <v>144</v>
      </c>
      <c r="C38" s="163">
        <v>3092504</v>
      </c>
      <c r="D38" s="163">
        <v>2207442</v>
      </c>
      <c r="E38" s="303">
        <v>207637</v>
      </c>
      <c r="F38" s="163">
        <v>122029</v>
      </c>
      <c r="G38" s="163">
        <v>70899</v>
      </c>
      <c r="H38" s="163">
        <v>121451</v>
      </c>
      <c r="I38" s="163">
        <v>288451</v>
      </c>
      <c r="J38" s="163">
        <v>138200</v>
      </c>
      <c r="K38" s="303">
        <v>143693.68802630017</v>
      </c>
    </row>
    <row r="39" spans="1:11" x14ac:dyDescent="0.2">
      <c r="A39" s="152"/>
      <c r="B39" s="162" t="s">
        <v>432</v>
      </c>
      <c r="C39" s="163">
        <v>5158705</v>
      </c>
      <c r="D39" s="163">
        <v>4249132</v>
      </c>
      <c r="E39" s="303">
        <v>425079</v>
      </c>
      <c r="F39" s="163">
        <v>378603</v>
      </c>
      <c r="G39" s="163">
        <v>326025</v>
      </c>
      <c r="H39" s="163">
        <v>334645</v>
      </c>
      <c r="I39" s="163">
        <v>346431</v>
      </c>
      <c r="J39" s="163">
        <v>66206</v>
      </c>
      <c r="K39" s="303">
        <v>437476.30474449135</v>
      </c>
    </row>
    <row r="40" spans="1:11" x14ac:dyDescent="0.2">
      <c r="A40" s="152"/>
      <c r="B40" s="162" t="s">
        <v>439</v>
      </c>
      <c r="C40" s="163">
        <v>519063</v>
      </c>
      <c r="D40" s="163">
        <v>347832</v>
      </c>
      <c r="E40" s="303">
        <v>27863</v>
      </c>
      <c r="F40" s="163">
        <v>21529</v>
      </c>
      <c r="G40" s="163">
        <v>11305</v>
      </c>
      <c r="H40" s="163">
        <v>13311</v>
      </c>
      <c r="I40" s="163">
        <v>17199</v>
      </c>
      <c r="J40" s="163">
        <v>22216</v>
      </c>
      <c r="K40" s="303">
        <v>18542.564449380392</v>
      </c>
    </row>
    <row r="41" spans="1:11" x14ac:dyDescent="0.2">
      <c r="A41" s="152"/>
      <c r="B41" s="162" t="s">
        <v>806</v>
      </c>
      <c r="C41" s="163">
        <v>8789694</v>
      </c>
      <c r="D41" s="163">
        <v>5733344</v>
      </c>
      <c r="E41" s="303">
        <v>654173</v>
      </c>
      <c r="F41" s="163">
        <v>339264</v>
      </c>
      <c r="G41" s="163">
        <v>215953</v>
      </c>
      <c r="H41" s="163">
        <v>574790</v>
      </c>
      <c r="I41" s="163">
        <v>531192</v>
      </c>
      <c r="J41" s="163">
        <v>239075</v>
      </c>
      <c r="K41" s="303">
        <v>512848.58949769929</v>
      </c>
    </row>
    <row r="42" spans="1:11" x14ac:dyDescent="0.2">
      <c r="A42" s="152"/>
      <c r="B42" s="162" t="s">
        <v>141</v>
      </c>
      <c r="C42" s="163">
        <v>4611542</v>
      </c>
      <c r="D42" s="163">
        <v>4562318</v>
      </c>
      <c r="E42" s="303">
        <v>490216</v>
      </c>
      <c r="F42" s="163">
        <v>373476</v>
      </c>
      <c r="G42" s="163">
        <v>265677</v>
      </c>
      <c r="H42" s="163">
        <v>466052</v>
      </c>
      <c r="I42" s="163">
        <v>398421</v>
      </c>
      <c r="J42" s="163">
        <v>430769</v>
      </c>
      <c r="K42" s="303">
        <v>338726.14727776393</v>
      </c>
    </row>
    <row r="43" spans="1:11" x14ac:dyDescent="0.2">
      <c r="A43" s="159" t="s">
        <v>807</v>
      </c>
      <c r="B43" s="159" t="s">
        <v>808</v>
      </c>
      <c r="C43" s="160">
        <v>525984</v>
      </c>
      <c r="D43" s="160">
        <v>810375</v>
      </c>
      <c r="E43" s="302">
        <v>106105</v>
      </c>
      <c r="F43" s="160">
        <v>76504</v>
      </c>
      <c r="G43" s="160">
        <v>46394</v>
      </c>
      <c r="H43" s="160">
        <v>86154</v>
      </c>
      <c r="I43" s="160">
        <v>93841</v>
      </c>
      <c r="J43" s="160">
        <v>136318</v>
      </c>
      <c r="K43" s="302">
        <v>122234.53611047482</v>
      </c>
    </row>
    <row r="44" spans="1:11" x14ac:dyDescent="0.2">
      <c r="A44" s="152"/>
      <c r="B44" s="162" t="s">
        <v>400</v>
      </c>
      <c r="C44" s="163">
        <v>481938</v>
      </c>
      <c r="D44" s="163">
        <v>780829</v>
      </c>
      <c r="E44" s="303">
        <v>104100</v>
      </c>
      <c r="F44" s="163">
        <v>74691</v>
      </c>
      <c r="G44" s="163">
        <v>46145</v>
      </c>
      <c r="H44" s="163">
        <v>85093</v>
      </c>
      <c r="I44" s="163">
        <v>92816</v>
      </c>
      <c r="J44" s="163">
        <v>135072</v>
      </c>
      <c r="K44" s="303">
        <v>120485.20054416471</v>
      </c>
    </row>
    <row r="45" spans="1:11" x14ac:dyDescent="0.2">
      <c r="A45" s="152"/>
      <c r="B45" s="162" t="s">
        <v>809</v>
      </c>
      <c r="C45" s="163">
        <v>43438</v>
      </c>
      <c r="D45" s="163">
        <v>29049</v>
      </c>
      <c r="E45" s="303">
        <v>1990</v>
      </c>
      <c r="F45" s="163">
        <v>1790</v>
      </c>
      <c r="G45" s="15">
        <v>225</v>
      </c>
      <c r="H45" s="163">
        <v>1028</v>
      </c>
      <c r="I45" s="163">
        <v>1013</v>
      </c>
      <c r="J45" s="163">
        <v>1247</v>
      </c>
      <c r="K45" s="303">
        <v>1674.0619710620638</v>
      </c>
    </row>
    <row r="46" spans="1:11" x14ac:dyDescent="0.2">
      <c r="A46" s="152"/>
      <c r="B46" s="162" t="s">
        <v>141</v>
      </c>
      <c r="C46" s="15">
        <v>609</v>
      </c>
      <c r="D46" s="15">
        <v>500</v>
      </c>
      <c r="E46" s="303">
        <v>15</v>
      </c>
      <c r="F46" s="15">
        <v>22</v>
      </c>
      <c r="G46" s="15">
        <v>25</v>
      </c>
      <c r="H46" s="15">
        <v>32</v>
      </c>
      <c r="I46" s="15">
        <v>11</v>
      </c>
      <c r="J46" s="15" t="s">
        <v>184</v>
      </c>
      <c r="K46" s="303">
        <v>75.273595248054761</v>
      </c>
    </row>
    <row r="47" spans="1:11" x14ac:dyDescent="0.2">
      <c r="A47" s="159" t="s">
        <v>810</v>
      </c>
      <c r="B47" s="159" t="s">
        <v>141</v>
      </c>
      <c r="C47" s="49">
        <v>769</v>
      </c>
      <c r="D47" s="49">
        <v>141</v>
      </c>
      <c r="E47" s="302">
        <v>38</v>
      </c>
      <c r="F47" s="49">
        <v>14</v>
      </c>
      <c r="G47" s="49">
        <v>2</v>
      </c>
      <c r="H47" s="49">
        <v>1</v>
      </c>
      <c r="I47" s="49">
        <v>1</v>
      </c>
      <c r="J47" s="49">
        <v>100</v>
      </c>
      <c r="K47" s="302">
        <v>41.476467122587835</v>
      </c>
    </row>
    <row r="48" spans="1:11" ht="15" thickBot="1" x14ac:dyDescent="0.25">
      <c r="A48" s="165"/>
      <c r="B48" s="165"/>
      <c r="C48" s="63"/>
      <c r="D48" s="1"/>
      <c r="E48" s="116"/>
      <c r="F48" s="116"/>
      <c r="G48" s="116"/>
      <c r="H48" s="172"/>
      <c r="I48" s="174"/>
      <c r="J48" s="165"/>
      <c r="K48" s="165"/>
    </row>
    <row r="49" spans="1:11" ht="15" thickTop="1" x14ac:dyDescent="0.2">
      <c r="A49" s="517" t="s">
        <v>934</v>
      </c>
      <c r="B49" s="517"/>
      <c r="C49" s="517"/>
      <c r="D49" s="517"/>
      <c r="E49" s="517"/>
      <c r="F49" s="517"/>
      <c r="G49" s="517"/>
      <c r="H49" s="517"/>
      <c r="I49" s="517"/>
      <c r="J49" s="517"/>
      <c r="K49" s="517"/>
    </row>
  </sheetData>
  <mergeCells count="9">
    <mergeCell ref="A49:K49"/>
    <mergeCell ref="A1:K1"/>
    <mergeCell ref="A2:K2"/>
    <mergeCell ref="A3:K3"/>
    <mergeCell ref="A4:A5"/>
    <mergeCell ref="B4:B5"/>
    <mergeCell ref="C4:C5"/>
    <mergeCell ref="D4:D5"/>
    <mergeCell ref="F4:K4"/>
  </mergeCells>
  <pageMargins left="0.7" right="0.7" top="0.75" bottom="0.75" header="0.3" footer="0.3"/>
  <pageSetup paperSize="9" scale="86" orientation="portrait"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zoomScale="85" zoomScaleNormal="100" zoomScaleSheetLayoutView="85" workbookViewId="0">
      <selection activeCell="A34" sqref="A34:K34"/>
    </sheetView>
  </sheetViews>
  <sheetFormatPr defaultColWidth="9.125" defaultRowHeight="14.25" x14ac:dyDescent="0.2"/>
  <cols>
    <col min="1" max="1" width="7.375" style="5" bestFit="1" customWidth="1"/>
    <col min="2" max="2" width="6" style="5" bestFit="1" customWidth="1"/>
    <col min="3" max="3" width="7" style="5" bestFit="1" customWidth="1"/>
    <col min="4" max="4" width="6.125" style="5" bestFit="1" customWidth="1"/>
    <col min="5" max="5" width="8.125" style="5" bestFit="1" customWidth="1"/>
    <col min="6" max="6" width="16.75" style="5" bestFit="1" customWidth="1"/>
    <col min="7" max="7" width="8" style="5" bestFit="1" customWidth="1"/>
    <col min="8" max="8" width="7.875" style="5" bestFit="1" customWidth="1"/>
    <col min="9" max="9" width="6.625" style="5" bestFit="1" customWidth="1"/>
    <col min="10" max="10" width="8.75" style="5" bestFit="1" customWidth="1"/>
    <col min="11" max="11" width="10.625" style="5" bestFit="1" customWidth="1"/>
    <col min="12" max="16384" width="9.125" style="5"/>
  </cols>
  <sheetData>
    <row r="1" spans="1:11" ht="17.25" x14ac:dyDescent="0.2">
      <c r="A1" s="327" t="s">
        <v>829</v>
      </c>
      <c r="B1" s="327"/>
      <c r="C1" s="327"/>
      <c r="D1" s="327"/>
      <c r="E1" s="327"/>
      <c r="F1" s="327"/>
      <c r="G1" s="327"/>
      <c r="H1" s="327"/>
      <c r="I1" s="327"/>
      <c r="J1" s="327"/>
      <c r="K1" s="327"/>
    </row>
    <row r="2" spans="1:11" ht="17.25" x14ac:dyDescent="0.2">
      <c r="A2" s="519" t="s">
        <v>830</v>
      </c>
      <c r="B2" s="519"/>
      <c r="C2" s="519"/>
      <c r="D2" s="519"/>
      <c r="E2" s="519"/>
      <c r="F2" s="519"/>
      <c r="G2" s="519"/>
      <c r="H2" s="519"/>
      <c r="I2" s="519"/>
      <c r="J2" s="519"/>
      <c r="K2" s="519"/>
    </row>
    <row r="3" spans="1:11" ht="15" x14ac:dyDescent="0.2">
      <c r="A3" s="519" t="s">
        <v>831</v>
      </c>
      <c r="B3" s="519"/>
      <c r="C3" s="519"/>
      <c r="D3" s="519"/>
      <c r="E3" s="519"/>
      <c r="F3" s="519"/>
      <c r="G3" s="519"/>
      <c r="H3" s="519"/>
      <c r="I3" s="519"/>
      <c r="J3" s="519"/>
      <c r="K3" s="519"/>
    </row>
    <row r="4" spans="1:11" ht="15" thickBot="1" x14ac:dyDescent="0.25">
      <c r="A4" s="370"/>
      <c r="B4" s="370"/>
      <c r="C4" s="370"/>
      <c r="D4" s="370"/>
      <c r="E4" s="370"/>
      <c r="F4" s="370"/>
      <c r="G4" s="370"/>
      <c r="H4" s="370"/>
      <c r="I4" s="370"/>
      <c r="J4" s="370"/>
      <c r="K4" s="370"/>
    </row>
    <row r="5" spans="1:11" ht="15" thickTop="1" x14ac:dyDescent="0.2">
      <c r="A5" s="520" t="s">
        <v>28</v>
      </c>
      <c r="B5" s="125" t="s">
        <v>832</v>
      </c>
      <c r="C5" s="125" t="s">
        <v>834</v>
      </c>
      <c r="D5" s="126" t="s">
        <v>458</v>
      </c>
      <c r="E5" s="126" t="s">
        <v>460</v>
      </c>
      <c r="F5" s="126" t="s">
        <v>840</v>
      </c>
      <c r="G5" s="126" t="s">
        <v>842</v>
      </c>
      <c r="H5" s="523" t="s">
        <v>467</v>
      </c>
      <c r="I5" s="126" t="s">
        <v>845</v>
      </c>
      <c r="J5" s="126" t="s">
        <v>848</v>
      </c>
      <c r="K5" s="127" t="s">
        <v>852</v>
      </c>
    </row>
    <row r="6" spans="1:11" x14ac:dyDescent="0.2">
      <c r="A6" s="521"/>
      <c r="B6" s="125" t="s">
        <v>833</v>
      </c>
      <c r="C6" s="125" t="s">
        <v>835</v>
      </c>
      <c r="D6" s="126" t="s">
        <v>836</v>
      </c>
      <c r="E6" s="126" t="s">
        <v>838</v>
      </c>
      <c r="F6" s="126" t="s">
        <v>841</v>
      </c>
      <c r="G6" s="126" t="s">
        <v>843</v>
      </c>
      <c r="H6" s="524"/>
      <c r="I6" s="126" t="s">
        <v>846</v>
      </c>
      <c r="J6" s="126" t="s">
        <v>849</v>
      </c>
      <c r="K6" s="127" t="s">
        <v>853</v>
      </c>
    </row>
    <row r="7" spans="1:11" x14ac:dyDescent="0.2">
      <c r="A7" s="521"/>
      <c r="B7" s="125" t="s">
        <v>495</v>
      </c>
      <c r="C7" s="128"/>
      <c r="D7" s="126" t="s">
        <v>837</v>
      </c>
      <c r="E7" s="126" t="s">
        <v>839</v>
      </c>
      <c r="F7" s="128"/>
      <c r="G7" s="126" t="s">
        <v>844</v>
      </c>
      <c r="H7" s="524"/>
      <c r="I7" s="126" t="s">
        <v>847</v>
      </c>
      <c r="J7" s="126" t="s">
        <v>850</v>
      </c>
      <c r="K7" s="127" t="s">
        <v>854</v>
      </c>
    </row>
    <row r="8" spans="1:11" ht="15" thickBot="1" x14ac:dyDescent="0.25">
      <c r="A8" s="522"/>
      <c r="B8" s="128"/>
      <c r="C8" s="129"/>
      <c r="D8" s="129"/>
      <c r="E8" s="129"/>
      <c r="F8" s="129"/>
      <c r="G8" s="129"/>
      <c r="H8" s="525"/>
      <c r="I8" s="129"/>
      <c r="J8" s="130" t="s">
        <v>851</v>
      </c>
      <c r="K8" s="131"/>
    </row>
    <row r="9" spans="1:11" ht="15" thickTop="1" x14ac:dyDescent="0.2">
      <c r="A9" s="132"/>
      <c r="B9" s="133"/>
      <c r="C9" s="134"/>
      <c r="D9" s="127"/>
      <c r="E9" s="127"/>
      <c r="F9" s="127"/>
      <c r="G9" s="127"/>
      <c r="H9" s="127"/>
      <c r="I9" s="127"/>
      <c r="J9" s="127"/>
      <c r="K9" s="127"/>
    </row>
    <row r="10" spans="1:11" x14ac:dyDescent="0.2">
      <c r="A10" s="39" t="s">
        <v>348</v>
      </c>
      <c r="B10" s="50">
        <v>59.21</v>
      </c>
      <c r="C10" s="50">
        <v>794.77</v>
      </c>
      <c r="D10" s="60">
        <v>1229.51</v>
      </c>
      <c r="E10" s="18">
        <v>860.48</v>
      </c>
      <c r="F10" s="60">
        <v>1119.52</v>
      </c>
      <c r="G10" s="60">
        <v>2016.59</v>
      </c>
      <c r="H10" s="60">
        <v>1129.18</v>
      </c>
      <c r="I10" s="18">
        <v>616.9</v>
      </c>
      <c r="J10" s="60">
        <v>1466.32</v>
      </c>
      <c r="K10" s="18">
        <v>887.27</v>
      </c>
    </row>
    <row r="11" spans="1:11" x14ac:dyDescent="0.2">
      <c r="A11" s="39" t="s">
        <v>132</v>
      </c>
      <c r="B11" s="50">
        <v>61.43</v>
      </c>
      <c r="C11" s="50">
        <v>841.44</v>
      </c>
      <c r="D11" s="60">
        <v>1280.54</v>
      </c>
      <c r="E11" s="18">
        <v>830.28</v>
      </c>
      <c r="F11" s="60">
        <v>1327.78</v>
      </c>
      <c r="G11" s="60">
        <v>1894.55</v>
      </c>
      <c r="H11" s="60">
        <v>1252.79</v>
      </c>
      <c r="I11" s="18">
        <v>647.03</v>
      </c>
      <c r="J11" s="60">
        <v>1129.99</v>
      </c>
      <c r="K11" s="18">
        <v>982.56</v>
      </c>
    </row>
    <row r="12" spans="1:11" x14ac:dyDescent="0.2">
      <c r="A12" s="39" t="s">
        <v>133</v>
      </c>
      <c r="B12" s="50">
        <v>62.26</v>
      </c>
      <c r="C12" s="50">
        <v>903.14</v>
      </c>
      <c r="D12" s="60">
        <v>1355.88</v>
      </c>
      <c r="E12" s="18">
        <v>776.77</v>
      </c>
      <c r="F12" s="60">
        <v>1210.79</v>
      </c>
      <c r="G12" s="60">
        <v>1624.56</v>
      </c>
      <c r="H12" s="60">
        <v>1256.1300000000001</v>
      </c>
      <c r="I12" s="18">
        <v>669.74</v>
      </c>
      <c r="J12" s="60">
        <v>1393.65</v>
      </c>
      <c r="K12" s="60">
        <v>1185.1400000000001</v>
      </c>
    </row>
    <row r="13" spans="1:11" x14ac:dyDescent="0.2">
      <c r="A13" s="39" t="s">
        <v>134</v>
      </c>
      <c r="B13" s="50">
        <v>60.74</v>
      </c>
      <c r="C13" s="57">
        <v>1185.1199999999999</v>
      </c>
      <c r="D13" s="60">
        <v>1515.73</v>
      </c>
      <c r="E13" s="60">
        <v>1069.93</v>
      </c>
      <c r="F13" s="60">
        <v>1374.19</v>
      </c>
      <c r="G13" s="60">
        <v>2620.02</v>
      </c>
      <c r="H13" s="60">
        <v>1203.23</v>
      </c>
      <c r="I13" s="60">
        <v>1012.5</v>
      </c>
      <c r="J13" s="60">
        <v>1995.82</v>
      </c>
      <c r="K13" s="60">
        <v>1360.17</v>
      </c>
    </row>
    <row r="14" spans="1:11" x14ac:dyDescent="0.2">
      <c r="A14" s="39" t="s">
        <v>135</v>
      </c>
      <c r="B14" s="50">
        <v>73.97</v>
      </c>
      <c r="C14" s="57">
        <v>1438.18</v>
      </c>
      <c r="D14" s="60">
        <v>1734.23</v>
      </c>
      <c r="E14" s="60">
        <v>1276.95</v>
      </c>
      <c r="F14" s="60">
        <v>1563.57</v>
      </c>
      <c r="G14" s="60">
        <v>2837.54</v>
      </c>
      <c r="H14" s="60">
        <v>1276.77</v>
      </c>
      <c r="I14" s="60">
        <v>1346.42</v>
      </c>
      <c r="J14" s="60">
        <v>2292.58</v>
      </c>
      <c r="K14" s="60">
        <v>1459.75</v>
      </c>
    </row>
    <row r="15" spans="1:11" x14ac:dyDescent="0.2">
      <c r="A15" s="39"/>
      <c r="B15" s="54"/>
      <c r="C15" s="54"/>
      <c r="D15" s="10"/>
      <c r="E15" s="10"/>
      <c r="F15" s="10"/>
      <c r="G15" s="10"/>
      <c r="H15" s="10"/>
      <c r="I15" s="10"/>
      <c r="J15" s="10"/>
      <c r="K15" s="10"/>
    </row>
    <row r="16" spans="1:11" x14ac:dyDescent="0.2">
      <c r="A16" s="80" t="s">
        <v>133</v>
      </c>
      <c r="B16" s="50"/>
      <c r="C16" s="50"/>
      <c r="D16" s="18"/>
      <c r="E16" s="18"/>
      <c r="F16" s="18"/>
      <c r="G16" s="18"/>
      <c r="H16" s="18"/>
      <c r="I16" s="18"/>
      <c r="J16" s="18"/>
      <c r="K16" s="18"/>
    </row>
    <row r="17" spans="1:11" x14ac:dyDescent="0.2">
      <c r="A17" s="39" t="s">
        <v>855</v>
      </c>
      <c r="B17" s="50">
        <v>64.34</v>
      </c>
      <c r="C17" s="50">
        <v>886.91</v>
      </c>
      <c r="D17" s="60">
        <v>1306.56</v>
      </c>
      <c r="E17" s="18">
        <v>865.55</v>
      </c>
      <c r="F17" s="60">
        <v>1328.39</v>
      </c>
      <c r="G17" s="60">
        <v>1503.23</v>
      </c>
      <c r="H17" s="60">
        <v>1442.83</v>
      </c>
      <c r="I17" s="18">
        <v>665.48</v>
      </c>
      <c r="J17" s="60">
        <v>1429.66</v>
      </c>
      <c r="K17" s="60">
        <v>1148.7</v>
      </c>
    </row>
    <row r="18" spans="1:11" x14ac:dyDescent="0.2">
      <c r="A18" s="39" t="s">
        <v>856</v>
      </c>
      <c r="B18" s="50">
        <v>65.05</v>
      </c>
      <c r="C18" s="50">
        <v>914.85</v>
      </c>
      <c r="D18" s="60">
        <v>1381.79</v>
      </c>
      <c r="E18" s="18">
        <v>859.36</v>
      </c>
      <c r="F18" s="60">
        <v>1250.31</v>
      </c>
      <c r="G18" s="60">
        <v>1565.81</v>
      </c>
      <c r="H18" s="60">
        <v>1490.11</v>
      </c>
      <c r="I18" s="18">
        <v>672.73</v>
      </c>
      <c r="J18" s="60">
        <v>1337.17</v>
      </c>
      <c r="K18" s="60">
        <v>1214.5899999999999</v>
      </c>
    </row>
    <row r="19" spans="1:11" x14ac:dyDescent="0.2">
      <c r="A19" s="39" t="s">
        <v>857</v>
      </c>
      <c r="B19" s="50">
        <v>61.77</v>
      </c>
      <c r="C19" s="50">
        <v>908.87</v>
      </c>
      <c r="D19" s="60">
        <v>1379.42</v>
      </c>
      <c r="E19" s="18">
        <v>628.77</v>
      </c>
      <c r="F19" s="60">
        <v>1125.23</v>
      </c>
      <c r="G19" s="60">
        <v>1600.29</v>
      </c>
      <c r="H19" s="60">
        <v>1040.51</v>
      </c>
      <c r="I19" s="18">
        <v>673.45</v>
      </c>
      <c r="J19" s="60">
        <v>1414.88</v>
      </c>
      <c r="K19" s="60">
        <v>1210.42</v>
      </c>
    </row>
    <row r="20" spans="1:11" x14ac:dyDescent="0.2">
      <c r="A20" s="39" t="s">
        <v>858</v>
      </c>
      <c r="B20" s="50">
        <v>58.35</v>
      </c>
      <c r="C20" s="50">
        <v>901.92</v>
      </c>
      <c r="D20" s="60">
        <v>1355.75</v>
      </c>
      <c r="E20" s="18">
        <v>753.4</v>
      </c>
      <c r="F20" s="60">
        <v>1139.24</v>
      </c>
      <c r="G20" s="60">
        <v>1828.92</v>
      </c>
      <c r="H20" s="60">
        <v>1051.05</v>
      </c>
      <c r="I20" s="18">
        <v>667.31</v>
      </c>
      <c r="J20" s="60">
        <v>1392.89</v>
      </c>
      <c r="K20" s="60">
        <v>1166.8499999999999</v>
      </c>
    </row>
    <row r="21" spans="1:11" x14ac:dyDescent="0.2">
      <c r="A21" s="127"/>
      <c r="B21" s="50"/>
      <c r="C21" s="50"/>
      <c r="D21" s="10"/>
      <c r="E21" s="10"/>
      <c r="F21" s="10"/>
      <c r="G21" s="10"/>
      <c r="H21" s="10"/>
      <c r="I21" s="10"/>
      <c r="J21" s="10"/>
      <c r="K21" s="10"/>
    </row>
    <row r="22" spans="1:11" x14ac:dyDescent="0.2">
      <c r="A22" s="80" t="s">
        <v>134</v>
      </c>
      <c r="B22" s="50"/>
      <c r="C22" s="50"/>
      <c r="D22" s="18"/>
      <c r="E22" s="18"/>
      <c r="F22" s="18"/>
      <c r="G22" s="18"/>
      <c r="H22" s="18"/>
      <c r="I22" s="18"/>
      <c r="J22" s="18"/>
      <c r="K22" s="18"/>
    </row>
    <row r="23" spans="1:11" x14ac:dyDescent="0.2">
      <c r="A23" s="39" t="s">
        <v>855</v>
      </c>
      <c r="B23" s="50">
        <v>57.65</v>
      </c>
      <c r="C23" s="50">
        <v>967.48</v>
      </c>
      <c r="D23" s="60">
        <v>1373.29</v>
      </c>
      <c r="E23" s="18">
        <v>799.74</v>
      </c>
      <c r="F23" s="60">
        <v>1228.21</v>
      </c>
      <c r="G23" s="60">
        <v>2218.0100000000002</v>
      </c>
      <c r="H23" s="60">
        <v>1076</v>
      </c>
      <c r="I23" s="18">
        <v>757.21</v>
      </c>
      <c r="J23" s="60">
        <v>1411.99</v>
      </c>
      <c r="K23" s="60">
        <v>1202.02</v>
      </c>
    </row>
    <row r="24" spans="1:11" x14ac:dyDescent="0.2">
      <c r="A24" s="39" t="s">
        <v>856</v>
      </c>
      <c r="B24" s="50">
        <v>61.64</v>
      </c>
      <c r="C24" s="57">
        <v>1181.9000000000001</v>
      </c>
      <c r="D24" s="60">
        <v>1526.16</v>
      </c>
      <c r="E24" s="60">
        <v>1192.97</v>
      </c>
      <c r="F24" s="60">
        <v>1329.83</v>
      </c>
      <c r="G24" s="60">
        <v>2619.06</v>
      </c>
      <c r="H24" s="60">
        <v>1240.7</v>
      </c>
      <c r="I24" s="60">
        <v>1017.83</v>
      </c>
      <c r="J24" s="60">
        <v>1931.21</v>
      </c>
      <c r="K24" s="60">
        <v>1335.83</v>
      </c>
    </row>
    <row r="25" spans="1:11" x14ac:dyDescent="0.2">
      <c r="A25" s="39" t="s">
        <v>859</v>
      </c>
      <c r="B25" s="50">
        <v>66.17</v>
      </c>
      <c r="C25" s="57">
        <v>1213.6600000000001</v>
      </c>
      <c r="D25" s="60">
        <v>1470.84</v>
      </c>
      <c r="E25" s="60">
        <v>1182.46</v>
      </c>
      <c r="F25" s="60">
        <v>1382.97</v>
      </c>
      <c r="G25" s="60">
        <v>2745.72</v>
      </c>
      <c r="H25" s="60">
        <v>1253.01</v>
      </c>
      <c r="I25" s="60">
        <v>1030.8499999999999</v>
      </c>
      <c r="J25" s="60">
        <v>1787.61</v>
      </c>
      <c r="K25" s="60">
        <v>1425.59</v>
      </c>
    </row>
    <row r="26" spans="1:11" x14ac:dyDescent="0.2">
      <c r="A26" s="135" t="s">
        <v>858</v>
      </c>
      <c r="B26" s="50">
        <v>58</v>
      </c>
      <c r="C26" s="57">
        <v>1377.44</v>
      </c>
      <c r="D26" s="60">
        <v>1692.62</v>
      </c>
      <c r="E26" s="60">
        <v>1104.55</v>
      </c>
      <c r="F26" s="60">
        <v>1555.75</v>
      </c>
      <c r="G26" s="60">
        <v>2897.27</v>
      </c>
      <c r="H26" s="60">
        <v>1243.19</v>
      </c>
      <c r="I26" s="60">
        <v>1244.0999999999999</v>
      </c>
      <c r="J26" s="60">
        <v>2852.46</v>
      </c>
      <c r="K26" s="60">
        <v>1477.25</v>
      </c>
    </row>
    <row r="27" spans="1:11" x14ac:dyDescent="0.2">
      <c r="A27" s="80" t="s">
        <v>135</v>
      </c>
      <c r="B27" s="50"/>
      <c r="C27" s="50"/>
      <c r="D27" s="18"/>
      <c r="E27" s="18"/>
      <c r="F27" s="18"/>
      <c r="G27" s="18"/>
      <c r="H27" s="18"/>
      <c r="I27" s="18"/>
      <c r="J27" s="18"/>
      <c r="K27" s="18"/>
    </row>
    <row r="28" spans="1:11" x14ac:dyDescent="0.2">
      <c r="A28" s="39" t="s">
        <v>855</v>
      </c>
      <c r="B28" s="50">
        <v>64.17</v>
      </c>
      <c r="C28" s="57">
        <v>1345.54</v>
      </c>
      <c r="D28" s="60">
        <v>1608.4</v>
      </c>
      <c r="E28" s="18">
        <v>1291.1199999999999</v>
      </c>
      <c r="F28" s="60">
        <v>1538</v>
      </c>
      <c r="G28" s="60">
        <v>2895.9</v>
      </c>
      <c r="H28" s="60">
        <v>1247.1199999999999</v>
      </c>
      <c r="I28" s="60">
        <v>1226.3599999999999</v>
      </c>
      <c r="J28" s="60">
        <v>2410.09</v>
      </c>
      <c r="K28" s="60">
        <v>1418.02</v>
      </c>
    </row>
    <row r="29" spans="1:11" x14ac:dyDescent="0.2">
      <c r="A29" s="135" t="s">
        <v>856</v>
      </c>
      <c r="B29" s="50">
        <v>68.87</v>
      </c>
      <c r="C29" s="57">
        <v>1319.96</v>
      </c>
      <c r="D29" s="60">
        <v>1582.32</v>
      </c>
      <c r="E29" s="18">
        <v>1216.5899999999999</v>
      </c>
      <c r="F29" s="60">
        <v>1499.05</v>
      </c>
      <c r="G29" s="60">
        <v>2833.04</v>
      </c>
      <c r="H29" s="60">
        <v>1276.3399999999999</v>
      </c>
      <c r="I29" s="60">
        <v>1205.49</v>
      </c>
      <c r="J29" s="60">
        <v>2510.06</v>
      </c>
      <c r="K29" s="60">
        <v>1385.11</v>
      </c>
    </row>
    <row r="30" spans="1:11" x14ac:dyDescent="0.2">
      <c r="A30" s="39" t="s">
        <v>857</v>
      </c>
      <c r="B30" s="50">
        <v>79.12</v>
      </c>
      <c r="C30" s="60">
        <v>1485.88</v>
      </c>
      <c r="D30" s="60">
        <v>1819.77</v>
      </c>
      <c r="E30" s="60">
        <v>1315.51</v>
      </c>
      <c r="F30" s="60">
        <v>1585.16</v>
      </c>
      <c r="G30" s="60">
        <v>2824.76</v>
      </c>
      <c r="H30" s="60">
        <v>1263.06</v>
      </c>
      <c r="I30" s="60">
        <v>1381.38</v>
      </c>
      <c r="J30" s="60">
        <v>2229.16</v>
      </c>
      <c r="K30" s="60">
        <v>1510.02</v>
      </c>
    </row>
    <row r="31" spans="1:11" x14ac:dyDescent="0.2">
      <c r="A31" s="39" t="s">
        <v>858</v>
      </c>
      <c r="B31" s="50">
        <v>73.97</v>
      </c>
      <c r="C31" s="60">
        <v>1601.33</v>
      </c>
      <c r="D31" s="60">
        <v>1926.43</v>
      </c>
      <c r="E31" s="60">
        <v>1284.56</v>
      </c>
      <c r="F31" s="60">
        <v>1632.08</v>
      </c>
      <c r="G31" s="60">
        <v>2796.45</v>
      </c>
      <c r="H31" s="60">
        <v>1320.57</v>
      </c>
      <c r="I31" s="60">
        <v>1572.43</v>
      </c>
      <c r="J31" s="60">
        <v>2021.02</v>
      </c>
      <c r="K31" s="60">
        <v>1525.84</v>
      </c>
    </row>
    <row r="32" spans="1:11" x14ac:dyDescent="0.2">
      <c r="A32" s="135"/>
      <c r="B32" s="136"/>
      <c r="C32" s="136"/>
      <c r="D32" s="137"/>
      <c r="E32" s="137"/>
      <c r="F32" s="137"/>
      <c r="G32" s="137"/>
      <c r="H32" s="137"/>
      <c r="I32" s="137"/>
      <c r="J32" s="137"/>
      <c r="K32" s="137"/>
    </row>
    <row r="33" spans="1:11" ht="15" thickBot="1" x14ac:dyDescent="0.25">
      <c r="A33" s="7"/>
      <c r="B33" s="117"/>
      <c r="C33" s="117"/>
      <c r="D33" s="111"/>
      <c r="E33" s="111"/>
      <c r="F33" s="111"/>
      <c r="G33" s="111"/>
      <c r="H33" s="111"/>
      <c r="I33" s="111"/>
      <c r="J33" s="111"/>
      <c r="K33" s="138"/>
    </row>
    <row r="34" spans="1:11" ht="15" thickTop="1" x14ac:dyDescent="0.2">
      <c r="A34" s="518" t="s">
        <v>860</v>
      </c>
      <c r="B34" s="518"/>
      <c r="C34" s="518"/>
      <c r="D34" s="518"/>
      <c r="E34" s="518"/>
      <c r="F34" s="518"/>
      <c r="G34" s="518"/>
      <c r="H34" s="518"/>
      <c r="I34" s="518"/>
      <c r="J34" s="518"/>
      <c r="K34" s="518"/>
    </row>
  </sheetData>
  <mergeCells count="7">
    <mergeCell ref="A34:K34"/>
    <mergeCell ref="A1:K1"/>
    <mergeCell ref="A2:K2"/>
    <mergeCell ref="A3:K3"/>
    <mergeCell ref="A4:K4"/>
    <mergeCell ref="A5:A8"/>
    <mergeCell ref="H5:H8"/>
  </mergeCells>
  <pageMargins left="0.7" right="0.7" top="0.75" bottom="0.75" header="0.3" footer="0.3"/>
  <pageSetup paperSize="9" scale="86" orientation="portrait"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view="pageBreakPreview" zoomScale="60" zoomScaleNormal="100" workbookViewId="0">
      <selection activeCell="A31" sqref="A31:K31"/>
    </sheetView>
  </sheetViews>
  <sheetFormatPr defaultColWidth="9.125" defaultRowHeight="14.25" x14ac:dyDescent="0.2"/>
  <cols>
    <col min="1" max="1" width="7.375" style="5" bestFit="1" customWidth="1"/>
    <col min="2" max="2" width="5.875" style="5" bestFit="1" customWidth="1"/>
    <col min="3" max="3" width="6.125" style="5" bestFit="1" customWidth="1"/>
    <col min="4" max="4" width="8.125" style="5" bestFit="1" customWidth="1"/>
    <col min="5" max="5" width="15" style="5" bestFit="1" customWidth="1"/>
    <col min="6" max="6" width="8" style="5" bestFit="1" customWidth="1"/>
    <col min="7" max="7" width="9.375" style="5" bestFit="1" customWidth="1"/>
    <col min="8" max="8" width="7.875" style="5" bestFit="1" customWidth="1"/>
    <col min="9" max="9" width="10.25" style="5" bestFit="1" customWidth="1"/>
    <col min="10" max="10" width="10.125" style="5" bestFit="1" customWidth="1"/>
    <col min="11" max="11" width="11.75" style="5" bestFit="1" customWidth="1"/>
    <col min="12" max="16384" width="9.125" style="5"/>
  </cols>
  <sheetData>
    <row r="1" spans="1:11" ht="18" x14ac:dyDescent="0.2">
      <c r="A1" s="526" t="s">
        <v>861</v>
      </c>
      <c r="B1" s="526"/>
      <c r="C1" s="526"/>
      <c r="D1" s="526"/>
      <c r="E1" s="526"/>
      <c r="F1" s="526"/>
      <c r="G1" s="526"/>
      <c r="H1" s="526"/>
      <c r="I1" s="526"/>
      <c r="J1" s="526"/>
      <c r="K1" s="526"/>
    </row>
    <row r="2" spans="1:11" ht="15.75" thickBot="1" x14ac:dyDescent="0.25">
      <c r="A2" s="527" t="s">
        <v>831</v>
      </c>
      <c r="B2" s="527"/>
      <c r="C2" s="527"/>
      <c r="D2" s="527"/>
      <c r="E2" s="527"/>
      <c r="F2" s="527"/>
      <c r="G2" s="527"/>
      <c r="H2" s="527"/>
      <c r="I2" s="527"/>
      <c r="J2" s="527"/>
      <c r="K2" s="527"/>
    </row>
    <row r="3" spans="1:11" ht="15" thickTop="1" x14ac:dyDescent="0.2">
      <c r="A3" s="528" t="s">
        <v>28</v>
      </c>
      <c r="B3" s="126" t="s">
        <v>834</v>
      </c>
      <c r="C3" s="126" t="s">
        <v>458</v>
      </c>
      <c r="D3" s="126" t="s">
        <v>460</v>
      </c>
      <c r="E3" s="126" t="s">
        <v>862</v>
      </c>
      <c r="F3" s="126" t="s">
        <v>842</v>
      </c>
      <c r="G3" s="126" t="s">
        <v>865</v>
      </c>
      <c r="H3" s="531" t="s">
        <v>467</v>
      </c>
      <c r="I3" s="126" t="s">
        <v>868</v>
      </c>
      <c r="J3" s="126" t="s">
        <v>848</v>
      </c>
      <c r="K3" s="139" t="s">
        <v>852</v>
      </c>
    </row>
    <row r="4" spans="1:11" x14ac:dyDescent="0.2">
      <c r="A4" s="529"/>
      <c r="B4" s="126" t="s">
        <v>835</v>
      </c>
      <c r="C4" s="126" t="s">
        <v>836</v>
      </c>
      <c r="D4" s="126" t="s">
        <v>838</v>
      </c>
      <c r="E4" s="126" t="s">
        <v>863</v>
      </c>
      <c r="F4" s="126" t="s">
        <v>843</v>
      </c>
      <c r="G4" s="126" t="s">
        <v>866</v>
      </c>
      <c r="H4" s="524"/>
      <c r="I4" s="126" t="s">
        <v>847</v>
      </c>
      <c r="J4" s="126" t="s">
        <v>869</v>
      </c>
      <c r="K4" s="139" t="s">
        <v>868</v>
      </c>
    </row>
    <row r="5" spans="1:11" ht="15" thickBot="1" x14ac:dyDescent="0.25">
      <c r="A5" s="530"/>
      <c r="B5" s="140"/>
      <c r="C5" s="141" t="s">
        <v>837</v>
      </c>
      <c r="D5" s="141" t="s">
        <v>839</v>
      </c>
      <c r="E5" s="141" t="s">
        <v>864</v>
      </c>
      <c r="F5" s="141" t="s">
        <v>844</v>
      </c>
      <c r="G5" s="141" t="s">
        <v>867</v>
      </c>
      <c r="H5" s="532"/>
      <c r="I5" s="140"/>
      <c r="J5" s="141" t="s">
        <v>851</v>
      </c>
      <c r="K5" s="142" t="s">
        <v>854</v>
      </c>
    </row>
    <row r="6" spans="1:11" ht="15" thickTop="1" x14ac:dyDescent="0.2">
      <c r="A6" s="39"/>
      <c r="B6" s="30"/>
      <c r="C6" s="30"/>
      <c r="D6" s="30"/>
      <c r="E6" s="30"/>
      <c r="F6" s="30"/>
      <c r="G6" s="30"/>
      <c r="H6" s="30"/>
      <c r="I6" s="30"/>
      <c r="J6" s="30"/>
      <c r="K6" s="143"/>
    </row>
    <row r="7" spans="1:11" x14ac:dyDescent="0.2">
      <c r="A7" s="39" t="s">
        <v>348</v>
      </c>
      <c r="B7" s="60">
        <v>1324.13</v>
      </c>
      <c r="C7" s="18">
        <v>864.48</v>
      </c>
      <c r="D7" s="60">
        <v>1293.96</v>
      </c>
      <c r="E7" s="60">
        <v>1087.8499999999999</v>
      </c>
      <c r="F7" s="60">
        <v>1541.41</v>
      </c>
      <c r="G7" s="18">
        <v>990.33</v>
      </c>
      <c r="H7" s="60">
        <v>1320.93</v>
      </c>
      <c r="I7" s="60">
        <v>1086.4100000000001</v>
      </c>
      <c r="J7" s="60">
        <v>1465.85</v>
      </c>
      <c r="K7" s="144">
        <v>2145.34</v>
      </c>
    </row>
    <row r="8" spans="1:11" x14ac:dyDescent="0.2">
      <c r="A8" s="39" t="s">
        <v>132</v>
      </c>
      <c r="B8" s="60">
        <v>1375.49</v>
      </c>
      <c r="C8" s="60">
        <v>1156.72</v>
      </c>
      <c r="D8" s="60">
        <v>1312.44</v>
      </c>
      <c r="E8" s="60">
        <v>1194.1099999999999</v>
      </c>
      <c r="F8" s="60">
        <v>1578.75</v>
      </c>
      <c r="G8" s="60">
        <v>1088.22</v>
      </c>
      <c r="H8" s="60">
        <v>1437.15</v>
      </c>
      <c r="I8" s="60">
        <v>1299.31</v>
      </c>
      <c r="J8" s="60">
        <v>1247.29</v>
      </c>
      <c r="K8" s="144">
        <v>1977.59</v>
      </c>
    </row>
    <row r="9" spans="1:11" x14ac:dyDescent="0.2">
      <c r="A9" s="39" t="s">
        <v>133</v>
      </c>
      <c r="B9" s="60">
        <v>1418.76</v>
      </c>
      <c r="C9" s="60">
        <v>1208.55</v>
      </c>
      <c r="D9" s="60">
        <v>1529.54</v>
      </c>
      <c r="E9" s="60">
        <v>1263.92</v>
      </c>
      <c r="F9" s="60">
        <v>1176.5999999999999</v>
      </c>
      <c r="G9" s="60">
        <v>1410.51</v>
      </c>
      <c r="H9" s="60">
        <v>1426.06</v>
      </c>
      <c r="I9" s="60">
        <v>1335.18</v>
      </c>
      <c r="J9" s="60">
        <v>1881</v>
      </c>
      <c r="K9" s="144">
        <v>2021.81</v>
      </c>
    </row>
    <row r="10" spans="1:11" x14ac:dyDescent="0.2">
      <c r="A10" s="39" t="s">
        <v>134</v>
      </c>
      <c r="B10" s="60">
        <v>1956.62</v>
      </c>
      <c r="C10" s="60">
        <v>1406.56</v>
      </c>
      <c r="D10" s="60">
        <v>1422.78</v>
      </c>
      <c r="E10" s="60">
        <v>1649.14</v>
      </c>
      <c r="F10" s="60">
        <v>2358.5</v>
      </c>
      <c r="G10" s="60">
        <v>2239.46</v>
      </c>
      <c r="H10" s="60">
        <v>1698.74</v>
      </c>
      <c r="I10" s="60">
        <v>1569.91</v>
      </c>
      <c r="J10" s="60">
        <v>2031.5</v>
      </c>
      <c r="K10" s="144">
        <v>2004.07</v>
      </c>
    </row>
    <row r="11" spans="1:11" x14ac:dyDescent="0.2">
      <c r="A11" s="39" t="s">
        <v>135</v>
      </c>
      <c r="B11" s="60">
        <v>1944.27</v>
      </c>
      <c r="C11" s="60">
        <v>1439.01</v>
      </c>
      <c r="D11" s="60">
        <v>1488.78</v>
      </c>
      <c r="E11" s="60">
        <v>1598.39</v>
      </c>
      <c r="F11" s="60">
        <v>2424.4299999999998</v>
      </c>
      <c r="G11" s="60">
        <v>2259.91</v>
      </c>
      <c r="H11" s="60">
        <v>1658.35</v>
      </c>
      <c r="I11" s="60">
        <v>1602.97</v>
      </c>
      <c r="J11" s="60">
        <v>1913.69</v>
      </c>
      <c r="K11" s="144">
        <v>1714.49</v>
      </c>
    </row>
    <row r="12" spans="1:11" x14ac:dyDescent="0.2">
      <c r="A12" s="39"/>
      <c r="B12" s="10"/>
      <c r="C12" s="10"/>
      <c r="D12" s="10"/>
      <c r="E12" s="10"/>
      <c r="F12" s="10"/>
      <c r="G12" s="10"/>
      <c r="H12" s="10"/>
      <c r="I12" s="10"/>
      <c r="J12" s="10"/>
      <c r="K12" s="93"/>
    </row>
    <row r="13" spans="1:11" x14ac:dyDescent="0.2">
      <c r="A13" s="39" t="s">
        <v>133</v>
      </c>
      <c r="B13" s="18"/>
      <c r="C13" s="18"/>
      <c r="D13" s="18"/>
      <c r="E13" s="18"/>
      <c r="F13" s="18"/>
      <c r="G13" s="18"/>
      <c r="H13" s="18"/>
      <c r="I13" s="18"/>
      <c r="J13" s="18"/>
      <c r="K13" s="145"/>
    </row>
    <row r="14" spans="1:11" x14ac:dyDescent="0.2">
      <c r="A14" s="39" t="s">
        <v>855</v>
      </c>
      <c r="B14" s="60">
        <v>1378.39</v>
      </c>
      <c r="C14" s="60">
        <v>1188.98</v>
      </c>
      <c r="D14" s="60">
        <v>1671.42</v>
      </c>
      <c r="E14" s="60">
        <v>1223.3800000000001</v>
      </c>
      <c r="F14" s="60">
        <v>1101.44</v>
      </c>
      <c r="G14" s="60">
        <v>1271.6600000000001</v>
      </c>
      <c r="H14" s="60">
        <v>1468.84</v>
      </c>
      <c r="I14" s="60">
        <v>1318.8</v>
      </c>
      <c r="J14" s="60">
        <v>1798.97</v>
      </c>
      <c r="K14" s="144">
        <v>2161.23</v>
      </c>
    </row>
    <row r="15" spans="1:11" x14ac:dyDescent="0.2">
      <c r="A15" s="39" t="s">
        <v>856</v>
      </c>
      <c r="B15" s="60">
        <v>1406.44</v>
      </c>
      <c r="C15" s="60">
        <v>1203.8</v>
      </c>
      <c r="D15" s="60">
        <v>1527.15</v>
      </c>
      <c r="E15" s="60">
        <v>1255.55</v>
      </c>
      <c r="F15" s="60">
        <v>1111.1600000000001</v>
      </c>
      <c r="G15" s="60">
        <v>1413.34</v>
      </c>
      <c r="H15" s="60">
        <v>1426.17</v>
      </c>
      <c r="I15" s="60">
        <v>1341</v>
      </c>
      <c r="J15" s="60">
        <v>1926.42</v>
      </c>
      <c r="K15" s="144">
        <v>1951.15</v>
      </c>
    </row>
    <row r="16" spans="1:11" x14ac:dyDescent="0.2">
      <c r="A16" s="39" t="s">
        <v>857</v>
      </c>
      <c r="B16" s="60">
        <v>1471.46</v>
      </c>
      <c r="C16" s="60">
        <v>1232.8599999999999</v>
      </c>
      <c r="D16" s="60">
        <v>1390.05</v>
      </c>
      <c r="E16" s="60">
        <v>1312.83</v>
      </c>
      <c r="F16" s="60">
        <v>1317.2</v>
      </c>
      <c r="G16" s="60">
        <v>1546.53</v>
      </c>
      <c r="H16" s="60">
        <v>1383.16</v>
      </c>
      <c r="I16" s="60">
        <v>1345.74</v>
      </c>
      <c r="J16" s="60">
        <v>1917.62</v>
      </c>
      <c r="K16" s="144">
        <v>1953.05</v>
      </c>
    </row>
    <row r="17" spans="1:11" x14ac:dyDescent="0.2">
      <c r="A17" s="39" t="s">
        <v>858</v>
      </c>
      <c r="B17" s="60">
        <v>1545.75</v>
      </c>
      <c r="C17" s="60">
        <v>1092.0899999999999</v>
      </c>
      <c r="D17" s="60">
        <v>1364.48</v>
      </c>
      <c r="E17" s="60">
        <v>1346.57</v>
      </c>
      <c r="F17" s="60">
        <v>1508.27</v>
      </c>
      <c r="G17" s="60">
        <v>1574.47</v>
      </c>
      <c r="H17" s="60">
        <v>1428.93</v>
      </c>
      <c r="I17" s="60">
        <v>1327.29</v>
      </c>
      <c r="J17" s="60">
        <v>1937.56</v>
      </c>
      <c r="K17" s="144">
        <v>1893.12</v>
      </c>
    </row>
    <row r="18" spans="1:11" x14ac:dyDescent="0.2">
      <c r="A18" s="127"/>
      <c r="B18" s="18"/>
      <c r="C18" s="18"/>
      <c r="D18" s="18"/>
      <c r="E18" s="18"/>
      <c r="F18" s="18"/>
      <c r="G18" s="18"/>
      <c r="H18" s="18"/>
      <c r="I18" s="18"/>
      <c r="J18" s="18"/>
      <c r="K18" s="145"/>
    </row>
    <row r="19" spans="1:11" x14ac:dyDescent="0.2">
      <c r="A19" s="39" t="s">
        <v>134</v>
      </c>
      <c r="B19" s="18"/>
      <c r="C19" s="18"/>
      <c r="D19" s="18"/>
      <c r="E19" s="18"/>
      <c r="F19" s="18"/>
      <c r="G19" s="18"/>
      <c r="H19" s="18"/>
      <c r="I19" s="18"/>
      <c r="J19" s="18"/>
      <c r="K19" s="145"/>
    </row>
    <row r="20" spans="1:11" x14ac:dyDescent="0.2">
      <c r="A20" s="39" t="s">
        <v>855</v>
      </c>
      <c r="B20" s="60">
        <v>1678.3</v>
      </c>
      <c r="C20" s="60">
        <v>1242.3699999999999</v>
      </c>
      <c r="D20" s="60">
        <v>1555.47</v>
      </c>
      <c r="E20" s="60">
        <v>1470.8</v>
      </c>
      <c r="F20" s="60">
        <v>1838.62</v>
      </c>
      <c r="G20" s="60">
        <v>1809.39</v>
      </c>
      <c r="H20" s="60">
        <v>1478.63</v>
      </c>
      <c r="I20" s="60">
        <v>1345.58</v>
      </c>
      <c r="J20" s="60">
        <v>1980.39</v>
      </c>
      <c r="K20" s="144">
        <v>2127.87</v>
      </c>
    </row>
    <row r="21" spans="1:11" x14ac:dyDescent="0.2">
      <c r="A21" s="39" t="s">
        <v>856</v>
      </c>
      <c r="B21" s="60">
        <v>1917.48</v>
      </c>
      <c r="C21" s="60">
        <v>1492.55</v>
      </c>
      <c r="D21" s="60">
        <v>1277.19</v>
      </c>
      <c r="E21" s="60">
        <v>1667.5</v>
      </c>
      <c r="F21" s="60">
        <v>2085.79</v>
      </c>
      <c r="G21" s="60">
        <v>2006.09</v>
      </c>
      <c r="H21" s="60">
        <v>1711.3</v>
      </c>
      <c r="I21" s="60">
        <v>1565.6</v>
      </c>
      <c r="J21" s="60">
        <v>2210.85</v>
      </c>
      <c r="K21" s="144">
        <v>2538.8200000000002</v>
      </c>
    </row>
    <row r="22" spans="1:11" x14ac:dyDescent="0.2">
      <c r="A22" s="39" t="s">
        <v>859</v>
      </c>
      <c r="B22" s="60">
        <v>1834.16</v>
      </c>
      <c r="C22" s="60">
        <v>1367.81</v>
      </c>
      <c r="D22" s="60">
        <v>1286.83</v>
      </c>
      <c r="E22" s="60">
        <v>1680.41</v>
      </c>
      <c r="F22" s="60">
        <v>2090.56</v>
      </c>
      <c r="G22" s="60">
        <v>2064.29</v>
      </c>
      <c r="H22" s="60">
        <v>1670.15</v>
      </c>
      <c r="I22" s="60">
        <v>1569.93</v>
      </c>
      <c r="J22" s="60">
        <v>1913.48</v>
      </c>
      <c r="K22" s="144">
        <v>2350.86</v>
      </c>
    </row>
    <row r="23" spans="1:11" x14ac:dyDescent="0.2">
      <c r="A23" s="39" t="s">
        <v>870</v>
      </c>
      <c r="B23" s="60">
        <v>2374.7800000000002</v>
      </c>
      <c r="C23" s="60">
        <v>1463.52</v>
      </c>
      <c r="D23" s="60">
        <v>1456.73</v>
      </c>
      <c r="E23" s="60">
        <v>1877.69</v>
      </c>
      <c r="F23" s="60">
        <v>3148.93</v>
      </c>
      <c r="G23" s="60">
        <v>2805.27</v>
      </c>
      <c r="H23" s="60">
        <v>1992.24</v>
      </c>
      <c r="I23" s="60">
        <v>1705.31</v>
      </c>
      <c r="J23" s="60">
        <v>2314.06</v>
      </c>
      <c r="K23" s="144">
        <v>1837.52</v>
      </c>
    </row>
    <row r="24" spans="1:11" x14ac:dyDescent="0.2">
      <c r="A24" s="39" t="s">
        <v>135</v>
      </c>
      <c r="B24" s="18"/>
      <c r="C24" s="18"/>
      <c r="D24" s="18"/>
      <c r="E24" s="18"/>
      <c r="F24" s="18"/>
      <c r="G24" s="18"/>
      <c r="H24" s="18"/>
      <c r="I24" s="18"/>
      <c r="J24" s="18"/>
      <c r="K24" s="145"/>
    </row>
    <row r="25" spans="1:11" x14ac:dyDescent="0.2">
      <c r="A25" s="39" t="s">
        <v>855</v>
      </c>
      <c r="B25" s="60">
        <v>2096.85</v>
      </c>
      <c r="C25" s="60">
        <v>1490.05</v>
      </c>
      <c r="D25" s="60">
        <v>1495.04</v>
      </c>
      <c r="E25" s="60">
        <v>1759.35</v>
      </c>
      <c r="F25" s="60">
        <v>2602.6</v>
      </c>
      <c r="G25" s="60">
        <v>2544.89</v>
      </c>
      <c r="H25" s="60">
        <v>1807.14</v>
      </c>
      <c r="I25" s="60">
        <v>1669.88</v>
      </c>
      <c r="J25" s="60">
        <v>2071.88</v>
      </c>
      <c r="K25" s="144">
        <v>1781.26</v>
      </c>
    </row>
    <row r="26" spans="1:11" x14ac:dyDescent="0.2">
      <c r="A26" s="39" t="s">
        <v>856</v>
      </c>
      <c r="B26" s="60">
        <v>1916.73</v>
      </c>
      <c r="C26" s="60">
        <v>1398.84</v>
      </c>
      <c r="D26" s="60">
        <v>1455.46</v>
      </c>
      <c r="E26" s="60">
        <v>1549.3</v>
      </c>
      <c r="F26" s="60">
        <v>2393.3000000000002</v>
      </c>
      <c r="G26" s="60">
        <v>2271.67</v>
      </c>
      <c r="H26" s="60">
        <v>1662.03</v>
      </c>
      <c r="I26" s="60">
        <v>1546.78</v>
      </c>
      <c r="J26" s="60">
        <v>1883.98</v>
      </c>
      <c r="K26" s="144">
        <v>1724.95</v>
      </c>
    </row>
    <row r="27" spans="1:11" x14ac:dyDescent="0.2">
      <c r="A27" s="39" t="s">
        <v>859</v>
      </c>
      <c r="B27" s="60">
        <v>1878.05</v>
      </c>
      <c r="C27" s="60">
        <v>1390.78</v>
      </c>
      <c r="D27" s="60">
        <v>1432.74</v>
      </c>
      <c r="E27" s="60">
        <v>1538.93</v>
      </c>
      <c r="F27" s="60">
        <v>2349.73</v>
      </c>
      <c r="G27" s="60">
        <v>2174.59</v>
      </c>
      <c r="H27" s="60">
        <v>1569.71</v>
      </c>
      <c r="I27" s="60">
        <v>1586.32</v>
      </c>
      <c r="J27" s="60">
        <v>1845.86</v>
      </c>
      <c r="K27" s="144">
        <v>1667.23</v>
      </c>
    </row>
    <row r="28" spans="1:11" x14ac:dyDescent="0.2">
      <c r="A28" s="39" t="s">
        <v>870</v>
      </c>
      <c r="B28" s="60">
        <v>1885.43</v>
      </c>
      <c r="C28" s="60">
        <v>1476.38</v>
      </c>
      <c r="D28" s="60">
        <v>1571.86</v>
      </c>
      <c r="E28" s="60">
        <v>1545.99</v>
      </c>
      <c r="F28" s="60">
        <v>2352.08</v>
      </c>
      <c r="G28" s="60">
        <v>2048.48</v>
      </c>
      <c r="H28" s="60">
        <v>1594.5</v>
      </c>
      <c r="I28" s="60">
        <v>1608.89</v>
      </c>
      <c r="J28" s="60">
        <v>1853.03</v>
      </c>
      <c r="K28" s="144">
        <v>1684.52</v>
      </c>
    </row>
    <row r="29" spans="1:11" x14ac:dyDescent="0.2">
      <c r="A29" s="39"/>
      <c r="B29" s="137"/>
      <c r="C29" s="137"/>
      <c r="D29" s="137"/>
      <c r="E29" s="137"/>
      <c r="F29" s="137"/>
      <c r="G29" s="137"/>
      <c r="H29" s="137"/>
      <c r="I29" s="137"/>
      <c r="J29" s="137"/>
      <c r="K29" s="146"/>
    </row>
    <row r="30" spans="1:11" ht="15" thickBot="1" x14ac:dyDescent="0.25">
      <c r="A30" s="127"/>
      <c r="B30" s="30"/>
      <c r="C30" s="30"/>
      <c r="D30" s="30"/>
      <c r="E30" s="30"/>
      <c r="F30" s="30"/>
      <c r="G30" s="30"/>
      <c r="H30" s="30"/>
      <c r="I30" s="30"/>
      <c r="J30" s="30"/>
      <c r="K30" s="143"/>
    </row>
    <row r="31" spans="1:11" ht="15" thickTop="1" x14ac:dyDescent="0.2">
      <c r="A31" s="533" t="s">
        <v>871</v>
      </c>
      <c r="B31" s="533"/>
      <c r="C31" s="533"/>
      <c r="D31" s="533"/>
      <c r="E31" s="533"/>
      <c r="F31" s="533"/>
      <c r="G31" s="533"/>
      <c r="H31" s="533"/>
      <c r="I31" s="533"/>
      <c r="J31" s="533"/>
      <c r="K31" s="533"/>
    </row>
  </sheetData>
  <mergeCells count="5">
    <mergeCell ref="A1:K1"/>
    <mergeCell ref="A2:K2"/>
    <mergeCell ref="A3:A5"/>
    <mergeCell ref="H3:H5"/>
    <mergeCell ref="A31:K31"/>
  </mergeCells>
  <pageMargins left="0.7" right="0.7" top="0.75" bottom="0.75" header="0.3" footer="0.3"/>
  <pageSetup paperSize="9" scale="80" orientation="portrait"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view="pageBreakPreview" zoomScale="60" zoomScaleNormal="100" workbookViewId="0">
      <selection activeCell="K6" sqref="K6"/>
    </sheetView>
  </sheetViews>
  <sheetFormatPr defaultRowHeight="14.25" x14ac:dyDescent="0.2"/>
  <cols>
    <col min="1" max="1" width="7.375" bestFit="1" customWidth="1"/>
    <col min="2" max="2" width="7" bestFit="1" customWidth="1"/>
    <col min="3" max="3" width="6.125" bestFit="1" customWidth="1"/>
    <col min="4" max="4" width="8.125" bestFit="1" customWidth="1"/>
    <col min="5" max="5" width="6.875" bestFit="1" customWidth="1"/>
    <col min="6" max="6" width="8" bestFit="1" customWidth="1"/>
    <col min="7" max="7" width="7.875" bestFit="1" customWidth="1"/>
    <col min="8" max="8" width="6.625" bestFit="1" customWidth="1"/>
    <col min="9" max="9" width="8.75" bestFit="1" customWidth="1"/>
    <col min="10" max="10" width="8.625" bestFit="1" customWidth="1"/>
  </cols>
  <sheetData>
    <row r="1" spans="1:10" ht="17.25" x14ac:dyDescent="0.2">
      <c r="A1" s="534" t="s">
        <v>872</v>
      </c>
      <c r="B1" s="534"/>
      <c r="C1" s="534"/>
      <c r="D1" s="534"/>
      <c r="E1" s="534"/>
      <c r="F1" s="534"/>
      <c r="G1" s="534"/>
      <c r="H1" s="534"/>
      <c r="I1" s="534"/>
      <c r="J1" s="534"/>
    </row>
    <row r="2" spans="1:10" ht="15.75" thickBot="1" x14ac:dyDescent="0.25">
      <c r="A2" s="535" t="s">
        <v>831</v>
      </c>
      <c r="B2" s="535"/>
      <c r="C2" s="535"/>
      <c r="D2" s="535"/>
      <c r="E2" s="535"/>
      <c r="F2" s="535"/>
      <c r="G2" s="535"/>
      <c r="H2" s="535"/>
      <c r="I2" s="535"/>
      <c r="J2" s="535"/>
    </row>
    <row r="3" spans="1:10" ht="30" thickTop="1" x14ac:dyDescent="0.2">
      <c r="A3" s="536" t="s">
        <v>28</v>
      </c>
      <c r="B3" s="120" t="s">
        <v>834</v>
      </c>
      <c r="C3" s="122" t="s">
        <v>458</v>
      </c>
      <c r="D3" s="122" t="s">
        <v>460</v>
      </c>
      <c r="E3" s="122" t="s">
        <v>873</v>
      </c>
      <c r="F3" s="122" t="s">
        <v>842</v>
      </c>
      <c r="G3" s="539" t="s">
        <v>467</v>
      </c>
      <c r="H3" s="122" t="s">
        <v>845</v>
      </c>
      <c r="I3" s="122" t="s">
        <v>876</v>
      </c>
      <c r="J3" s="74" t="s">
        <v>852</v>
      </c>
    </row>
    <row r="4" spans="1:10" ht="19.5" x14ac:dyDescent="0.2">
      <c r="A4" s="537"/>
      <c r="B4" s="120" t="s">
        <v>835</v>
      </c>
      <c r="C4" s="122" t="s">
        <v>836</v>
      </c>
      <c r="D4" s="122" t="s">
        <v>838</v>
      </c>
      <c r="E4" s="122" t="s">
        <v>874</v>
      </c>
      <c r="F4" s="122" t="s">
        <v>843</v>
      </c>
      <c r="G4" s="540"/>
      <c r="H4" s="122" t="s">
        <v>846</v>
      </c>
      <c r="I4" s="122" t="s">
        <v>851</v>
      </c>
      <c r="J4" s="74" t="s">
        <v>868</v>
      </c>
    </row>
    <row r="5" spans="1:10" ht="15" thickBot="1" x14ac:dyDescent="0.25">
      <c r="A5" s="538"/>
      <c r="B5" s="121"/>
      <c r="C5" s="122" t="s">
        <v>837</v>
      </c>
      <c r="D5" s="122" t="s">
        <v>839</v>
      </c>
      <c r="E5" s="122" t="s">
        <v>875</v>
      </c>
      <c r="F5" s="122" t="s">
        <v>844</v>
      </c>
      <c r="G5" s="541"/>
      <c r="H5" s="122" t="s">
        <v>847</v>
      </c>
      <c r="I5" s="121"/>
      <c r="J5" s="74" t="s">
        <v>854</v>
      </c>
    </row>
    <row r="6" spans="1:10" ht="15" thickTop="1" x14ac:dyDescent="0.2">
      <c r="A6" s="123"/>
      <c r="B6" s="124"/>
      <c r="C6" s="148"/>
      <c r="D6" s="148"/>
      <c r="E6" s="148"/>
      <c r="F6" s="148"/>
      <c r="G6" s="148"/>
      <c r="H6" s="148"/>
      <c r="I6" s="148"/>
      <c r="J6" s="148"/>
    </row>
    <row r="7" spans="1:10" x14ac:dyDescent="0.2">
      <c r="A7" s="31" t="s">
        <v>348</v>
      </c>
      <c r="B7" s="49">
        <v>248.38</v>
      </c>
      <c r="C7" s="15">
        <v>265.64999999999998</v>
      </c>
      <c r="D7" s="15">
        <v>439.61</v>
      </c>
      <c r="E7" s="15">
        <v>239.38</v>
      </c>
      <c r="F7" s="15">
        <v>100.9</v>
      </c>
      <c r="G7" s="15">
        <v>586.22</v>
      </c>
      <c r="H7" s="15">
        <v>205.6</v>
      </c>
      <c r="I7" s="48">
        <v>2636.51</v>
      </c>
      <c r="J7" s="15">
        <v>349.13</v>
      </c>
    </row>
    <row r="8" spans="1:10" x14ac:dyDescent="0.2">
      <c r="A8" s="31" t="s">
        <v>132</v>
      </c>
      <c r="B8" s="49">
        <v>233.82</v>
      </c>
      <c r="C8" s="15">
        <v>288.41000000000003</v>
      </c>
      <c r="D8" s="15">
        <v>460.39</v>
      </c>
      <c r="E8" s="15">
        <v>196.74</v>
      </c>
      <c r="F8" s="15">
        <v>96.93</v>
      </c>
      <c r="G8" s="15">
        <v>690.96</v>
      </c>
      <c r="H8" s="15">
        <v>193.17</v>
      </c>
      <c r="I8" s="48">
        <v>2920.74</v>
      </c>
      <c r="J8" s="15">
        <v>316.19</v>
      </c>
    </row>
    <row r="9" spans="1:10" x14ac:dyDescent="0.2">
      <c r="A9" s="31" t="s">
        <v>133</v>
      </c>
      <c r="B9" s="49">
        <v>247.77</v>
      </c>
      <c r="C9" s="15">
        <v>264.13</v>
      </c>
      <c r="D9" s="15">
        <v>568.19000000000005</v>
      </c>
      <c r="E9" s="15">
        <v>224.05</v>
      </c>
      <c r="F9" s="15">
        <v>62.21</v>
      </c>
      <c r="G9" s="48">
        <v>1052.1400000000001</v>
      </c>
      <c r="H9" s="15">
        <v>221.6</v>
      </c>
      <c r="I9" s="48">
        <v>5602.16</v>
      </c>
      <c r="J9" s="15">
        <v>305.66000000000003</v>
      </c>
    </row>
    <row r="10" spans="1:10" x14ac:dyDescent="0.2">
      <c r="A10" s="31" t="s">
        <v>134</v>
      </c>
      <c r="B10" s="49">
        <v>275.49</v>
      </c>
      <c r="C10" s="15">
        <v>315.58999999999997</v>
      </c>
      <c r="D10" s="48">
        <v>1095.77</v>
      </c>
      <c r="E10" s="15">
        <v>291.44</v>
      </c>
      <c r="F10" s="15">
        <v>338.22</v>
      </c>
      <c r="G10" s="48">
        <v>1653.05</v>
      </c>
      <c r="H10" s="15">
        <v>205.84</v>
      </c>
      <c r="I10" s="48">
        <v>4139.21</v>
      </c>
      <c r="J10" s="15">
        <v>404.95</v>
      </c>
    </row>
    <row r="11" spans="1:10" x14ac:dyDescent="0.2">
      <c r="A11" s="31" t="s">
        <v>135</v>
      </c>
      <c r="B11" s="49">
        <v>265.94</v>
      </c>
      <c r="C11" s="15">
        <v>330.37</v>
      </c>
      <c r="D11" s="48">
        <v>1463.11</v>
      </c>
      <c r="E11" s="15">
        <v>313.58999999999997</v>
      </c>
      <c r="F11" s="15">
        <v>545.37</v>
      </c>
      <c r="G11" s="48">
        <v>2069.56</v>
      </c>
      <c r="H11" s="15">
        <v>173.59</v>
      </c>
      <c r="I11" s="48">
        <v>2977.58</v>
      </c>
      <c r="J11" s="15">
        <v>427.56</v>
      </c>
    </row>
    <row r="12" spans="1:10" x14ac:dyDescent="0.2">
      <c r="A12" s="31"/>
      <c r="B12" s="3"/>
      <c r="C12" s="2"/>
      <c r="D12" s="2"/>
      <c r="E12" s="2"/>
      <c r="F12" s="2"/>
      <c r="G12" s="2"/>
      <c r="H12" s="2"/>
      <c r="I12" s="2"/>
      <c r="J12" s="2"/>
    </row>
    <row r="13" spans="1:10" x14ac:dyDescent="0.2">
      <c r="A13" s="28" t="s">
        <v>133</v>
      </c>
      <c r="B13" s="49"/>
      <c r="C13" s="15"/>
      <c r="D13" s="15"/>
      <c r="E13" s="15"/>
      <c r="F13" s="15"/>
      <c r="G13" s="15"/>
      <c r="H13" s="15"/>
      <c r="I13" s="15"/>
      <c r="J13" s="15"/>
    </row>
    <row r="14" spans="1:10" x14ac:dyDescent="0.2">
      <c r="A14" s="31" t="s">
        <v>855</v>
      </c>
      <c r="B14" s="49">
        <v>213.51</v>
      </c>
      <c r="C14" s="15">
        <v>214.98</v>
      </c>
      <c r="D14" s="15">
        <v>433.04</v>
      </c>
      <c r="E14" s="15">
        <v>196.64</v>
      </c>
      <c r="F14" s="15">
        <v>85.86</v>
      </c>
      <c r="G14" s="15">
        <v>865.27</v>
      </c>
      <c r="H14" s="15">
        <v>190.77</v>
      </c>
      <c r="I14" s="48">
        <v>1262.93</v>
      </c>
      <c r="J14" s="15">
        <v>269.77</v>
      </c>
    </row>
    <row r="15" spans="1:10" x14ac:dyDescent="0.2">
      <c r="A15" s="31" t="s">
        <v>856</v>
      </c>
      <c r="B15" s="49">
        <v>253.5</v>
      </c>
      <c r="C15" s="15">
        <v>290.68</v>
      </c>
      <c r="D15" s="48">
        <v>1049.1600000000001</v>
      </c>
      <c r="E15" s="15">
        <v>233.93</v>
      </c>
      <c r="F15" s="15">
        <v>69.209999999999994</v>
      </c>
      <c r="G15" s="15">
        <v>804.88</v>
      </c>
      <c r="H15" s="15">
        <v>222.03</v>
      </c>
      <c r="I15" s="48">
        <v>3464.29</v>
      </c>
      <c r="J15" s="15">
        <v>319.66000000000003</v>
      </c>
    </row>
    <row r="16" spans="1:10" x14ac:dyDescent="0.2">
      <c r="A16" s="31" t="s">
        <v>857</v>
      </c>
      <c r="B16" s="49">
        <v>271.76</v>
      </c>
      <c r="C16" s="15">
        <v>301.19</v>
      </c>
      <c r="D16" s="15">
        <v>434.09</v>
      </c>
      <c r="E16" s="15">
        <v>256.33999999999997</v>
      </c>
      <c r="F16" s="15">
        <v>34.93</v>
      </c>
      <c r="G16" s="48">
        <v>1322.31</v>
      </c>
      <c r="H16" s="15">
        <v>246.31</v>
      </c>
      <c r="I16" s="48">
        <v>9494.5300000000007</v>
      </c>
      <c r="J16" s="15">
        <v>320.64999999999998</v>
      </c>
    </row>
    <row r="17" spans="1:10" x14ac:dyDescent="0.2">
      <c r="A17" s="31" t="s">
        <v>858</v>
      </c>
      <c r="B17" s="49">
        <v>252.29</v>
      </c>
      <c r="C17" s="15">
        <v>249.66</v>
      </c>
      <c r="D17" s="15">
        <v>356.48</v>
      </c>
      <c r="E17" s="15">
        <v>209.3</v>
      </c>
      <c r="F17" s="15">
        <v>58.83</v>
      </c>
      <c r="G17" s="48">
        <v>1216.0899999999999</v>
      </c>
      <c r="H17" s="15">
        <v>227.3</v>
      </c>
      <c r="I17" s="48">
        <v>8186.9</v>
      </c>
      <c r="J17" s="15">
        <v>312.56</v>
      </c>
    </row>
    <row r="18" spans="1:10" x14ac:dyDescent="0.2">
      <c r="A18" s="74"/>
      <c r="B18" s="49"/>
      <c r="C18" s="15"/>
      <c r="D18" s="15"/>
      <c r="E18" s="15"/>
      <c r="F18" s="15"/>
      <c r="G18" s="15"/>
      <c r="H18" s="15"/>
      <c r="I18" s="15"/>
      <c r="J18" s="15"/>
    </row>
    <row r="19" spans="1:10" x14ac:dyDescent="0.2">
      <c r="A19" s="28" t="s">
        <v>134</v>
      </c>
      <c r="B19" s="49"/>
      <c r="C19" s="15"/>
      <c r="D19" s="15"/>
      <c r="E19" s="15"/>
      <c r="F19" s="15"/>
      <c r="G19" s="15"/>
      <c r="H19" s="15"/>
      <c r="I19" s="15"/>
      <c r="J19" s="15"/>
    </row>
    <row r="20" spans="1:10" x14ac:dyDescent="0.2">
      <c r="A20" s="31" t="s">
        <v>855</v>
      </c>
      <c r="B20" s="49">
        <v>256.05</v>
      </c>
      <c r="C20" s="15">
        <v>232.21</v>
      </c>
      <c r="D20" s="15">
        <v>299.56</v>
      </c>
      <c r="E20" s="15">
        <v>236.29</v>
      </c>
      <c r="F20" s="15">
        <v>115.34</v>
      </c>
      <c r="G20" s="48">
        <v>1337.58</v>
      </c>
      <c r="H20" s="15">
        <v>237.1</v>
      </c>
      <c r="I20" s="48">
        <v>5250.6</v>
      </c>
      <c r="J20" s="15">
        <v>301.04000000000002</v>
      </c>
    </row>
    <row r="21" spans="1:10" x14ac:dyDescent="0.2">
      <c r="A21" s="31" t="s">
        <v>856</v>
      </c>
      <c r="B21" s="49">
        <v>279.57</v>
      </c>
      <c r="C21" s="15">
        <v>297.29000000000002</v>
      </c>
      <c r="D21" s="15">
        <v>971.03</v>
      </c>
      <c r="E21" s="15">
        <v>339.66</v>
      </c>
      <c r="F21" s="15">
        <v>108.73</v>
      </c>
      <c r="G21" s="48">
        <v>1087.43</v>
      </c>
      <c r="H21" s="15">
        <v>237.65</v>
      </c>
      <c r="I21" s="48">
        <v>3289.25</v>
      </c>
      <c r="J21" s="15">
        <v>358.22</v>
      </c>
    </row>
    <row r="22" spans="1:10" x14ac:dyDescent="0.2">
      <c r="A22" s="31" t="s">
        <v>857</v>
      </c>
      <c r="B22" s="49">
        <v>309.8</v>
      </c>
      <c r="C22" s="15">
        <v>349.69</v>
      </c>
      <c r="D22" s="15">
        <v>802.31</v>
      </c>
      <c r="E22" s="15">
        <v>209.51</v>
      </c>
      <c r="F22" s="15">
        <v>134.4</v>
      </c>
      <c r="G22" s="48">
        <v>1009.32</v>
      </c>
      <c r="H22" s="15">
        <v>263.19</v>
      </c>
      <c r="I22" s="48">
        <v>3846.13</v>
      </c>
      <c r="J22" s="15">
        <v>407.16</v>
      </c>
    </row>
    <row r="23" spans="1:10" x14ac:dyDescent="0.2">
      <c r="A23" s="31" t="s">
        <v>858</v>
      </c>
      <c r="B23" s="49">
        <v>294.69</v>
      </c>
      <c r="C23" s="15">
        <v>324.07</v>
      </c>
      <c r="D23" s="15">
        <v>840.81</v>
      </c>
      <c r="E23" s="15">
        <v>291.74</v>
      </c>
      <c r="F23" s="15">
        <v>165.77</v>
      </c>
      <c r="G23" s="48">
        <v>1511.83</v>
      </c>
      <c r="H23" s="15">
        <v>214.46</v>
      </c>
      <c r="I23" s="48">
        <v>8817.36</v>
      </c>
      <c r="J23" s="15">
        <v>462.89</v>
      </c>
    </row>
    <row r="24" spans="1:10" x14ac:dyDescent="0.2">
      <c r="A24" s="28" t="s">
        <v>135</v>
      </c>
      <c r="B24" s="49"/>
      <c r="C24" s="15"/>
      <c r="D24" s="15"/>
      <c r="E24" s="15"/>
      <c r="F24" s="15"/>
      <c r="G24" s="15"/>
      <c r="H24" s="15"/>
      <c r="I24" s="15"/>
      <c r="J24" s="15"/>
    </row>
    <row r="25" spans="1:10" x14ac:dyDescent="0.2">
      <c r="A25" s="31" t="s">
        <v>855</v>
      </c>
      <c r="B25" s="49">
        <v>257.2</v>
      </c>
      <c r="C25" s="15">
        <v>265.29000000000002</v>
      </c>
      <c r="D25" s="48">
        <v>1368.78</v>
      </c>
      <c r="E25" s="15">
        <v>222.26</v>
      </c>
      <c r="F25" s="15">
        <v>128.43</v>
      </c>
      <c r="G25" s="48">
        <v>1543.92</v>
      </c>
      <c r="H25" s="15">
        <v>184.86</v>
      </c>
      <c r="I25" s="15">
        <v>5450.46</v>
      </c>
      <c r="J25" s="15">
        <v>414.41</v>
      </c>
    </row>
    <row r="26" spans="1:10" x14ac:dyDescent="0.2">
      <c r="A26" s="31" t="s">
        <v>856</v>
      </c>
      <c r="B26" s="49">
        <v>263.7</v>
      </c>
      <c r="C26" s="15">
        <v>334.2</v>
      </c>
      <c r="D26" s="48">
        <v>1294.9100000000001</v>
      </c>
      <c r="E26" s="15">
        <v>472.65</v>
      </c>
      <c r="F26" s="15">
        <v>216.6</v>
      </c>
      <c r="G26" s="48">
        <v>1976.51</v>
      </c>
      <c r="H26" s="15">
        <v>158.43</v>
      </c>
      <c r="I26" s="48">
        <v>2602.2600000000002</v>
      </c>
      <c r="J26" s="15">
        <v>438.28</v>
      </c>
    </row>
    <row r="27" spans="1:10" x14ac:dyDescent="0.2">
      <c r="A27" s="31" t="s">
        <v>857</v>
      </c>
      <c r="B27" s="49">
        <v>262.26</v>
      </c>
      <c r="C27" s="15">
        <v>357.93</v>
      </c>
      <c r="D27" s="48">
        <v>2022.86</v>
      </c>
      <c r="E27" s="15">
        <v>271.13</v>
      </c>
      <c r="F27" s="15">
        <v>134.72999999999999</v>
      </c>
      <c r="G27" s="48">
        <v>2180</v>
      </c>
      <c r="H27" s="15">
        <v>168.78</v>
      </c>
      <c r="I27" s="48">
        <v>1633.4</v>
      </c>
      <c r="J27" s="15">
        <v>410.91</v>
      </c>
    </row>
    <row r="28" spans="1:10" x14ac:dyDescent="0.2">
      <c r="A28" s="31" t="s">
        <v>858</v>
      </c>
      <c r="B28" s="49">
        <v>280.42</v>
      </c>
      <c r="C28" s="15">
        <v>364.05</v>
      </c>
      <c r="D28" s="48">
        <v>1165.9000000000001</v>
      </c>
      <c r="E28" s="15">
        <v>288.3</v>
      </c>
      <c r="F28" s="48">
        <v>1701.73</v>
      </c>
      <c r="G28" s="48">
        <v>2577.81</v>
      </c>
      <c r="H28" s="15">
        <v>182.22</v>
      </c>
      <c r="I28" s="48">
        <v>2224.1999999999998</v>
      </c>
      <c r="J28" s="15">
        <v>446.65</v>
      </c>
    </row>
    <row r="29" spans="1:10" x14ac:dyDescent="0.2">
      <c r="A29" s="31"/>
      <c r="B29" s="49"/>
      <c r="C29" s="15"/>
      <c r="D29" s="15"/>
      <c r="E29" s="15"/>
      <c r="F29" s="15"/>
      <c r="G29" s="15"/>
      <c r="H29" s="15"/>
      <c r="I29" s="15"/>
      <c r="J29" s="15"/>
    </row>
    <row r="30" spans="1:10" ht="15" thickBot="1" x14ac:dyDescent="0.25">
      <c r="A30" s="1"/>
      <c r="B30" s="116"/>
      <c r="C30" s="63"/>
      <c r="D30" s="63"/>
      <c r="E30" s="63"/>
      <c r="F30" s="63"/>
      <c r="G30" s="63"/>
      <c r="H30" s="63"/>
      <c r="I30" s="63"/>
      <c r="J30" s="63"/>
    </row>
    <row r="31" spans="1:10" ht="15" thickTop="1" x14ac:dyDescent="0.2">
      <c r="A31" s="542" t="s">
        <v>871</v>
      </c>
      <c r="B31" s="542"/>
      <c r="C31" s="542"/>
      <c r="D31" s="542"/>
      <c r="E31" s="542"/>
      <c r="F31" s="542"/>
      <c r="G31" s="542"/>
      <c r="H31" s="542"/>
      <c r="I31" s="542"/>
      <c r="J31" s="542"/>
    </row>
  </sheetData>
  <mergeCells count="5">
    <mergeCell ref="A1:J1"/>
    <mergeCell ref="A2:J2"/>
    <mergeCell ref="A3:A5"/>
    <mergeCell ref="G3:G5"/>
    <mergeCell ref="A31:J31"/>
  </mergeCells>
  <pageMargins left="0.7" right="0.7" top="0.75" bottom="0.75" header="0.3" footer="0.3"/>
  <pageSetup paperSize="9" orientation="portrait"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view="pageBreakPreview" zoomScale="60" zoomScaleNormal="100" workbookViewId="0">
      <selection activeCell="H13" sqref="H13"/>
    </sheetView>
  </sheetViews>
  <sheetFormatPr defaultColWidth="9.125" defaultRowHeight="14.25" x14ac:dyDescent="0.2"/>
  <cols>
    <col min="1" max="1" width="7.375" style="5" bestFit="1" customWidth="1"/>
    <col min="2" max="2" width="7" style="5" bestFit="1" customWidth="1"/>
    <col min="3" max="3" width="6.125" style="5" bestFit="1" customWidth="1"/>
    <col min="4" max="4" width="8.125" style="5" bestFit="1" customWidth="1"/>
    <col min="5" max="5" width="15" style="5" bestFit="1" customWidth="1"/>
    <col min="6" max="6" width="8" style="5" bestFit="1" customWidth="1"/>
    <col min="7" max="7" width="9.375" style="5" bestFit="1" customWidth="1"/>
    <col min="8" max="8" width="7.875" style="5" bestFit="1" customWidth="1"/>
    <col min="9" max="11" width="10.25" style="5" bestFit="1" customWidth="1"/>
    <col min="12" max="16384" width="9.125" style="5"/>
  </cols>
  <sheetData>
    <row r="1" spans="1:11" ht="17.25" x14ac:dyDescent="0.2">
      <c r="A1" s="327" t="s">
        <v>877</v>
      </c>
      <c r="B1" s="327"/>
      <c r="C1" s="327"/>
      <c r="D1" s="327"/>
      <c r="E1" s="327"/>
      <c r="F1" s="327"/>
      <c r="G1" s="327"/>
      <c r="H1" s="327"/>
      <c r="I1" s="327"/>
      <c r="J1" s="327"/>
      <c r="K1" s="327"/>
    </row>
    <row r="2" spans="1:11" ht="15.75" thickBot="1" x14ac:dyDescent="0.25">
      <c r="A2" s="543" t="s">
        <v>878</v>
      </c>
      <c r="B2" s="543"/>
      <c r="C2" s="543"/>
      <c r="D2" s="543"/>
      <c r="E2" s="543"/>
      <c r="F2" s="543"/>
      <c r="G2" s="543"/>
      <c r="H2" s="543"/>
      <c r="I2" s="543"/>
      <c r="J2" s="543"/>
      <c r="K2" s="543"/>
    </row>
    <row r="3" spans="1:11" ht="15" thickTop="1" x14ac:dyDescent="0.2">
      <c r="A3" s="544" t="s">
        <v>28</v>
      </c>
      <c r="B3" s="125" t="s">
        <v>834</v>
      </c>
      <c r="C3" s="126" t="s">
        <v>458</v>
      </c>
      <c r="D3" s="126" t="s">
        <v>460</v>
      </c>
      <c r="E3" s="126" t="s">
        <v>862</v>
      </c>
      <c r="F3" s="126" t="s">
        <v>842</v>
      </c>
      <c r="G3" s="126" t="s">
        <v>865</v>
      </c>
      <c r="H3" s="531" t="s">
        <v>467</v>
      </c>
      <c r="I3" s="126" t="s">
        <v>868</v>
      </c>
      <c r="J3" s="126" t="s">
        <v>848</v>
      </c>
      <c r="K3" s="127" t="s">
        <v>852</v>
      </c>
    </row>
    <row r="4" spans="1:11" x14ac:dyDescent="0.2">
      <c r="A4" s="521"/>
      <c r="B4" s="125" t="s">
        <v>835</v>
      </c>
      <c r="C4" s="126" t="s">
        <v>879</v>
      </c>
      <c r="D4" s="126" t="s">
        <v>838</v>
      </c>
      <c r="E4" s="126" t="s">
        <v>863</v>
      </c>
      <c r="F4" s="126" t="s">
        <v>843</v>
      </c>
      <c r="G4" s="126" t="s">
        <v>866</v>
      </c>
      <c r="H4" s="524"/>
      <c r="I4" s="126" t="s">
        <v>847</v>
      </c>
      <c r="J4" s="126" t="s">
        <v>881</v>
      </c>
      <c r="K4" s="127" t="s">
        <v>868</v>
      </c>
    </row>
    <row r="5" spans="1:11" ht="15" thickBot="1" x14ac:dyDescent="0.25">
      <c r="A5" s="545"/>
      <c r="B5" s="140"/>
      <c r="C5" s="141" t="s">
        <v>837</v>
      </c>
      <c r="D5" s="141" t="s">
        <v>839</v>
      </c>
      <c r="E5" s="141" t="s">
        <v>880</v>
      </c>
      <c r="F5" s="141" t="s">
        <v>844</v>
      </c>
      <c r="G5" s="141" t="s">
        <v>867</v>
      </c>
      <c r="H5" s="532"/>
      <c r="I5" s="140"/>
      <c r="J5" s="141" t="s">
        <v>851</v>
      </c>
      <c r="K5" s="149" t="s">
        <v>854</v>
      </c>
    </row>
    <row r="6" spans="1:11" ht="15" thickTop="1" x14ac:dyDescent="0.2">
      <c r="A6" s="127"/>
      <c r="B6" s="134"/>
      <c r="C6" s="127"/>
      <c r="D6" s="127"/>
      <c r="E6" s="127"/>
      <c r="F6" s="127"/>
      <c r="G6" s="127"/>
      <c r="H6" s="127"/>
      <c r="I6" s="127"/>
      <c r="J6" s="127"/>
      <c r="K6" s="127"/>
    </row>
    <row r="7" spans="1:11" x14ac:dyDescent="0.2">
      <c r="A7" s="39" t="s">
        <v>348</v>
      </c>
      <c r="B7" s="50">
        <v>381.96</v>
      </c>
      <c r="C7" s="18">
        <v>260.63</v>
      </c>
      <c r="D7" s="18">
        <v>513.65</v>
      </c>
      <c r="E7" s="18">
        <v>796.42</v>
      </c>
      <c r="F7" s="18">
        <v>173.12</v>
      </c>
      <c r="G7" s="18">
        <v>236.21</v>
      </c>
      <c r="H7" s="18">
        <v>358.27</v>
      </c>
      <c r="I7" s="18">
        <v>319.7</v>
      </c>
      <c r="J7" s="18">
        <v>708.22</v>
      </c>
      <c r="K7" s="18">
        <v>444.93</v>
      </c>
    </row>
    <row r="8" spans="1:11" x14ac:dyDescent="0.2">
      <c r="A8" s="39" t="s">
        <v>132</v>
      </c>
      <c r="B8" s="50">
        <v>308.99</v>
      </c>
      <c r="C8" s="18">
        <v>348.02</v>
      </c>
      <c r="D8" s="18">
        <v>542.41</v>
      </c>
      <c r="E8" s="18">
        <v>836.24</v>
      </c>
      <c r="F8" s="18">
        <v>147.27000000000001</v>
      </c>
      <c r="G8" s="18">
        <v>244.27</v>
      </c>
      <c r="H8" s="18">
        <v>332.64</v>
      </c>
      <c r="I8" s="18">
        <v>254.08</v>
      </c>
      <c r="J8" s="18">
        <v>400.6</v>
      </c>
      <c r="K8" s="18">
        <v>284.61</v>
      </c>
    </row>
    <row r="9" spans="1:11" x14ac:dyDescent="0.2">
      <c r="A9" s="39" t="s">
        <v>133</v>
      </c>
      <c r="B9" s="50">
        <v>441.04</v>
      </c>
      <c r="C9" s="18">
        <v>361.83</v>
      </c>
      <c r="D9" s="18">
        <v>425.97</v>
      </c>
      <c r="E9" s="60">
        <v>1134.8900000000001</v>
      </c>
      <c r="F9" s="18">
        <v>181.63</v>
      </c>
      <c r="G9" s="18">
        <v>316.54000000000002</v>
      </c>
      <c r="H9" s="18">
        <v>447.69</v>
      </c>
      <c r="I9" s="18">
        <v>306.51</v>
      </c>
      <c r="J9" s="18">
        <v>739.58</v>
      </c>
      <c r="K9" s="18">
        <v>471.63</v>
      </c>
    </row>
    <row r="10" spans="1:11" x14ac:dyDescent="0.2">
      <c r="A10" s="39" t="s">
        <v>134</v>
      </c>
      <c r="B10" s="50">
        <v>429.85</v>
      </c>
      <c r="C10" s="18">
        <v>374.91</v>
      </c>
      <c r="D10" s="18">
        <v>319.19</v>
      </c>
      <c r="E10" s="60">
        <v>1059.23</v>
      </c>
      <c r="F10" s="18">
        <v>239.07</v>
      </c>
      <c r="G10" s="18">
        <v>375.56</v>
      </c>
      <c r="H10" s="18">
        <v>445.81</v>
      </c>
      <c r="I10" s="18">
        <v>307.93</v>
      </c>
      <c r="J10" s="18">
        <v>591.62</v>
      </c>
      <c r="K10" s="18">
        <v>523.35</v>
      </c>
    </row>
    <row r="11" spans="1:11" x14ac:dyDescent="0.2">
      <c r="A11" s="39" t="s">
        <v>135</v>
      </c>
      <c r="B11" s="50">
        <v>389.36</v>
      </c>
      <c r="C11" s="18">
        <v>470.39</v>
      </c>
      <c r="D11" s="18">
        <v>153.94999999999999</v>
      </c>
      <c r="E11" s="60">
        <v>1040.03</v>
      </c>
      <c r="F11" s="18">
        <v>234.64</v>
      </c>
      <c r="G11" s="18">
        <v>463.15</v>
      </c>
      <c r="H11" s="18">
        <v>435.26</v>
      </c>
      <c r="I11" s="18">
        <v>259.63</v>
      </c>
      <c r="J11" s="18">
        <v>358.42</v>
      </c>
      <c r="K11" s="18">
        <v>453.84</v>
      </c>
    </row>
    <row r="12" spans="1:11" x14ac:dyDescent="0.2">
      <c r="A12" s="39"/>
      <c r="B12" s="54"/>
      <c r="C12" s="10"/>
      <c r="D12" s="10"/>
      <c r="E12" s="10"/>
      <c r="F12" s="10"/>
      <c r="G12" s="10"/>
      <c r="H12" s="10"/>
      <c r="I12" s="10"/>
      <c r="J12" s="10"/>
      <c r="K12" s="10"/>
    </row>
    <row r="13" spans="1:11" x14ac:dyDescent="0.2">
      <c r="A13" s="80"/>
      <c r="B13" s="50"/>
      <c r="C13" s="18"/>
      <c r="D13" s="18"/>
      <c r="E13" s="18"/>
      <c r="F13" s="18"/>
      <c r="G13" s="18"/>
      <c r="H13" s="18"/>
      <c r="I13" s="18"/>
      <c r="J13" s="18"/>
      <c r="K13" s="18"/>
    </row>
    <row r="14" spans="1:11" x14ac:dyDescent="0.2">
      <c r="A14" s="80" t="s">
        <v>133</v>
      </c>
      <c r="B14" s="50"/>
      <c r="C14" s="18"/>
      <c r="D14" s="18"/>
      <c r="E14" s="18"/>
      <c r="F14" s="18"/>
      <c r="G14" s="18"/>
      <c r="H14" s="18"/>
      <c r="I14" s="18"/>
      <c r="J14" s="18"/>
      <c r="K14" s="18"/>
    </row>
    <row r="15" spans="1:11" x14ac:dyDescent="0.2">
      <c r="A15" s="39" t="s">
        <v>855</v>
      </c>
      <c r="B15" s="50">
        <v>359.81</v>
      </c>
      <c r="C15" s="18">
        <v>318.23</v>
      </c>
      <c r="D15" s="18">
        <v>93.6</v>
      </c>
      <c r="E15" s="18">
        <v>882.13</v>
      </c>
      <c r="F15" s="18">
        <v>191.17</v>
      </c>
      <c r="G15" s="18">
        <v>312.29000000000002</v>
      </c>
      <c r="H15" s="18">
        <v>418.28</v>
      </c>
      <c r="I15" s="18">
        <v>290.79000000000002</v>
      </c>
      <c r="J15" s="18">
        <v>465.08</v>
      </c>
      <c r="K15" s="18">
        <v>271.61</v>
      </c>
    </row>
    <row r="16" spans="1:11" x14ac:dyDescent="0.2">
      <c r="A16" s="39" t="s">
        <v>856</v>
      </c>
      <c r="B16" s="50">
        <v>382.84</v>
      </c>
      <c r="C16" s="18">
        <v>473.36</v>
      </c>
      <c r="D16" s="18">
        <v>173.23</v>
      </c>
      <c r="E16" s="60">
        <v>1136.5999999999999</v>
      </c>
      <c r="F16" s="18">
        <v>170.98</v>
      </c>
      <c r="G16" s="18">
        <v>203.96</v>
      </c>
      <c r="H16" s="18">
        <v>456.37</v>
      </c>
      <c r="I16" s="18">
        <v>347.57</v>
      </c>
      <c r="J16" s="18">
        <v>452.45</v>
      </c>
      <c r="K16" s="18">
        <v>393.05</v>
      </c>
    </row>
    <row r="17" spans="1:11" x14ac:dyDescent="0.2">
      <c r="A17" s="39" t="s">
        <v>857</v>
      </c>
      <c r="B17" s="50">
        <v>482.54</v>
      </c>
      <c r="C17" s="18">
        <v>266.27999999999997</v>
      </c>
      <c r="D17" s="18">
        <v>871.18</v>
      </c>
      <c r="E17" s="60">
        <v>1366.64</v>
      </c>
      <c r="F17" s="18">
        <v>163.69</v>
      </c>
      <c r="G17" s="18">
        <v>447.05</v>
      </c>
      <c r="H17" s="18">
        <v>442.77</v>
      </c>
      <c r="I17" s="18">
        <v>312.2</v>
      </c>
      <c r="J17" s="18">
        <v>914.51</v>
      </c>
      <c r="K17" s="18">
        <v>465.13</v>
      </c>
    </row>
    <row r="18" spans="1:11" x14ac:dyDescent="0.2">
      <c r="A18" s="39" t="s">
        <v>858</v>
      </c>
      <c r="B18" s="50">
        <v>538.96</v>
      </c>
      <c r="C18" s="18">
        <v>389.44</v>
      </c>
      <c r="D18" s="18">
        <v>565.86</v>
      </c>
      <c r="E18" s="60">
        <v>1154.2</v>
      </c>
      <c r="F18" s="18">
        <v>200.66</v>
      </c>
      <c r="G18" s="18">
        <v>302.87</v>
      </c>
      <c r="H18" s="18">
        <v>473.34</v>
      </c>
      <c r="I18" s="18">
        <v>275.48</v>
      </c>
      <c r="J18" s="60">
        <v>1126.28</v>
      </c>
      <c r="K18" s="18">
        <v>756.71</v>
      </c>
    </row>
    <row r="19" spans="1:11" x14ac:dyDescent="0.2">
      <c r="A19" s="39"/>
      <c r="B19" s="50"/>
      <c r="C19" s="18"/>
      <c r="D19" s="18"/>
      <c r="E19" s="18"/>
      <c r="F19" s="18"/>
      <c r="G19" s="18"/>
      <c r="H19" s="18"/>
      <c r="I19" s="18"/>
      <c r="J19" s="18"/>
      <c r="K19" s="18"/>
    </row>
    <row r="20" spans="1:11" x14ac:dyDescent="0.2">
      <c r="A20" s="80" t="s">
        <v>134</v>
      </c>
      <c r="B20" s="50"/>
      <c r="C20" s="18"/>
      <c r="D20" s="18"/>
      <c r="E20" s="18"/>
      <c r="F20" s="18"/>
      <c r="G20" s="18"/>
      <c r="H20" s="18"/>
      <c r="I20" s="18"/>
      <c r="J20" s="18"/>
      <c r="K20" s="18"/>
    </row>
    <row r="21" spans="1:11" x14ac:dyDescent="0.2">
      <c r="A21" s="39" t="s">
        <v>855</v>
      </c>
      <c r="B21" s="50">
        <v>565.04999999999995</v>
      </c>
      <c r="C21" s="18">
        <v>282.98</v>
      </c>
      <c r="D21" s="18">
        <v>622.01</v>
      </c>
      <c r="E21" s="60">
        <v>1005.09</v>
      </c>
      <c r="F21" s="18">
        <v>218.67</v>
      </c>
      <c r="G21" s="18">
        <v>303.26</v>
      </c>
      <c r="H21" s="18">
        <v>459.77</v>
      </c>
      <c r="I21" s="18">
        <v>361.6</v>
      </c>
      <c r="J21" s="60">
        <v>1391.98</v>
      </c>
      <c r="K21" s="18">
        <v>597</v>
      </c>
    </row>
    <row r="22" spans="1:11" x14ac:dyDescent="0.2">
      <c r="A22" s="39" t="s">
        <v>856</v>
      </c>
      <c r="B22" s="50">
        <v>489.31</v>
      </c>
      <c r="C22" s="18">
        <v>357.5</v>
      </c>
      <c r="D22" s="18">
        <v>629.91</v>
      </c>
      <c r="E22" s="60">
        <v>1183.21</v>
      </c>
      <c r="F22" s="18">
        <v>235.94</v>
      </c>
      <c r="G22" s="18">
        <v>329.61</v>
      </c>
      <c r="H22" s="18">
        <v>466.44</v>
      </c>
      <c r="I22" s="18">
        <v>388.39</v>
      </c>
      <c r="J22" s="18">
        <v>808.58</v>
      </c>
      <c r="K22" s="18">
        <v>647.34</v>
      </c>
    </row>
    <row r="23" spans="1:11" x14ac:dyDescent="0.2">
      <c r="A23" s="39" t="s">
        <v>857</v>
      </c>
      <c r="B23" s="50">
        <v>404.5</v>
      </c>
      <c r="C23" s="18">
        <v>192.22</v>
      </c>
      <c r="D23" s="18">
        <v>416.49</v>
      </c>
      <c r="E23" s="18">
        <v>1040.3499999999999</v>
      </c>
      <c r="F23" s="18">
        <v>206.13</v>
      </c>
      <c r="G23" s="18">
        <v>294.10000000000002</v>
      </c>
      <c r="H23" s="18">
        <v>454.9</v>
      </c>
      <c r="I23" s="18">
        <v>326.64999999999998</v>
      </c>
      <c r="J23" s="18">
        <v>608.30999999999995</v>
      </c>
      <c r="K23" s="18">
        <v>619.59</v>
      </c>
    </row>
    <row r="24" spans="1:11" x14ac:dyDescent="0.2">
      <c r="A24" s="39" t="s">
        <v>858</v>
      </c>
      <c r="B24" s="50">
        <v>422.54</v>
      </c>
      <c r="C24" s="18">
        <v>285.01</v>
      </c>
      <c r="D24" s="18">
        <v>269.3</v>
      </c>
      <c r="E24" s="60">
        <v>1085.08</v>
      </c>
      <c r="F24" s="18">
        <v>313.3</v>
      </c>
      <c r="G24" s="18">
        <v>224.89</v>
      </c>
      <c r="H24" s="18">
        <v>444.34</v>
      </c>
      <c r="I24" s="18">
        <v>348.25</v>
      </c>
      <c r="J24" s="18">
        <v>490.41</v>
      </c>
      <c r="K24" s="18">
        <v>507.53</v>
      </c>
    </row>
    <row r="25" spans="1:11" x14ac:dyDescent="0.2">
      <c r="A25" s="80" t="s">
        <v>135</v>
      </c>
      <c r="B25" s="50"/>
      <c r="C25" s="18"/>
      <c r="D25" s="18"/>
      <c r="E25" s="18"/>
      <c r="F25" s="18"/>
      <c r="G25" s="18"/>
      <c r="H25" s="18"/>
      <c r="I25" s="18"/>
      <c r="J25" s="18"/>
      <c r="K25" s="18"/>
    </row>
    <row r="26" spans="1:11" x14ac:dyDescent="0.2">
      <c r="A26" s="39" t="s">
        <v>855</v>
      </c>
      <c r="B26" s="50">
        <v>392.54</v>
      </c>
      <c r="C26" s="18">
        <v>521.62</v>
      </c>
      <c r="D26" s="18">
        <v>205.2</v>
      </c>
      <c r="E26" s="18">
        <v>899.73</v>
      </c>
      <c r="F26" s="18">
        <v>250.5</v>
      </c>
      <c r="G26" s="18">
        <v>404.68</v>
      </c>
      <c r="H26" s="18">
        <v>422.23</v>
      </c>
      <c r="I26" s="18">
        <v>276.32</v>
      </c>
      <c r="J26" s="18">
        <v>422.14</v>
      </c>
      <c r="K26" s="18">
        <v>445.4</v>
      </c>
    </row>
    <row r="27" spans="1:11" x14ac:dyDescent="0.2">
      <c r="A27" s="39" t="s">
        <v>856</v>
      </c>
      <c r="B27" s="50">
        <v>429.19</v>
      </c>
      <c r="C27" s="18">
        <v>535.71</v>
      </c>
      <c r="D27" s="18">
        <v>229.63</v>
      </c>
      <c r="E27" s="60">
        <v>1230.73</v>
      </c>
      <c r="F27" s="18">
        <v>230.27</v>
      </c>
      <c r="G27" s="18">
        <v>425.51</v>
      </c>
      <c r="H27" s="18">
        <v>526.52</v>
      </c>
      <c r="I27" s="18">
        <v>271.32</v>
      </c>
      <c r="J27" s="18">
        <v>381.21</v>
      </c>
      <c r="K27" s="18">
        <v>637.1</v>
      </c>
    </row>
    <row r="28" spans="1:11" x14ac:dyDescent="0.2">
      <c r="A28" s="39" t="s">
        <v>857</v>
      </c>
      <c r="B28" s="50">
        <v>367.84</v>
      </c>
      <c r="C28" s="18">
        <v>388.45</v>
      </c>
      <c r="D28" s="18">
        <v>117.29</v>
      </c>
      <c r="E28" s="60">
        <v>1238.6199999999999</v>
      </c>
      <c r="F28" s="18">
        <v>203.93</v>
      </c>
      <c r="G28" s="18">
        <v>479.63</v>
      </c>
      <c r="H28" s="18">
        <v>372.78</v>
      </c>
      <c r="I28" s="18">
        <v>231.59</v>
      </c>
      <c r="J28" s="18">
        <v>371.81</v>
      </c>
      <c r="K28" s="18">
        <v>334.39</v>
      </c>
    </row>
    <row r="29" spans="1:11" x14ac:dyDescent="0.2">
      <c r="A29" s="39" t="s">
        <v>858</v>
      </c>
      <c r="B29" s="50">
        <v>367.85</v>
      </c>
      <c r="C29" s="18">
        <v>435.77</v>
      </c>
      <c r="D29" s="18">
        <v>63.69</v>
      </c>
      <c r="E29" s="18">
        <v>791.05</v>
      </c>
      <c r="F29" s="18">
        <v>253.84</v>
      </c>
      <c r="G29" s="18">
        <v>542.77</v>
      </c>
      <c r="H29" s="18">
        <v>419.5</v>
      </c>
      <c r="I29" s="18">
        <v>259.27999999999997</v>
      </c>
      <c r="J29" s="18">
        <v>258.52</v>
      </c>
      <c r="K29" s="18">
        <v>398.45</v>
      </c>
    </row>
    <row r="30" spans="1:11" ht="15" thickBot="1" x14ac:dyDescent="0.25">
      <c r="A30" s="150"/>
      <c r="B30" s="117"/>
      <c r="C30" s="111"/>
      <c r="D30" s="111"/>
      <c r="E30" s="111"/>
      <c r="F30" s="111"/>
      <c r="G30" s="111"/>
      <c r="H30" s="111"/>
      <c r="I30" s="111"/>
      <c r="J30" s="111"/>
      <c r="K30" s="111"/>
    </row>
    <row r="31" spans="1:11" ht="15" thickTop="1" x14ac:dyDescent="0.2">
      <c r="A31" s="518" t="s">
        <v>882</v>
      </c>
      <c r="B31" s="518"/>
      <c r="C31" s="518"/>
      <c r="D31" s="518"/>
      <c r="E31" s="518"/>
      <c r="F31" s="518"/>
      <c r="G31" s="518"/>
      <c r="H31" s="518"/>
      <c r="I31" s="518"/>
      <c r="J31" s="518"/>
      <c r="K31" s="518"/>
    </row>
    <row r="32" spans="1:11" x14ac:dyDescent="0.2">
      <c r="A32" s="147"/>
    </row>
  </sheetData>
  <mergeCells count="5">
    <mergeCell ref="A1:K1"/>
    <mergeCell ref="A2:K2"/>
    <mergeCell ref="A3:A5"/>
    <mergeCell ref="H3:H5"/>
    <mergeCell ref="A31:K31"/>
  </mergeCells>
  <pageMargins left="0.7" right="0.7" top="0.75" bottom="0.75" header="0.3" footer="0.3"/>
  <pageSetup paperSize="9" scale="8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view="pageBreakPreview" zoomScaleNormal="100" zoomScaleSheetLayoutView="100" workbookViewId="0">
      <selection activeCell="B24" sqref="B24"/>
    </sheetView>
  </sheetViews>
  <sheetFormatPr defaultColWidth="9.125" defaultRowHeight="14.25" x14ac:dyDescent="0.2"/>
  <cols>
    <col min="1" max="1" width="5.375" style="5" bestFit="1" customWidth="1"/>
    <col min="2" max="2" width="4.625" style="5" bestFit="1" customWidth="1"/>
    <col min="3" max="3" width="7" style="5" bestFit="1" customWidth="1"/>
    <col min="4" max="4" width="20" style="5" bestFit="1" customWidth="1"/>
    <col min="5" max="5" width="7.875" style="5" bestFit="1" customWidth="1"/>
    <col min="6" max="6" width="20" style="5" bestFit="1" customWidth="1"/>
    <col min="7" max="16384" width="9.125" style="5"/>
  </cols>
  <sheetData>
    <row r="1" spans="1:6" ht="17.25" x14ac:dyDescent="0.2">
      <c r="A1" s="327" t="s">
        <v>57</v>
      </c>
      <c r="B1" s="327"/>
      <c r="C1" s="327"/>
      <c r="D1" s="327"/>
      <c r="E1" s="327"/>
      <c r="F1" s="327"/>
    </row>
    <row r="2" spans="1:6" ht="15" thickBot="1" x14ac:dyDescent="0.25">
      <c r="A2" s="345" t="s">
        <v>58</v>
      </c>
      <c r="B2" s="345"/>
      <c r="C2" s="345"/>
      <c r="D2" s="345"/>
      <c r="E2" s="345"/>
      <c r="F2" s="345"/>
    </row>
    <row r="3" spans="1:6" ht="15.75" thickTop="1" thickBot="1" x14ac:dyDescent="0.25">
      <c r="A3" s="346" t="s">
        <v>28</v>
      </c>
      <c r="B3" s="347"/>
      <c r="C3" s="349" t="s">
        <v>59</v>
      </c>
      <c r="D3" s="350"/>
      <c r="E3" s="349" t="s">
        <v>60</v>
      </c>
      <c r="F3" s="351"/>
    </row>
    <row r="4" spans="1:6" ht="15" thickBot="1" x14ac:dyDescent="0.25">
      <c r="A4" s="345"/>
      <c r="B4" s="348"/>
      <c r="C4" s="20" t="s">
        <v>61</v>
      </c>
      <c r="D4" s="21" t="s">
        <v>62</v>
      </c>
      <c r="E4" s="20" t="s">
        <v>61</v>
      </c>
      <c r="F4" s="14" t="s">
        <v>62</v>
      </c>
    </row>
    <row r="5" spans="1:6" ht="15" thickTop="1" x14ac:dyDescent="0.2">
      <c r="A5" s="344"/>
      <c r="B5" s="344"/>
      <c r="C5" s="344"/>
      <c r="D5" s="344"/>
      <c r="E5" s="344"/>
      <c r="F5" s="344"/>
    </row>
    <row r="6" spans="1:6" x14ac:dyDescent="0.2">
      <c r="A6" s="22">
        <v>45461</v>
      </c>
      <c r="B6" s="23"/>
      <c r="C6" s="24">
        <v>79.739900000000006</v>
      </c>
      <c r="D6" s="286">
        <v>-13.83</v>
      </c>
      <c r="E6" s="24">
        <v>107.2731</v>
      </c>
      <c r="F6" s="286">
        <v>-11.53</v>
      </c>
    </row>
    <row r="7" spans="1:6" x14ac:dyDescent="0.2">
      <c r="A7" s="22">
        <v>45462</v>
      </c>
      <c r="B7" s="23"/>
      <c r="C7" s="24">
        <v>64.198899999999995</v>
      </c>
      <c r="D7" s="286">
        <v>-19.489999999999998</v>
      </c>
      <c r="E7" s="24">
        <v>92.443299999999994</v>
      </c>
      <c r="F7" s="286">
        <v>-13.82</v>
      </c>
    </row>
    <row r="8" spans="1:6" x14ac:dyDescent="0.2">
      <c r="A8" s="22">
        <v>45463</v>
      </c>
      <c r="B8" s="25"/>
      <c r="C8" s="24">
        <v>61.076599999999999</v>
      </c>
      <c r="D8" s="286">
        <v>-4.8600000000000003</v>
      </c>
      <c r="E8" s="24">
        <v>94.506699999999995</v>
      </c>
      <c r="F8" s="286">
        <v>2.23</v>
      </c>
    </row>
    <row r="9" spans="1:6" x14ac:dyDescent="0.2">
      <c r="A9" s="22">
        <v>45464</v>
      </c>
      <c r="B9" s="25"/>
      <c r="C9" s="24">
        <v>61.252200000000002</v>
      </c>
      <c r="D9" s="286">
        <v>0.28999999999999998</v>
      </c>
      <c r="E9" s="24">
        <v>101.0253</v>
      </c>
      <c r="F9" s="286">
        <v>6.9</v>
      </c>
    </row>
    <row r="10" spans="1:6" x14ac:dyDescent="0.2">
      <c r="A10" s="22">
        <v>45465</v>
      </c>
      <c r="B10" s="25"/>
      <c r="C10" s="24">
        <v>50.614699999999999</v>
      </c>
      <c r="D10" s="286">
        <v>-17.37</v>
      </c>
      <c r="E10" s="24">
        <v>94.8613</v>
      </c>
      <c r="F10" s="286">
        <v>-6.1</v>
      </c>
    </row>
    <row r="11" spans="1:6" x14ac:dyDescent="0.2">
      <c r="A11" s="22">
        <v>45466</v>
      </c>
      <c r="B11" s="25"/>
      <c r="C11" s="24">
        <v>37.3157</v>
      </c>
      <c r="D11" s="286">
        <v>-26.27</v>
      </c>
      <c r="E11" s="24">
        <v>87.728300000000004</v>
      </c>
      <c r="F11" s="286">
        <v>-7.52</v>
      </c>
    </row>
    <row r="12" spans="1:6" x14ac:dyDescent="0.2">
      <c r="A12" s="25"/>
      <c r="B12" s="25"/>
      <c r="C12" s="24"/>
      <c r="D12" s="286"/>
      <c r="E12" s="24"/>
      <c r="F12" s="286"/>
    </row>
    <row r="13" spans="1:6" x14ac:dyDescent="0.2">
      <c r="A13" s="25">
        <v>2023</v>
      </c>
      <c r="B13" s="25" t="s">
        <v>45</v>
      </c>
      <c r="C13" s="24">
        <v>44.463299999999997</v>
      </c>
      <c r="D13" s="286">
        <v>-5.91</v>
      </c>
      <c r="E13" s="24">
        <v>93.962100000000007</v>
      </c>
      <c r="F13" s="286">
        <v>-3.6</v>
      </c>
    </row>
    <row r="14" spans="1:6" x14ac:dyDescent="0.2">
      <c r="A14" s="25"/>
      <c r="B14" s="25" t="s">
        <v>46</v>
      </c>
      <c r="C14" s="24">
        <v>39.2896</v>
      </c>
      <c r="D14" s="286">
        <v>-11.64</v>
      </c>
      <c r="E14" s="24">
        <v>86.489400000000003</v>
      </c>
      <c r="F14" s="286">
        <v>-7.95</v>
      </c>
    </row>
    <row r="15" spans="1:6" x14ac:dyDescent="0.2">
      <c r="A15" s="25"/>
      <c r="B15" s="25" t="s">
        <v>47</v>
      </c>
      <c r="C15" s="24">
        <v>37.577800000000003</v>
      </c>
      <c r="D15" s="286">
        <v>-4.3600000000000003</v>
      </c>
      <c r="E15" s="24">
        <v>85.6053</v>
      </c>
      <c r="F15" s="286">
        <v>-1.02</v>
      </c>
    </row>
    <row r="16" spans="1:6" x14ac:dyDescent="0.2">
      <c r="A16" s="25"/>
      <c r="B16" s="25" t="s">
        <v>48</v>
      </c>
      <c r="C16" s="24">
        <v>36.781999999999996</v>
      </c>
      <c r="D16" s="286">
        <v>-2.12</v>
      </c>
      <c r="E16" s="24">
        <v>85.562299999999993</v>
      </c>
      <c r="F16" s="286">
        <v>-0.05</v>
      </c>
    </row>
    <row r="17" spans="1:6" x14ac:dyDescent="0.2">
      <c r="A17" s="25"/>
      <c r="B17" s="25" t="s">
        <v>49</v>
      </c>
      <c r="C17" s="24">
        <v>36.976100000000002</v>
      </c>
      <c r="D17" s="286">
        <v>0.53</v>
      </c>
      <c r="E17" s="24">
        <v>87.330100000000002</v>
      </c>
      <c r="F17" s="286">
        <v>2.0699999999999998</v>
      </c>
    </row>
    <row r="18" spans="1:6" x14ac:dyDescent="0.2">
      <c r="A18" s="25"/>
      <c r="B18" s="25" t="s">
        <v>50</v>
      </c>
      <c r="C18" s="24">
        <v>37.3157</v>
      </c>
      <c r="D18" s="286">
        <v>0.92</v>
      </c>
      <c r="E18" s="24">
        <v>87.728300000000004</v>
      </c>
      <c r="F18" s="286">
        <v>0.46</v>
      </c>
    </row>
    <row r="19" spans="1:6" x14ac:dyDescent="0.2">
      <c r="A19" s="25"/>
      <c r="B19" s="25" t="s">
        <v>39</v>
      </c>
      <c r="C19" s="24">
        <v>37.798099999999998</v>
      </c>
      <c r="D19" s="286">
        <v>1.29</v>
      </c>
      <c r="E19" s="24">
        <v>91.586500000000001</v>
      </c>
      <c r="F19" s="286">
        <v>4.4000000000000004</v>
      </c>
    </row>
    <row r="20" spans="1:6" x14ac:dyDescent="0.2">
      <c r="A20" s="25"/>
      <c r="B20" s="25" t="s">
        <v>40</v>
      </c>
      <c r="C20" s="24">
        <v>36.720799999999997</v>
      </c>
      <c r="D20" s="286">
        <v>-2.85</v>
      </c>
      <c r="E20" s="24">
        <v>90.040700000000001</v>
      </c>
      <c r="F20" s="286">
        <v>-1.69</v>
      </c>
    </row>
    <row r="21" spans="1:6" x14ac:dyDescent="0.2">
      <c r="A21" s="25"/>
      <c r="B21" s="25" t="s">
        <v>41</v>
      </c>
      <c r="C21" s="24">
        <v>36.786999999999999</v>
      </c>
      <c r="D21" s="286">
        <v>0.18</v>
      </c>
      <c r="E21" s="24">
        <v>91.729799999999997</v>
      </c>
      <c r="F21" s="286">
        <v>1.88</v>
      </c>
    </row>
    <row r="22" spans="1:6" x14ac:dyDescent="0.2">
      <c r="A22" s="25"/>
      <c r="B22" s="25" t="s">
        <v>42</v>
      </c>
      <c r="C22" s="24">
        <v>39.175600000000003</v>
      </c>
      <c r="D22" s="286">
        <v>6.49</v>
      </c>
      <c r="E22" s="24">
        <v>98.516599999999997</v>
      </c>
      <c r="F22" s="286">
        <v>7.4</v>
      </c>
    </row>
    <row r="23" spans="1:6" x14ac:dyDescent="0.2">
      <c r="A23" s="25"/>
      <c r="B23" s="25" t="s">
        <v>43</v>
      </c>
      <c r="C23" s="24">
        <v>37.988300000000002</v>
      </c>
      <c r="D23" s="286">
        <v>-3.03</v>
      </c>
      <c r="E23" s="24">
        <v>98.275499999999994</v>
      </c>
      <c r="F23" s="286">
        <v>-0.24</v>
      </c>
    </row>
    <row r="24" spans="1:6" x14ac:dyDescent="0.2">
      <c r="A24" s="25"/>
      <c r="B24" s="25" t="s">
        <v>920</v>
      </c>
      <c r="C24" s="285">
        <v>37.941392915599856</v>
      </c>
      <c r="D24" s="287">
        <v>-0.12347612354135507</v>
      </c>
      <c r="E24" s="285">
        <v>98.826672309685037</v>
      </c>
      <c r="F24" s="287">
        <v>0.56080535555851352</v>
      </c>
    </row>
    <row r="25" spans="1:6" x14ac:dyDescent="0.2">
      <c r="A25" s="25"/>
      <c r="B25" s="25"/>
      <c r="C25" s="285"/>
      <c r="D25" s="287"/>
      <c r="E25" s="285"/>
      <c r="F25" s="287"/>
    </row>
    <row r="26" spans="1:6" x14ac:dyDescent="0.2">
      <c r="A26" s="25">
        <v>2024</v>
      </c>
      <c r="B26" s="25" t="s">
        <v>908</v>
      </c>
      <c r="C26" s="285">
        <f>+[2]Neerreer!$E$2</f>
        <v>38.41427075</v>
      </c>
      <c r="D26" s="287">
        <f>+[2]Neerreer!$E$4</f>
        <v>1.2463375720000001</v>
      </c>
      <c r="E26" s="285">
        <f>+[2]Neerreer!$E$3</f>
        <v>101.7026109</v>
      </c>
      <c r="F26" s="287">
        <f>+[2]Neerreer!$E$5</f>
        <v>2.9100834020000002</v>
      </c>
    </row>
    <row r="27" spans="1:6" ht="15" thickBot="1" x14ac:dyDescent="0.25">
      <c r="A27" s="26"/>
      <c r="B27" s="26"/>
      <c r="C27" s="27"/>
      <c r="D27" s="27"/>
      <c r="E27" s="27"/>
      <c r="F27" s="27"/>
    </row>
    <row r="28" spans="1:6" ht="15" thickTop="1" x14ac:dyDescent="0.2">
      <c r="A28" s="335" t="s">
        <v>56</v>
      </c>
      <c r="B28" s="335"/>
      <c r="C28" s="335"/>
      <c r="D28" s="335"/>
      <c r="E28" s="335"/>
      <c r="F28" s="335"/>
    </row>
    <row r="29" spans="1:6" x14ac:dyDescent="0.2">
      <c r="A29" s="342" t="s">
        <v>63</v>
      </c>
      <c r="B29" s="342"/>
      <c r="C29" s="342"/>
      <c r="D29" s="342"/>
      <c r="E29" s="342"/>
      <c r="F29" s="342"/>
    </row>
    <row r="30" spans="1:6" x14ac:dyDescent="0.2">
      <c r="A30" s="342" t="s">
        <v>64</v>
      </c>
      <c r="B30" s="342"/>
      <c r="C30" s="342"/>
      <c r="D30" s="342"/>
      <c r="E30" s="342"/>
      <c r="F30" s="342"/>
    </row>
    <row r="31" spans="1:6" x14ac:dyDescent="0.2">
      <c r="A31" s="343" t="s">
        <v>65</v>
      </c>
      <c r="B31" s="343"/>
      <c r="C31" s="343"/>
      <c r="D31" s="343"/>
      <c r="E31" s="343"/>
      <c r="F31" s="343"/>
    </row>
    <row r="32" spans="1:6" x14ac:dyDescent="0.2">
      <c r="A32" s="343" t="s">
        <v>66</v>
      </c>
      <c r="B32" s="343"/>
      <c r="C32" s="343"/>
      <c r="D32" s="343"/>
      <c r="E32" s="343"/>
      <c r="F32" s="343"/>
    </row>
    <row r="33" spans="1:6" x14ac:dyDescent="0.2">
      <c r="A33" s="343" t="s">
        <v>67</v>
      </c>
      <c r="B33" s="343"/>
      <c r="C33" s="343"/>
      <c r="D33" s="343"/>
      <c r="E33" s="343"/>
      <c r="F33" s="343"/>
    </row>
    <row r="34" spans="1:6" x14ac:dyDescent="0.2">
      <c r="A34" s="339" t="s">
        <v>68</v>
      </c>
      <c r="B34" s="339"/>
      <c r="C34" s="339"/>
      <c r="D34" s="339"/>
      <c r="E34" s="339"/>
      <c r="F34" s="339"/>
    </row>
    <row r="35" spans="1:6" x14ac:dyDescent="0.2">
      <c r="A35" s="340" t="s">
        <v>921</v>
      </c>
      <c r="B35" s="340"/>
      <c r="C35" s="340"/>
      <c r="D35" s="340"/>
      <c r="E35" s="340"/>
      <c r="F35" s="340"/>
    </row>
    <row r="36" spans="1:6" ht="63" customHeight="1" x14ac:dyDescent="0.2">
      <c r="A36" s="341" t="s">
        <v>922</v>
      </c>
      <c r="B36" s="341"/>
      <c r="C36" s="341"/>
      <c r="D36" s="341"/>
      <c r="E36" s="341"/>
      <c r="F36" s="341"/>
    </row>
  </sheetData>
  <mergeCells count="15">
    <mergeCell ref="A5:F5"/>
    <mergeCell ref="A1:F1"/>
    <mergeCell ref="A2:F2"/>
    <mergeCell ref="A3:B4"/>
    <mergeCell ref="C3:D3"/>
    <mergeCell ref="E3:F3"/>
    <mergeCell ref="A34:F34"/>
    <mergeCell ref="A35:F35"/>
    <mergeCell ref="A36:F36"/>
    <mergeCell ref="A28:F28"/>
    <mergeCell ref="A29:F29"/>
    <mergeCell ref="A30:F30"/>
    <mergeCell ref="A31:F31"/>
    <mergeCell ref="A32:F32"/>
    <mergeCell ref="A33:F33"/>
  </mergeCells>
  <hyperlinks>
    <hyperlink ref="A35" r:id="rId1" display="https://www.sbp.org.pk/departments/stats/NEER-REER.pdf"/>
    <hyperlink ref="A36" r:id="rId2" display="https://youtu.be/RX0Oa7oevLg"/>
  </hyperlinks>
  <pageMargins left="0.7" right="0.7" top="0.75" bottom="0.75" header="0.3" footer="0.3"/>
  <pageSetup paperSize="9" orientation="portrait" verticalDpi="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view="pageBreakPreview" topLeftCell="A36" zoomScale="115" zoomScaleNormal="100" zoomScaleSheetLayoutView="115" workbookViewId="0">
      <selection activeCell="J60" sqref="J60"/>
    </sheetView>
  </sheetViews>
  <sheetFormatPr defaultColWidth="9.125" defaultRowHeight="14.25" x14ac:dyDescent="0.2"/>
  <cols>
    <col min="1" max="1" width="18.125" style="5" bestFit="1" customWidth="1"/>
    <col min="2" max="2" width="6" style="5" bestFit="1" customWidth="1"/>
    <col min="3" max="3" width="6.625" style="5" bestFit="1" customWidth="1"/>
    <col min="4" max="10" width="6.5" style="5" bestFit="1" customWidth="1"/>
    <col min="11" max="16384" width="9.125" style="5"/>
  </cols>
  <sheetData>
    <row r="1" spans="1:10" ht="17.25" x14ac:dyDescent="0.2">
      <c r="A1" s="327" t="s">
        <v>69</v>
      </c>
      <c r="B1" s="327"/>
      <c r="C1" s="327"/>
      <c r="D1" s="327"/>
      <c r="E1" s="327"/>
      <c r="F1" s="327"/>
      <c r="G1" s="327"/>
      <c r="H1" s="327"/>
      <c r="I1" s="327"/>
    </row>
    <row r="2" spans="1:10" ht="15" x14ac:dyDescent="0.2">
      <c r="A2" s="353" t="s">
        <v>70</v>
      </c>
      <c r="B2" s="353"/>
      <c r="C2" s="353"/>
      <c r="D2" s="353"/>
      <c r="E2" s="353"/>
      <c r="F2" s="353"/>
      <c r="G2" s="353"/>
      <c r="H2" s="353"/>
      <c r="I2" s="353"/>
    </row>
    <row r="3" spans="1:10" ht="15" thickBot="1" x14ac:dyDescent="0.25">
      <c r="A3" s="354"/>
      <c r="B3" s="354"/>
      <c r="C3" s="354"/>
      <c r="D3" s="354"/>
      <c r="E3" s="354"/>
      <c r="F3" s="354"/>
      <c r="G3" s="354"/>
      <c r="H3" s="354"/>
      <c r="I3" s="354"/>
      <c r="J3" s="189"/>
    </row>
    <row r="4" spans="1:10" ht="15.75" thickTop="1" thickBot="1" x14ac:dyDescent="0.25">
      <c r="A4" s="355" t="s">
        <v>71</v>
      </c>
      <c r="B4" s="357" t="s">
        <v>36</v>
      </c>
      <c r="C4" s="357" t="s">
        <v>37</v>
      </c>
      <c r="D4" s="200">
        <v>2023</v>
      </c>
      <c r="E4" s="346">
        <v>2023</v>
      </c>
      <c r="F4" s="346"/>
      <c r="G4" s="346"/>
      <c r="H4" s="346"/>
      <c r="I4" s="347"/>
      <c r="J4" s="201">
        <v>2024</v>
      </c>
    </row>
    <row r="5" spans="1:10" ht="15.75" thickTop="1" thickBot="1" x14ac:dyDescent="0.25">
      <c r="A5" s="356"/>
      <c r="B5" s="358"/>
      <c r="C5" s="358"/>
      <c r="D5" s="29" t="s">
        <v>45</v>
      </c>
      <c r="E5" s="12" t="s">
        <v>40</v>
      </c>
      <c r="F5" s="12" t="s">
        <v>41</v>
      </c>
      <c r="G5" s="12" t="s">
        <v>42</v>
      </c>
      <c r="H5" s="12" t="s">
        <v>43</v>
      </c>
      <c r="I5" s="29" t="s">
        <v>44</v>
      </c>
      <c r="J5" s="201" t="s">
        <v>45</v>
      </c>
    </row>
    <row r="6" spans="1:10" ht="15" thickTop="1" x14ac:dyDescent="0.2">
      <c r="A6" s="4"/>
      <c r="B6" s="30"/>
      <c r="C6" s="30"/>
      <c r="D6" s="30"/>
      <c r="E6" s="30"/>
      <c r="F6" s="30"/>
      <c r="G6" s="30"/>
      <c r="H6" s="30"/>
      <c r="I6" s="30"/>
    </row>
    <row r="7" spans="1:10" x14ac:dyDescent="0.2">
      <c r="A7" s="9" t="s">
        <v>2</v>
      </c>
      <c r="B7" s="18">
        <v>128.5204</v>
      </c>
      <c r="C7" s="18">
        <v>169.1156</v>
      </c>
      <c r="D7" s="202">
        <f>+'[1]4.4'!$I6</f>
        <v>162.92074303854872</v>
      </c>
      <c r="E7" s="202">
        <v>190.63720000000001</v>
      </c>
      <c r="F7" s="202">
        <v>191.053</v>
      </c>
      <c r="G7" s="202">
        <v>177.96260000000001</v>
      </c>
      <c r="H7" s="202">
        <v>185.32919999999999</v>
      </c>
      <c r="I7" s="202">
        <v>189.315</v>
      </c>
      <c r="J7" s="202">
        <f>+'[1]4.4'!$U6</f>
        <v>186.22170656926423</v>
      </c>
    </row>
    <row r="8" spans="1:10" x14ac:dyDescent="0.2">
      <c r="A8" s="4"/>
      <c r="B8" s="18"/>
      <c r="C8" s="18"/>
      <c r="D8" s="202"/>
      <c r="E8" s="202"/>
      <c r="F8" s="202"/>
      <c r="G8" s="202"/>
      <c r="H8" s="202"/>
      <c r="I8" s="202"/>
      <c r="J8" s="202"/>
    </row>
    <row r="9" spans="1:10" x14ac:dyDescent="0.2">
      <c r="A9" s="9" t="s">
        <v>3</v>
      </c>
      <c r="B9" s="18">
        <v>470.14100000000002</v>
      </c>
      <c r="C9" s="18">
        <v>668.27549999999997</v>
      </c>
      <c r="D9" s="202">
        <f>+'[1]4.4'!$I8</f>
        <v>621.68795555555573</v>
      </c>
      <c r="E9" s="202">
        <v>779.91510000000005</v>
      </c>
      <c r="F9" s="202">
        <v>788.95579999999995</v>
      </c>
      <c r="G9" s="202">
        <v>743.9683</v>
      </c>
      <c r="H9" s="202">
        <v>758.01170000000002</v>
      </c>
      <c r="I9" s="202">
        <v>751.56849999999997</v>
      </c>
      <c r="J9" s="202">
        <f>+'[1]4.4'!$U8</f>
        <v>743.61621666666701</v>
      </c>
    </row>
    <row r="10" spans="1:10" x14ac:dyDescent="0.2">
      <c r="A10" s="4"/>
      <c r="B10" s="18"/>
      <c r="C10" s="18"/>
      <c r="D10" s="202"/>
      <c r="E10" s="202"/>
      <c r="F10" s="202"/>
      <c r="G10" s="202"/>
      <c r="H10" s="202"/>
      <c r="I10" s="202"/>
      <c r="J10" s="202"/>
    </row>
    <row r="11" spans="1:10" x14ac:dyDescent="0.2">
      <c r="A11" s="9" t="s">
        <v>4</v>
      </c>
      <c r="B11" s="18">
        <v>140.24180000000001</v>
      </c>
      <c r="C11" s="18">
        <v>187.53909999999999</v>
      </c>
      <c r="D11" s="202">
        <f>+'[1]4.4'!$I10</f>
        <v>174.3511604492754</v>
      </c>
      <c r="E11" s="202">
        <v>218.01259999999999</v>
      </c>
      <c r="F11" s="202">
        <v>219.71520000000001</v>
      </c>
      <c r="G11" s="202">
        <v>204.54329999999999</v>
      </c>
      <c r="H11" s="202">
        <v>208.0573</v>
      </c>
      <c r="I11" s="202">
        <v>210.8272</v>
      </c>
      <c r="J11" s="202">
        <f>+'[1]4.4'!$U10</f>
        <v>208.84984144367596</v>
      </c>
    </row>
    <row r="12" spans="1:10" x14ac:dyDescent="0.2">
      <c r="A12" s="4"/>
      <c r="B12" s="18"/>
      <c r="C12" s="18"/>
      <c r="D12" s="202"/>
      <c r="E12" s="202"/>
      <c r="F12" s="202"/>
      <c r="G12" s="202"/>
      <c r="H12" s="202"/>
      <c r="I12" s="202"/>
      <c r="J12" s="202"/>
    </row>
    <row r="13" spans="1:10" x14ac:dyDescent="0.2">
      <c r="A13" s="9" t="s">
        <v>5</v>
      </c>
      <c r="B13" s="18">
        <v>27.5718</v>
      </c>
      <c r="C13" s="18">
        <v>36.099499999999999</v>
      </c>
      <c r="D13" s="202">
        <f>+'[1]4.4'!$I12</f>
        <v>34.519259598343687</v>
      </c>
      <c r="E13" s="202">
        <v>40.53349</v>
      </c>
      <c r="F13" s="202">
        <v>40.827539999999999</v>
      </c>
      <c r="G13" s="202">
        <v>38.372900000000001</v>
      </c>
      <c r="H13" s="202">
        <v>39.534199999999998</v>
      </c>
      <c r="I13" s="202">
        <v>39.662239999999997</v>
      </c>
      <c r="J13" s="202">
        <f>+'[1]4.4'!$U12</f>
        <v>39.095511830039477</v>
      </c>
    </row>
    <row r="14" spans="1:10" x14ac:dyDescent="0.2">
      <c r="A14" s="4"/>
      <c r="B14" s="18"/>
      <c r="C14" s="18"/>
      <c r="D14" s="202"/>
      <c r="E14" s="202"/>
      <c r="F14" s="202"/>
      <c r="G14" s="202"/>
      <c r="H14" s="202"/>
      <c r="I14" s="202"/>
      <c r="J14" s="202"/>
    </row>
    <row r="15" spans="1:10" x14ac:dyDescent="0.2">
      <c r="A15" s="9" t="s">
        <v>6</v>
      </c>
      <c r="B15" s="18">
        <v>26.8581</v>
      </c>
      <c r="C15" s="18">
        <v>35.682400000000001</v>
      </c>
      <c r="D15" s="202">
        <f>+'[1]4.4'!$I14</f>
        <v>33.97335537362639</v>
      </c>
      <c r="E15" s="202">
        <v>43.038730000000001</v>
      </c>
      <c r="F15" s="202">
        <v>42.700980000000001</v>
      </c>
      <c r="G15" s="202">
        <v>39.682499999999997</v>
      </c>
      <c r="H15" s="202">
        <v>41.3825</v>
      </c>
      <c r="I15" s="202">
        <v>41.43282</v>
      </c>
      <c r="J15" s="202">
        <f>+'[1]4.4'!$U14</f>
        <v>41.001824421328671</v>
      </c>
    </row>
    <row r="16" spans="1:10" x14ac:dyDescent="0.2">
      <c r="A16" s="4"/>
      <c r="B16" s="18"/>
      <c r="C16" s="18"/>
      <c r="D16" s="202"/>
      <c r="E16" s="202"/>
      <c r="F16" s="202"/>
      <c r="G16" s="202"/>
      <c r="H16" s="202"/>
      <c r="I16" s="202"/>
      <c r="J16" s="202"/>
    </row>
    <row r="17" spans="1:10" x14ac:dyDescent="0.2">
      <c r="A17" s="9" t="s">
        <v>7</v>
      </c>
      <c r="B17" s="18">
        <v>22.805399999999999</v>
      </c>
      <c r="C17" s="18">
        <v>32.177199999999999</v>
      </c>
      <c r="D17" s="202">
        <f>+'[1]4.4'!$I16</f>
        <v>29.989885306349237</v>
      </c>
      <c r="E17" s="202">
        <v>37.583390000000001</v>
      </c>
      <c r="F17" s="202">
        <v>38.0383</v>
      </c>
      <c r="G17" s="202">
        <v>35.840899999999998</v>
      </c>
      <c r="H17" s="202">
        <v>36.589599999999997</v>
      </c>
      <c r="I17" s="202">
        <v>36.278039999999997</v>
      </c>
      <c r="J17" s="202">
        <f>+'[1]4.4'!$U16</f>
        <v>35.863460490909112</v>
      </c>
    </row>
    <row r="18" spans="1:10" x14ac:dyDescent="0.2">
      <c r="A18" s="4"/>
      <c r="B18" s="18"/>
      <c r="C18" s="18"/>
      <c r="D18" s="202"/>
      <c r="E18" s="202"/>
      <c r="F18" s="202"/>
      <c r="G18" s="202"/>
      <c r="H18" s="202"/>
      <c r="I18" s="202"/>
      <c r="J18" s="202"/>
    </row>
    <row r="19" spans="1:10" x14ac:dyDescent="0.2">
      <c r="A19" s="9" t="s">
        <v>8</v>
      </c>
      <c r="B19" s="18">
        <v>1.5121</v>
      </c>
      <c r="C19" s="18">
        <v>1.8347</v>
      </c>
      <c r="D19" s="202">
        <f>+'[1]4.4'!$I18</f>
        <v>1.7955931067019408</v>
      </c>
      <c r="E19" s="202">
        <v>2.0289999999999999</v>
      </c>
      <c r="F19" s="202">
        <v>2.0177999999999998</v>
      </c>
      <c r="G19" s="202">
        <v>1.8745000000000001</v>
      </c>
      <c r="H19" s="202">
        <v>1.9065000000000001</v>
      </c>
      <c r="I19" s="202">
        <v>1.9657119999999999</v>
      </c>
      <c r="J19" s="202">
        <f>+'[1]4.4'!$U18</f>
        <v>1.9197580547138058</v>
      </c>
    </row>
    <row r="20" spans="1:10" x14ac:dyDescent="0.2">
      <c r="A20" s="4"/>
      <c r="B20" s="18"/>
      <c r="C20" s="18"/>
      <c r="D20" s="202"/>
      <c r="E20" s="202"/>
      <c r="F20" s="202"/>
      <c r="G20" s="202"/>
      <c r="H20" s="202"/>
      <c r="I20" s="202"/>
      <c r="J20" s="202"/>
    </row>
    <row r="21" spans="1:10" x14ac:dyDescent="0.2">
      <c r="A21" s="9" t="s">
        <v>9</v>
      </c>
      <c r="B21" s="18">
        <v>586.79340000000002</v>
      </c>
      <c r="C21" s="18">
        <v>820.08950000000004</v>
      </c>
      <c r="D21" s="202">
        <f>+'[1]4.4'!$I20</f>
        <v>768.10254231904764</v>
      </c>
      <c r="E21" s="202">
        <v>955.06010000000003</v>
      </c>
      <c r="F21" s="202">
        <v>963.84699999999998</v>
      </c>
      <c r="G21" s="202">
        <v>905.08399999999995</v>
      </c>
      <c r="H21" s="202">
        <v>924.44280000000003</v>
      </c>
      <c r="I21" s="202">
        <v>918.4837</v>
      </c>
      <c r="J21" s="202">
        <f>+'[1]4.4'!$U20</f>
        <v>909.5960809681817</v>
      </c>
    </row>
    <row r="22" spans="1:10" x14ac:dyDescent="0.2">
      <c r="A22" s="4"/>
      <c r="B22" s="18"/>
      <c r="C22" s="18"/>
      <c r="D22" s="202"/>
      <c r="E22" s="202"/>
      <c r="F22" s="202"/>
      <c r="G22" s="202"/>
      <c r="H22" s="202"/>
      <c r="I22" s="202"/>
      <c r="J22" s="202"/>
    </row>
    <row r="23" spans="1:10" x14ac:dyDescent="0.2">
      <c r="A23" s="9" t="s">
        <v>10</v>
      </c>
      <c r="B23" s="18">
        <v>42.0002</v>
      </c>
      <c r="C23" s="18">
        <v>56.008000000000003</v>
      </c>
      <c r="D23" s="202">
        <f>+'[1]4.4'!$I22</f>
        <v>54.212464493197288</v>
      </c>
      <c r="E23" s="202">
        <v>63.719479999999997</v>
      </c>
      <c r="F23" s="202">
        <v>63.600180000000002</v>
      </c>
      <c r="G23" s="202">
        <v>59.0107</v>
      </c>
      <c r="H23" s="202">
        <v>60.853499999999997</v>
      </c>
      <c r="I23" s="202">
        <v>60.73124</v>
      </c>
      <c r="J23" s="202">
        <f>+'[1]4.4'!$U22</f>
        <v>59.747113165584402</v>
      </c>
    </row>
    <row r="24" spans="1:10" x14ac:dyDescent="0.2">
      <c r="A24" s="4"/>
      <c r="B24" s="18"/>
      <c r="C24" s="18"/>
      <c r="D24" s="202"/>
      <c r="E24" s="202"/>
      <c r="F24" s="202"/>
      <c r="G24" s="202"/>
      <c r="H24" s="202"/>
      <c r="I24" s="202"/>
      <c r="J24" s="202"/>
    </row>
    <row r="25" spans="1:10" x14ac:dyDescent="0.2">
      <c r="A25" s="9" t="s">
        <v>11</v>
      </c>
      <c r="B25" s="18">
        <v>120.4126</v>
      </c>
      <c r="C25" s="18">
        <v>155.1378</v>
      </c>
      <c r="D25" s="202">
        <f>+'[1]4.4'!$I24</f>
        <v>150.35722748015871</v>
      </c>
      <c r="E25" s="202">
        <v>176.46520000000001</v>
      </c>
      <c r="F25" s="202">
        <v>176.43520000000001</v>
      </c>
      <c r="G25" s="202">
        <v>165.36840000000001</v>
      </c>
      <c r="H25" s="202">
        <v>171.09129999999999</v>
      </c>
      <c r="I25" s="202">
        <v>176.03639999999999</v>
      </c>
      <c r="J25" s="202">
        <f>+'[1]4.4'!$U24</f>
        <v>173.06176198863642</v>
      </c>
    </row>
    <row r="26" spans="1:10" x14ac:dyDescent="0.2">
      <c r="A26" s="4"/>
      <c r="B26" s="18"/>
      <c r="C26" s="18"/>
      <c r="D26" s="202"/>
      <c r="E26" s="202"/>
      <c r="F26" s="202"/>
      <c r="G26" s="202"/>
      <c r="H26" s="202"/>
      <c r="I26" s="202"/>
      <c r="J26" s="202"/>
    </row>
    <row r="27" spans="1:10" x14ac:dyDescent="0.2">
      <c r="A27" s="9" t="s">
        <v>12</v>
      </c>
      <c r="B27" s="18">
        <v>19.828800000000001</v>
      </c>
      <c r="C27" s="18">
        <v>24.433299999999999</v>
      </c>
      <c r="D27" s="202">
        <f>+'[1]4.4'!$I26</f>
        <v>23.610555442857137</v>
      </c>
      <c r="E27" s="202">
        <v>28.130320000000001</v>
      </c>
      <c r="F27" s="202">
        <v>27.759239999999998</v>
      </c>
      <c r="G27" s="202">
        <v>25.512599999999999</v>
      </c>
      <c r="H27" s="202">
        <v>26.186</v>
      </c>
      <c r="I27" s="202">
        <v>26.80415</v>
      </c>
      <c r="J27" s="202">
        <f>+'[1]4.4'!$U26</f>
        <v>26.962738500000007</v>
      </c>
    </row>
    <row r="28" spans="1:10" x14ac:dyDescent="0.2">
      <c r="A28" s="4"/>
      <c r="B28" s="18"/>
      <c r="C28" s="18"/>
      <c r="D28" s="202"/>
      <c r="E28" s="202"/>
      <c r="F28" s="202"/>
      <c r="G28" s="202"/>
      <c r="H28" s="202"/>
      <c r="I28" s="202"/>
      <c r="J28" s="202"/>
    </row>
    <row r="29" spans="1:10" x14ac:dyDescent="0.2">
      <c r="A29" s="9" t="s">
        <v>13</v>
      </c>
      <c r="B29" s="18">
        <v>462.57600000000002</v>
      </c>
      <c r="C29" s="18">
        <v>654.62</v>
      </c>
      <c r="D29" s="202">
        <f>+'[1]4.4'!$I28</f>
        <v>610.19556190476192</v>
      </c>
      <c r="E29" s="202">
        <v>764.30020000000002</v>
      </c>
      <c r="F29" s="202">
        <v>772.98779999999999</v>
      </c>
      <c r="G29" s="202">
        <v>728.8922</v>
      </c>
      <c r="H29" s="202">
        <v>742.53020000000004</v>
      </c>
      <c r="I29" s="202">
        <v>736.07429999999999</v>
      </c>
      <c r="J29" s="202">
        <f>+'[1]4.4'!$U28</f>
        <v>728.39936022727272</v>
      </c>
    </row>
    <row r="30" spans="1:10" x14ac:dyDescent="0.2">
      <c r="A30" s="4"/>
      <c r="B30" s="18"/>
      <c r="C30" s="18"/>
      <c r="D30" s="202"/>
      <c r="E30" s="202"/>
      <c r="F30" s="202"/>
      <c r="G30" s="202"/>
      <c r="H30" s="202"/>
      <c r="I30" s="202"/>
      <c r="J30" s="202"/>
    </row>
    <row r="31" spans="1:10" x14ac:dyDescent="0.2">
      <c r="A31" s="9" t="s">
        <v>14</v>
      </c>
      <c r="B31" s="18">
        <v>48.807899999999997</v>
      </c>
      <c r="C31" s="18">
        <v>69.074200000000005</v>
      </c>
      <c r="D31" s="202">
        <f>+'[1]4.4'!$I30</f>
        <v>64.331904761904781</v>
      </c>
      <c r="E31" s="202">
        <v>80.767849999999996</v>
      </c>
      <c r="F31" s="202">
        <v>81.662930000000003</v>
      </c>
      <c r="G31" s="202">
        <v>76.952399999999997</v>
      </c>
      <c r="H31" s="202">
        <v>78.418999999999997</v>
      </c>
      <c r="I31" s="202">
        <v>77.747399999999999</v>
      </c>
      <c r="J31" s="202">
        <f>+'[1]4.4'!$U30</f>
        <v>76.948186363636381</v>
      </c>
    </row>
    <row r="32" spans="1:10" x14ac:dyDescent="0.2">
      <c r="A32" s="4"/>
      <c r="B32" s="18"/>
      <c r="C32" s="18"/>
      <c r="D32" s="202"/>
      <c r="E32" s="202"/>
      <c r="F32" s="202"/>
      <c r="G32" s="202"/>
      <c r="H32" s="202"/>
      <c r="I32" s="202"/>
      <c r="J32" s="202"/>
    </row>
    <row r="33" spans="1:10" x14ac:dyDescent="0.2">
      <c r="A33" s="9" t="s">
        <v>15</v>
      </c>
      <c r="B33" s="18">
        <v>47.393900000000002</v>
      </c>
      <c r="C33" s="18">
        <v>67.136300000000006</v>
      </c>
      <c r="D33" s="202">
        <f>+'[1]4.4'!$I32</f>
        <v>62.354943930735899</v>
      </c>
      <c r="E33" s="202">
        <v>78.327650000000006</v>
      </c>
      <c r="F33" s="202">
        <v>79.36215</v>
      </c>
      <c r="G33" s="202">
        <v>74.719300000000004</v>
      </c>
      <c r="H33" s="202">
        <v>76.102699999999999</v>
      </c>
      <c r="I33" s="202">
        <v>75.506659999999997</v>
      </c>
      <c r="J33" s="202">
        <f>+'[1]4.4'!$U32</f>
        <v>74.72022945454539</v>
      </c>
    </row>
    <row r="34" spans="1:10" x14ac:dyDescent="0.2">
      <c r="A34" s="4"/>
      <c r="B34" s="18"/>
      <c r="C34" s="18"/>
      <c r="D34" s="202"/>
      <c r="E34" s="202"/>
      <c r="F34" s="202"/>
      <c r="G34" s="202"/>
      <c r="H34" s="202"/>
      <c r="I34" s="202"/>
      <c r="J34" s="202"/>
    </row>
    <row r="35" spans="1:10" x14ac:dyDescent="0.2">
      <c r="A35" s="9" t="s">
        <v>16</v>
      </c>
      <c r="B35" s="18">
        <v>130.71610000000001</v>
      </c>
      <c r="C35" s="18">
        <v>185.20930000000001</v>
      </c>
      <c r="D35" s="202">
        <f>+'[1]4.4'!$I34</f>
        <v>176.7511622698411</v>
      </c>
      <c r="E35" s="202">
        <v>217.56809999999999</v>
      </c>
      <c r="F35" s="202">
        <v>218.32259999999999</v>
      </c>
      <c r="G35" s="202">
        <v>204.64879999999999</v>
      </c>
      <c r="H35" s="202">
        <v>211.6267</v>
      </c>
      <c r="I35" s="202">
        <v>212.47839999999999</v>
      </c>
      <c r="J35" s="202">
        <f>+'[1]4.4'!$U34</f>
        <v>209.75460785173166</v>
      </c>
    </row>
    <row r="36" spans="1:10" x14ac:dyDescent="0.2">
      <c r="A36" s="4"/>
      <c r="B36" s="18"/>
      <c r="C36" s="18"/>
      <c r="D36" s="202"/>
      <c r="E36" s="202"/>
      <c r="F36" s="202"/>
      <c r="G36" s="202"/>
      <c r="H36" s="202"/>
      <c r="I36" s="202"/>
      <c r="J36" s="202"/>
    </row>
    <row r="37" spans="1:10" x14ac:dyDescent="0.2">
      <c r="A37" s="9" t="s">
        <v>17</v>
      </c>
      <c r="B37" s="18">
        <v>19.313800000000001</v>
      </c>
      <c r="C37" s="18">
        <v>23.843699999999998</v>
      </c>
      <c r="D37" s="202">
        <f>+'[1]4.4'!$I36</f>
        <v>22.568205791666678</v>
      </c>
      <c r="E37" s="202">
        <v>27.192219999999999</v>
      </c>
      <c r="F37" s="202">
        <v>26.827580000000001</v>
      </c>
      <c r="G37" s="202">
        <v>25.450099999999999</v>
      </c>
      <c r="H37" s="202">
        <v>26.738199999999999</v>
      </c>
      <c r="I37" s="202">
        <v>27.594729999999998</v>
      </c>
      <c r="J37" s="202">
        <f>+'[1]4.4'!$U36</f>
        <v>27.103761808238627</v>
      </c>
    </row>
    <row r="38" spans="1:10" x14ac:dyDescent="0.2">
      <c r="A38" s="4"/>
      <c r="B38" s="18"/>
      <c r="C38" s="18"/>
      <c r="D38" s="202"/>
      <c r="E38" s="202"/>
      <c r="F38" s="202"/>
      <c r="G38" s="202"/>
      <c r="H38" s="202"/>
      <c r="I38" s="202"/>
      <c r="J38" s="202"/>
    </row>
    <row r="39" spans="1:10" x14ac:dyDescent="0.2">
      <c r="A39" s="9" t="s">
        <v>18</v>
      </c>
      <c r="B39" s="18">
        <v>190.63669999999999</v>
      </c>
      <c r="C39" s="18">
        <v>269.96269999999998</v>
      </c>
      <c r="D39" s="202">
        <f>+'[1]4.4'!$I38</f>
        <v>253.22049565842471</v>
      </c>
      <c r="E39" s="202">
        <v>334.36009999999999</v>
      </c>
      <c r="F39" s="202">
        <v>331.80529999999999</v>
      </c>
      <c r="G39" s="202">
        <v>309.89359999999999</v>
      </c>
      <c r="H39" s="202">
        <v>320.07190000000003</v>
      </c>
      <c r="I39" s="202">
        <v>326.99489999999997</v>
      </c>
      <c r="J39" s="202">
        <f>+'[1]4.4'!$U38</f>
        <v>326.57211656818191</v>
      </c>
    </row>
    <row r="40" spans="1:10" x14ac:dyDescent="0.2">
      <c r="A40" s="4"/>
      <c r="B40" s="18"/>
      <c r="C40" s="18"/>
      <c r="D40" s="202"/>
      <c r="E40" s="202"/>
      <c r="F40" s="202"/>
      <c r="G40" s="202"/>
      <c r="H40" s="202"/>
      <c r="I40" s="202"/>
      <c r="J40" s="202"/>
    </row>
    <row r="41" spans="1:10" x14ac:dyDescent="0.2">
      <c r="A41" s="9" t="s">
        <v>72</v>
      </c>
      <c r="B41" s="18">
        <v>5.3285</v>
      </c>
      <c r="C41" s="18">
        <v>7.1661855000000001</v>
      </c>
      <c r="D41" s="202">
        <f>+'[1]4.4'!$I40</f>
        <v>7.0623401785714357</v>
      </c>
      <c r="E41" s="202">
        <v>8.4049150000000008</v>
      </c>
      <c r="F41" s="202">
        <v>8.32301</v>
      </c>
      <c r="G41" s="202">
        <v>7.6878000000000002</v>
      </c>
      <c r="H41" s="202">
        <v>8.0660000000000007</v>
      </c>
      <c r="I41" s="202">
        <v>8.1022780000000001</v>
      </c>
      <c r="J41" s="202">
        <f>+'[1]4.4'!$U40</f>
        <v>7.9796181818181831</v>
      </c>
    </row>
    <row r="42" spans="1:10" x14ac:dyDescent="0.2">
      <c r="A42" s="4"/>
      <c r="B42" s="18"/>
      <c r="C42" s="18"/>
      <c r="D42" s="202"/>
      <c r="E42" s="202"/>
      <c r="F42" s="202"/>
      <c r="G42" s="202"/>
      <c r="H42" s="202"/>
      <c r="I42" s="202"/>
      <c r="J42" s="202"/>
    </row>
    <row r="43" spans="1:10" x14ac:dyDescent="0.2">
      <c r="A43" s="9" t="s">
        <v>73</v>
      </c>
      <c r="B43" s="18">
        <v>14.6402</v>
      </c>
      <c r="C43" s="18">
        <v>13.015803</v>
      </c>
      <c r="D43" s="202">
        <f>+'[1]4.4'!$I42</f>
        <v>12.465230357142858</v>
      </c>
      <c r="E43" s="202">
        <v>10.91511</v>
      </c>
      <c r="F43" s="202">
        <v>11.055960000000001</v>
      </c>
      <c r="G43" s="202">
        <v>10.077199999999999</v>
      </c>
      <c r="H43" s="202">
        <v>9.9728999999999992</v>
      </c>
      <c r="I43" s="202">
        <v>9.7547519999999999</v>
      </c>
      <c r="J43" s="202">
        <f>+'[1]4.4'!$U42</f>
        <v>9.3316448863636392</v>
      </c>
    </row>
    <row r="44" spans="1:10" x14ac:dyDescent="0.2">
      <c r="A44" s="4"/>
      <c r="B44" s="18"/>
      <c r="C44" s="18"/>
      <c r="D44" s="202"/>
      <c r="E44" s="202"/>
      <c r="F44" s="202"/>
      <c r="G44" s="202"/>
      <c r="H44" s="202"/>
      <c r="I44" s="202"/>
      <c r="J44" s="202"/>
    </row>
    <row r="45" spans="1:10" x14ac:dyDescent="0.2">
      <c r="A45" s="9" t="s">
        <v>21</v>
      </c>
      <c r="B45" s="18">
        <v>48.418599999999998</v>
      </c>
      <c r="C45" s="18">
        <v>68.628324000000006</v>
      </c>
      <c r="D45" s="202">
        <f>+'[1]4.4'!$I44</f>
        <v>63.759888674603232</v>
      </c>
      <c r="E45" s="202">
        <v>80.002589999999998</v>
      </c>
      <c r="F45" s="202">
        <v>81.066209999999998</v>
      </c>
      <c r="G45" s="202">
        <v>76.326700000000002</v>
      </c>
      <c r="H45" s="202">
        <v>77.739400000000003</v>
      </c>
      <c r="I45" s="202">
        <v>77.141919999999999</v>
      </c>
      <c r="J45" s="202">
        <f>+'[1]4.4'!$U44</f>
        <v>76.321809746212153</v>
      </c>
    </row>
    <row r="46" spans="1:10" x14ac:dyDescent="0.2">
      <c r="A46" s="4"/>
      <c r="B46" s="18"/>
      <c r="C46" s="18"/>
      <c r="D46" s="202"/>
      <c r="E46" s="202"/>
      <c r="F46" s="202"/>
      <c r="G46" s="202"/>
      <c r="H46" s="202"/>
      <c r="I46" s="202"/>
      <c r="J46" s="202"/>
    </row>
    <row r="47" spans="1:10" x14ac:dyDescent="0.2">
      <c r="A47" s="9" t="s">
        <v>22</v>
      </c>
      <c r="B47" s="18">
        <v>235.94309999999999</v>
      </c>
      <c r="C47" s="18">
        <v>305.33931999999999</v>
      </c>
      <c r="D47" s="202">
        <f>+'[1]4.4'!$I46</f>
        <v>286.37200880952383</v>
      </c>
      <c r="E47" s="202">
        <v>373.28019999999998</v>
      </c>
      <c r="F47" s="202">
        <v>369.55369999999999</v>
      </c>
      <c r="G47" s="202">
        <v>340.99930000000001</v>
      </c>
      <c r="H47" s="202">
        <v>354.37209999999999</v>
      </c>
      <c r="I47" s="202">
        <v>358.40780000000001</v>
      </c>
      <c r="J47" s="202">
        <f>+'[1]4.4'!$U46</f>
        <v>355.93995220716766</v>
      </c>
    </row>
    <row r="48" spans="1:10" x14ac:dyDescent="0.2">
      <c r="A48" s="4"/>
      <c r="B48" s="18"/>
      <c r="C48" s="18"/>
      <c r="D48" s="202"/>
      <c r="E48" s="202"/>
      <c r="F48" s="202"/>
      <c r="G48" s="202"/>
      <c r="H48" s="202"/>
      <c r="I48" s="202"/>
      <c r="J48" s="202"/>
    </row>
    <row r="49" spans="1:10" x14ac:dyDescent="0.2">
      <c r="A49" s="9" t="s">
        <v>23</v>
      </c>
      <c r="B49" s="18">
        <v>177.83590000000001</v>
      </c>
      <c r="C49" s="18">
        <v>252.12249</v>
      </c>
      <c r="D49" s="202">
        <f>+'[1]4.4'!$I48</f>
        <v>234.13595238095226</v>
      </c>
      <c r="E49" s="202">
        <v>293.80810000000002</v>
      </c>
      <c r="F49" s="202">
        <v>297.75420000000003</v>
      </c>
      <c r="G49" s="202">
        <v>280.35680000000002</v>
      </c>
      <c r="H49" s="202">
        <v>285.52069999999998</v>
      </c>
      <c r="I49" s="202">
        <v>283.29610000000002</v>
      </c>
      <c r="J49" s="202">
        <f>+'[1]4.4'!$U48</f>
        <v>280.32061128526624</v>
      </c>
    </row>
    <row r="50" spans="1:10" x14ac:dyDescent="0.2">
      <c r="A50" s="4"/>
      <c r="B50" s="18"/>
      <c r="C50" s="18"/>
      <c r="D50" s="202"/>
      <c r="E50" s="202"/>
      <c r="F50" s="202"/>
      <c r="G50" s="202"/>
      <c r="H50" s="202"/>
      <c r="I50" s="202"/>
      <c r="J50" s="202"/>
    </row>
    <row r="51" spans="1:10" x14ac:dyDescent="0.2">
      <c r="A51" s="9" t="s">
        <v>24</v>
      </c>
      <c r="B51" s="18">
        <v>199.53059999999999</v>
      </c>
      <c r="C51" s="18">
        <v>265.47771999999998</v>
      </c>
      <c r="D51" s="202">
        <f>+'[1]4.4'!$I50</f>
        <v>252.30362326278652</v>
      </c>
      <c r="E51" s="202">
        <v>320.45429999999999</v>
      </c>
      <c r="F51" s="202">
        <v>318.23689999999999</v>
      </c>
      <c r="G51" s="202">
        <v>295.96839999999997</v>
      </c>
      <c r="H51" s="202">
        <v>308.53629999999998</v>
      </c>
      <c r="I51" s="202">
        <v>308.93779999999998</v>
      </c>
      <c r="J51" s="202">
        <f>+'[1]4.4'!$U50</f>
        <v>305.73378369949523</v>
      </c>
    </row>
    <row r="52" spans="1:10" ht="15" thickBot="1" x14ac:dyDescent="0.25">
      <c r="A52" s="11"/>
      <c r="B52" s="11"/>
      <c r="C52" s="11"/>
      <c r="D52" s="11"/>
      <c r="E52" s="151"/>
      <c r="F52" s="151"/>
      <c r="G52" s="151"/>
      <c r="H52" s="151"/>
      <c r="I52" s="151"/>
      <c r="J52" s="189"/>
    </row>
    <row r="53" spans="1:10" ht="15" thickTop="1" x14ac:dyDescent="0.2">
      <c r="A53" s="359" t="s">
        <v>56</v>
      </c>
      <c r="B53" s="359"/>
      <c r="C53" s="359"/>
      <c r="D53" s="359"/>
      <c r="E53" s="359"/>
      <c r="F53" s="359"/>
      <c r="G53" s="359"/>
      <c r="H53" s="359"/>
      <c r="I53" s="359"/>
      <c r="J53" s="359"/>
    </row>
    <row r="54" spans="1:10" x14ac:dyDescent="0.2">
      <c r="A54" s="333" t="s">
        <v>74</v>
      </c>
      <c r="B54" s="333"/>
      <c r="C54" s="333"/>
      <c r="D54" s="333"/>
      <c r="E54" s="333"/>
      <c r="F54" s="333"/>
      <c r="G54" s="333"/>
      <c r="H54" s="333"/>
      <c r="I54" s="333"/>
    </row>
    <row r="55" spans="1:10" x14ac:dyDescent="0.2">
      <c r="A55" s="352" t="s">
        <v>75</v>
      </c>
      <c r="B55" s="352"/>
      <c r="C55" s="352"/>
      <c r="D55" s="352"/>
      <c r="E55" s="352"/>
      <c r="F55" s="352"/>
      <c r="G55" s="352"/>
      <c r="H55" s="352"/>
      <c r="I55" s="352"/>
    </row>
    <row r="60" spans="1:10" x14ac:dyDescent="0.2">
      <c r="I60" s="5" t="s">
        <v>924</v>
      </c>
    </row>
  </sheetData>
  <mergeCells count="10">
    <mergeCell ref="A54:I54"/>
    <mergeCell ref="A55:I55"/>
    <mergeCell ref="A1:I1"/>
    <mergeCell ref="A2:I2"/>
    <mergeCell ref="A3:I3"/>
    <mergeCell ref="A4:A5"/>
    <mergeCell ref="B4:B5"/>
    <mergeCell ref="C4:C5"/>
    <mergeCell ref="E4:I4"/>
    <mergeCell ref="A53:J53"/>
  </mergeCells>
  <hyperlinks>
    <hyperlink ref="A55" r:id="rId1" display="http://www.sbp.org.pk/ecodata/IBF_Arch.xls"/>
  </hyperlinks>
  <pageMargins left="0.7" right="0.7" top="0.75" bottom="0.75" header="0.3" footer="0.3"/>
  <pageSetup paperSize="9" scale="96" orientation="portrait" verticalDpi="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view="pageBreakPreview" topLeftCell="A22" zoomScaleNormal="100" zoomScaleSheetLayoutView="100" workbookViewId="0">
      <selection activeCell="R43" sqref="R43"/>
    </sheetView>
  </sheetViews>
  <sheetFormatPr defaultColWidth="9.125" defaultRowHeight="14.25" x14ac:dyDescent="0.2"/>
  <cols>
    <col min="1" max="1" width="4.875" style="5" bestFit="1" customWidth="1"/>
    <col min="2" max="2" width="4" style="5" bestFit="1" customWidth="1"/>
    <col min="3" max="3" width="6.125" style="5" bestFit="1" customWidth="1"/>
    <col min="4" max="4" width="5.5" style="5" bestFit="1" customWidth="1"/>
    <col min="5" max="5" width="5.125" style="5" bestFit="1" customWidth="1"/>
    <col min="6" max="6" width="8.125" style="5" bestFit="1" customWidth="1"/>
    <col min="7" max="7" width="5.75" style="5" bestFit="1" customWidth="1"/>
    <col min="8" max="8" width="6.75" style="5" bestFit="1" customWidth="1"/>
    <col min="9" max="9" width="7.75" style="5" bestFit="1" customWidth="1"/>
    <col min="10" max="10" width="7.125" style="5" bestFit="1" customWidth="1"/>
    <col min="11" max="11" width="6" style="5" bestFit="1" customWidth="1"/>
    <col min="12" max="12" width="6.125" style="5" bestFit="1" customWidth="1"/>
    <col min="13" max="13" width="5.875" style="5" bestFit="1" customWidth="1"/>
    <col min="14" max="14" width="5" style="5" bestFit="1" customWidth="1"/>
    <col min="15" max="15" width="6.125" style="5" bestFit="1" customWidth="1"/>
    <col min="16" max="16384" width="9.125" style="5"/>
  </cols>
  <sheetData>
    <row r="1" spans="1:15" ht="21.75" x14ac:dyDescent="0.2">
      <c r="A1" s="360" t="s">
        <v>76</v>
      </c>
      <c r="B1" s="360"/>
      <c r="C1" s="360"/>
      <c r="D1" s="360"/>
      <c r="E1" s="360"/>
      <c r="F1" s="360"/>
      <c r="G1" s="360"/>
      <c r="H1" s="360"/>
      <c r="I1" s="360"/>
      <c r="J1" s="360"/>
      <c r="K1" s="360"/>
      <c r="L1" s="360"/>
      <c r="M1" s="360"/>
      <c r="N1" s="360"/>
      <c r="O1" s="360"/>
    </row>
    <row r="2" spans="1:15" ht="18.75" x14ac:dyDescent="0.2">
      <c r="A2" s="360" t="s">
        <v>77</v>
      </c>
      <c r="B2" s="360"/>
      <c r="C2" s="360"/>
      <c r="D2" s="360"/>
      <c r="E2" s="360"/>
      <c r="F2" s="360"/>
      <c r="G2" s="360"/>
      <c r="H2" s="360"/>
      <c r="I2" s="360"/>
      <c r="J2" s="360"/>
      <c r="K2" s="360"/>
      <c r="L2" s="360"/>
      <c r="M2" s="360"/>
      <c r="N2" s="360"/>
      <c r="O2" s="360"/>
    </row>
    <row r="3" spans="1:15" ht="15" thickBot="1" x14ac:dyDescent="0.25">
      <c r="A3" s="361" t="s">
        <v>78</v>
      </c>
      <c r="B3" s="361"/>
      <c r="C3" s="361"/>
      <c r="D3" s="361"/>
      <c r="E3" s="361"/>
      <c r="F3" s="361"/>
      <c r="G3" s="361"/>
      <c r="H3" s="361"/>
      <c r="I3" s="361"/>
      <c r="J3" s="361"/>
      <c r="K3" s="361"/>
      <c r="L3" s="361"/>
      <c r="M3" s="361"/>
      <c r="N3" s="361"/>
      <c r="O3" s="361"/>
    </row>
    <row r="4" spans="1:15" ht="15" thickTop="1" x14ac:dyDescent="0.2">
      <c r="A4" s="363"/>
      <c r="B4" s="364"/>
      <c r="C4" s="32"/>
      <c r="D4" s="32"/>
      <c r="E4" s="32"/>
      <c r="F4" s="33"/>
      <c r="G4" s="33"/>
      <c r="H4" s="33"/>
      <c r="I4" s="32"/>
      <c r="J4" s="32"/>
      <c r="K4" s="32" t="s">
        <v>79</v>
      </c>
      <c r="L4" s="32" t="s">
        <v>80</v>
      </c>
      <c r="M4" s="32" t="s">
        <v>81</v>
      </c>
      <c r="N4" s="33"/>
      <c r="O4" s="33"/>
    </row>
    <row r="5" spans="1:15" x14ac:dyDescent="0.2">
      <c r="A5" s="365" t="s">
        <v>82</v>
      </c>
      <c r="B5" s="366"/>
      <c r="C5" s="32" t="s">
        <v>83</v>
      </c>
      <c r="D5" s="32" t="s">
        <v>84</v>
      </c>
      <c r="E5" s="32" t="s">
        <v>85</v>
      </c>
      <c r="F5" s="32" t="s">
        <v>86</v>
      </c>
      <c r="G5" s="32" t="s">
        <v>87</v>
      </c>
      <c r="H5" s="32" t="s">
        <v>88</v>
      </c>
      <c r="I5" s="32" t="s">
        <v>89</v>
      </c>
      <c r="J5" s="32" t="s">
        <v>90</v>
      </c>
      <c r="K5" s="32" t="s">
        <v>91</v>
      </c>
      <c r="L5" s="32" t="s">
        <v>92</v>
      </c>
      <c r="M5" s="32" t="s">
        <v>93</v>
      </c>
      <c r="N5" s="32" t="s">
        <v>94</v>
      </c>
      <c r="O5" s="32" t="s">
        <v>95</v>
      </c>
    </row>
    <row r="6" spans="1:15" ht="15" thickBot="1" x14ac:dyDescent="0.25">
      <c r="A6" s="367" t="s">
        <v>28</v>
      </c>
      <c r="B6" s="368"/>
      <c r="C6" s="34" t="s">
        <v>96</v>
      </c>
      <c r="D6" s="34" t="s">
        <v>97</v>
      </c>
      <c r="E6" s="34" t="s">
        <v>98</v>
      </c>
      <c r="F6" s="34" t="s">
        <v>99</v>
      </c>
      <c r="G6" s="34" t="s">
        <v>100</v>
      </c>
      <c r="H6" s="34" t="s">
        <v>101</v>
      </c>
      <c r="I6" s="34" t="s">
        <v>102</v>
      </c>
      <c r="J6" s="34" t="s">
        <v>98</v>
      </c>
      <c r="K6" s="34" t="s">
        <v>103</v>
      </c>
      <c r="L6" s="34" t="s">
        <v>104</v>
      </c>
      <c r="M6" s="34" t="s">
        <v>105</v>
      </c>
      <c r="N6" s="34" t="s">
        <v>106</v>
      </c>
      <c r="O6" s="34" t="s">
        <v>107</v>
      </c>
    </row>
    <row r="7" spans="1:15" ht="15" thickTop="1" x14ac:dyDescent="0.2">
      <c r="A7" s="13"/>
      <c r="B7" s="36"/>
      <c r="C7" s="24"/>
      <c r="D7" s="24"/>
      <c r="E7" s="24"/>
      <c r="F7" s="4"/>
      <c r="G7" s="4"/>
      <c r="H7" s="4"/>
      <c r="I7" s="24"/>
      <c r="J7" s="24"/>
      <c r="K7" s="30"/>
      <c r="L7" s="30"/>
      <c r="M7" s="4"/>
      <c r="N7" s="4"/>
      <c r="O7" s="4"/>
    </row>
    <row r="8" spans="1:15" x14ac:dyDescent="0.2">
      <c r="A8" s="24">
        <v>2020</v>
      </c>
      <c r="B8" s="25"/>
      <c r="C8" s="24">
        <v>6.92</v>
      </c>
      <c r="D8" s="24">
        <v>8.73</v>
      </c>
      <c r="E8" s="24">
        <v>-3.34</v>
      </c>
      <c r="F8" s="24">
        <v>-0.26</v>
      </c>
      <c r="G8" s="24">
        <v>-0.02</v>
      </c>
      <c r="H8" s="24">
        <v>5.3</v>
      </c>
      <c r="I8" s="24">
        <v>1.48</v>
      </c>
      <c r="J8" s="24">
        <v>-3.58</v>
      </c>
      <c r="K8" s="24">
        <v>2.27</v>
      </c>
      <c r="L8" s="37">
        <v>-0.56999999999999995</v>
      </c>
      <c r="M8" s="24">
        <v>4.91</v>
      </c>
      <c r="N8" s="24">
        <v>9.19</v>
      </c>
      <c r="O8" s="24">
        <v>-22.17</v>
      </c>
    </row>
    <row r="9" spans="1:15" x14ac:dyDescent="0.2">
      <c r="A9" s="24">
        <v>2021</v>
      </c>
      <c r="B9" s="25"/>
      <c r="C9" s="24">
        <v>2.58</v>
      </c>
      <c r="D9" s="24">
        <v>-7.04</v>
      </c>
      <c r="E9" s="24">
        <v>-2.04</v>
      </c>
      <c r="F9" s="24">
        <v>-1.1599999999999999</v>
      </c>
      <c r="G9" s="24">
        <v>0.02</v>
      </c>
      <c r="H9" s="24">
        <v>-9.26</v>
      </c>
      <c r="I9" s="24">
        <v>-3.63</v>
      </c>
      <c r="J9" s="24">
        <v>-9.7899999999999991</v>
      </c>
      <c r="K9" s="24">
        <v>0.1</v>
      </c>
      <c r="L9" s="37">
        <v>0.26</v>
      </c>
      <c r="M9" s="24">
        <v>-7.1</v>
      </c>
      <c r="N9" s="24">
        <v>-3.3</v>
      </c>
      <c r="O9" s="24">
        <v>-43.19</v>
      </c>
    </row>
    <row r="10" spans="1:15" x14ac:dyDescent="0.2">
      <c r="A10" s="24">
        <v>2022</v>
      </c>
      <c r="B10" s="25"/>
      <c r="C10" s="24">
        <v>-8.81</v>
      </c>
      <c r="D10" s="24">
        <v>-6.08</v>
      </c>
      <c r="E10" s="24">
        <v>-9.07</v>
      </c>
      <c r="F10" s="24">
        <v>-8.4499999999999993</v>
      </c>
      <c r="G10" s="24">
        <v>1.82</v>
      </c>
      <c r="H10" s="24">
        <v>-13.9</v>
      </c>
      <c r="I10" s="24">
        <v>-5.0199999999999996</v>
      </c>
      <c r="J10" s="24">
        <v>-21.09</v>
      </c>
      <c r="K10" s="24">
        <v>-10.17</v>
      </c>
      <c r="L10" s="37">
        <v>-0.18</v>
      </c>
      <c r="M10" s="24">
        <v>-6.65</v>
      </c>
      <c r="N10" s="24">
        <v>-1.0900000000000001</v>
      </c>
      <c r="O10" s="24">
        <v>-28.15</v>
      </c>
    </row>
    <row r="11" spans="1:15" x14ac:dyDescent="0.2">
      <c r="A11" s="24">
        <v>2023</v>
      </c>
      <c r="B11" s="25"/>
      <c r="C11" s="24">
        <v>-2.2400000000000002</v>
      </c>
      <c r="D11" s="24">
        <v>3.74</v>
      </c>
      <c r="E11" s="24">
        <v>-0.28000000000000003</v>
      </c>
      <c r="F11" s="24">
        <v>0.61</v>
      </c>
      <c r="G11" s="24">
        <v>-2.16</v>
      </c>
      <c r="H11" s="24">
        <v>-6.55</v>
      </c>
      <c r="I11" s="24">
        <v>-4.47</v>
      </c>
      <c r="J11" s="24">
        <v>-20.100000000000001</v>
      </c>
      <c r="K11" s="24">
        <v>5.5</v>
      </c>
      <c r="L11" s="37">
        <v>0.25</v>
      </c>
      <c r="M11" s="24">
        <v>-2.15</v>
      </c>
      <c r="N11" s="24">
        <v>8.98</v>
      </c>
      <c r="O11" s="24">
        <v>-35.950000000000003</v>
      </c>
    </row>
    <row r="12" spans="1:15" x14ac:dyDescent="0.2">
      <c r="A12" s="24"/>
      <c r="B12" s="25"/>
      <c r="C12" s="37"/>
      <c r="D12" s="37"/>
      <c r="E12" s="37"/>
      <c r="F12" s="38"/>
      <c r="G12" s="37"/>
      <c r="H12" s="37"/>
      <c r="I12" s="37"/>
      <c r="J12" s="37"/>
      <c r="K12" s="37"/>
      <c r="L12" s="37"/>
      <c r="M12" s="37"/>
      <c r="N12" s="37"/>
      <c r="O12" s="37"/>
    </row>
    <row r="13" spans="1:15" x14ac:dyDescent="0.2">
      <c r="A13" s="24">
        <v>2022</v>
      </c>
      <c r="B13" s="25" t="s">
        <v>108</v>
      </c>
      <c r="C13" s="37">
        <v>1.57</v>
      </c>
      <c r="D13" s="37">
        <v>8.9700000000000006</v>
      </c>
      <c r="E13" s="37">
        <v>-1.59</v>
      </c>
      <c r="F13" s="37">
        <v>-1.79</v>
      </c>
      <c r="G13" s="37">
        <v>2.2999999999999998</v>
      </c>
      <c r="H13" s="37">
        <v>9.11</v>
      </c>
      <c r="I13" s="37">
        <v>4.8</v>
      </c>
      <c r="J13" s="37">
        <v>1.04</v>
      </c>
      <c r="K13" s="37">
        <v>9.0500000000000007</v>
      </c>
      <c r="L13" s="37">
        <v>-0.36</v>
      </c>
      <c r="M13" s="37">
        <v>12.44</v>
      </c>
      <c r="N13" s="37">
        <v>5.29</v>
      </c>
      <c r="O13" s="37">
        <v>-0.89</v>
      </c>
    </row>
    <row r="14" spans="1:15" x14ac:dyDescent="0.2">
      <c r="A14" s="24"/>
      <c r="B14" s="25"/>
      <c r="C14" s="37"/>
      <c r="D14" s="37"/>
      <c r="E14" s="37"/>
      <c r="F14" s="37"/>
      <c r="G14" s="37"/>
      <c r="H14" s="37"/>
      <c r="I14" s="37"/>
      <c r="J14" s="37"/>
      <c r="K14" s="37"/>
      <c r="L14" s="37"/>
      <c r="M14" s="37"/>
      <c r="N14" s="37"/>
      <c r="O14" s="37"/>
    </row>
    <row r="15" spans="1:15" x14ac:dyDescent="0.2">
      <c r="A15" s="24">
        <v>2023</v>
      </c>
      <c r="B15" s="25" t="s">
        <v>109</v>
      </c>
      <c r="C15" s="37">
        <v>1.71</v>
      </c>
      <c r="D15" s="37">
        <v>2.38</v>
      </c>
      <c r="E15" s="37">
        <v>0.79</v>
      </c>
      <c r="F15" s="37">
        <v>3.43</v>
      </c>
      <c r="G15" s="37">
        <v>-2.19</v>
      </c>
      <c r="H15" s="37">
        <v>-0.62</v>
      </c>
      <c r="I15" s="37">
        <v>0.44</v>
      </c>
      <c r="J15" s="37">
        <v>-20.46</v>
      </c>
      <c r="K15" s="37">
        <v>2.5499999999999998</v>
      </c>
      <c r="L15" s="37">
        <v>0.01</v>
      </c>
      <c r="M15" s="37">
        <v>-2.12</v>
      </c>
      <c r="N15" s="37">
        <v>1.41</v>
      </c>
      <c r="O15" s="37">
        <v>-2.4300000000000002</v>
      </c>
    </row>
    <row r="16" spans="1:15" x14ac:dyDescent="0.2">
      <c r="A16" s="24"/>
      <c r="B16" s="25" t="s">
        <v>110</v>
      </c>
      <c r="C16" s="37">
        <v>-5.4</v>
      </c>
      <c r="D16" s="37">
        <v>-0.08</v>
      </c>
      <c r="E16" s="37">
        <v>0.21</v>
      </c>
      <c r="F16" s="37">
        <v>-0.45</v>
      </c>
      <c r="G16" s="37">
        <v>0.1</v>
      </c>
      <c r="H16" s="37">
        <v>-7.87</v>
      </c>
      <c r="I16" s="37">
        <v>-5.77</v>
      </c>
      <c r="J16" s="37">
        <v>-1.04</v>
      </c>
      <c r="K16" s="37">
        <v>2.19</v>
      </c>
      <c r="L16" s="37">
        <v>-0.77</v>
      </c>
      <c r="M16" s="37">
        <v>-0.69</v>
      </c>
      <c r="N16" s="37">
        <v>1.82</v>
      </c>
      <c r="O16" s="37">
        <v>-26.39</v>
      </c>
    </row>
    <row r="17" spans="1:15" x14ac:dyDescent="0.2">
      <c r="A17" s="24"/>
      <c r="B17" s="25" t="s">
        <v>111</v>
      </c>
      <c r="C17" s="37">
        <v>-0.32</v>
      </c>
      <c r="D17" s="37">
        <v>-2.5</v>
      </c>
      <c r="E17" s="37">
        <v>-1.1299999999999999</v>
      </c>
      <c r="F17" s="37">
        <v>-2.63</v>
      </c>
      <c r="G17" s="37">
        <v>-0.1</v>
      </c>
      <c r="H17" s="37">
        <v>-3.05</v>
      </c>
      <c r="I17" s="37">
        <v>-0.23</v>
      </c>
      <c r="J17" s="37">
        <v>-0.08</v>
      </c>
      <c r="K17" s="37">
        <v>-3</v>
      </c>
      <c r="L17" s="37">
        <v>1.0900000000000001</v>
      </c>
      <c r="M17" s="37">
        <v>-2.1</v>
      </c>
      <c r="N17" s="37">
        <v>-1.1100000000000001</v>
      </c>
      <c r="O17" s="37">
        <v>-4.96</v>
      </c>
    </row>
    <row r="18" spans="1:15" x14ac:dyDescent="0.2">
      <c r="A18" s="24"/>
      <c r="B18" s="25" t="s">
        <v>108</v>
      </c>
      <c r="C18" s="37">
        <v>1.93</v>
      </c>
      <c r="D18" s="37">
        <v>4.0199999999999996</v>
      </c>
      <c r="E18" s="37">
        <v>-0.14000000000000001</v>
      </c>
      <c r="F18" s="37">
        <v>0.35</v>
      </c>
      <c r="G18" s="37">
        <v>0.03</v>
      </c>
      <c r="H18" s="37">
        <v>5.27</v>
      </c>
      <c r="I18" s="37">
        <v>1.17</v>
      </c>
      <c r="J18" s="37">
        <v>1.59</v>
      </c>
      <c r="K18" s="37">
        <v>3.78</v>
      </c>
      <c r="L18" s="37">
        <v>-7.0000000000000007E-2</v>
      </c>
      <c r="M18" s="37">
        <v>2.82</v>
      </c>
      <c r="N18" s="37">
        <v>6.74</v>
      </c>
      <c r="O18" s="37">
        <v>-6.17</v>
      </c>
    </row>
    <row r="19" spans="1:15" x14ac:dyDescent="0.2">
      <c r="A19" s="24"/>
      <c r="B19" s="25"/>
      <c r="C19" s="37"/>
      <c r="D19" s="37"/>
      <c r="E19" s="37"/>
      <c r="F19" s="37"/>
      <c r="G19" s="37"/>
      <c r="H19" s="37"/>
      <c r="I19" s="37"/>
      <c r="J19" s="37"/>
      <c r="K19" s="37"/>
      <c r="L19" s="37"/>
      <c r="M19" s="37"/>
      <c r="N19" s="37"/>
      <c r="O19" s="37"/>
    </row>
    <row r="20" spans="1:15" x14ac:dyDescent="0.2">
      <c r="A20" s="24"/>
      <c r="B20" s="25"/>
      <c r="C20" s="37"/>
      <c r="D20" s="37"/>
      <c r="E20" s="37"/>
      <c r="F20" s="37"/>
      <c r="G20" s="37"/>
      <c r="H20" s="37"/>
      <c r="I20" s="37"/>
      <c r="J20" s="37"/>
      <c r="K20" s="37"/>
      <c r="L20" s="37"/>
      <c r="M20" s="37"/>
      <c r="N20" s="37"/>
      <c r="O20" s="37"/>
    </row>
    <row r="21" spans="1:15" x14ac:dyDescent="0.2">
      <c r="A21" s="24">
        <v>2023</v>
      </c>
      <c r="B21" s="25" t="s">
        <v>45</v>
      </c>
      <c r="C21" s="37">
        <v>3.45</v>
      </c>
      <c r="D21" s="37">
        <v>1.99</v>
      </c>
      <c r="E21" s="37">
        <v>1.38</v>
      </c>
      <c r="F21" s="37">
        <v>3.62</v>
      </c>
      <c r="G21" s="37">
        <v>-2.02</v>
      </c>
      <c r="H21" s="37">
        <v>1.72</v>
      </c>
      <c r="I21" s="37">
        <v>4.26</v>
      </c>
      <c r="J21" s="37">
        <v>-16.22</v>
      </c>
      <c r="K21" s="37">
        <v>2.12</v>
      </c>
      <c r="L21" s="37">
        <v>0.04</v>
      </c>
      <c r="M21" s="37">
        <v>3.86</v>
      </c>
      <c r="N21" s="37">
        <v>0.38</v>
      </c>
      <c r="O21" s="37">
        <v>-0.5</v>
      </c>
    </row>
    <row r="22" spans="1:15" x14ac:dyDescent="0.2">
      <c r="A22" s="24"/>
      <c r="B22" s="25" t="s">
        <v>46</v>
      </c>
      <c r="C22" s="37">
        <v>-2.76</v>
      </c>
      <c r="D22" s="37">
        <v>-1.98</v>
      </c>
      <c r="E22" s="37">
        <v>-1.1399999999999999</v>
      </c>
      <c r="F22" s="37">
        <v>-1.78</v>
      </c>
      <c r="G22" s="37">
        <v>-0.11</v>
      </c>
      <c r="H22" s="37">
        <v>-4.3099999999999996</v>
      </c>
      <c r="I22" s="37">
        <v>-5.26</v>
      </c>
      <c r="J22" s="37">
        <v>2.96</v>
      </c>
      <c r="K22" s="37">
        <v>-1.86</v>
      </c>
      <c r="L22" s="37">
        <v>0.19</v>
      </c>
      <c r="M22" s="37">
        <v>-6.73</v>
      </c>
      <c r="N22" s="37">
        <v>-1.19</v>
      </c>
      <c r="O22" s="37">
        <v>-0.4</v>
      </c>
    </row>
    <row r="23" spans="1:15" x14ac:dyDescent="0.2">
      <c r="A23" s="24"/>
      <c r="B23" s="25" t="s">
        <v>47</v>
      </c>
      <c r="C23" s="37">
        <v>1.1100000000000001</v>
      </c>
      <c r="D23" s="37">
        <v>2.41</v>
      </c>
      <c r="E23" s="37">
        <v>0.56000000000000005</v>
      </c>
      <c r="F23" s="37">
        <v>1.63</v>
      </c>
      <c r="G23" s="37">
        <v>-0.06</v>
      </c>
      <c r="H23" s="37">
        <v>2.1</v>
      </c>
      <c r="I23" s="37">
        <v>1.69</v>
      </c>
      <c r="J23" s="37">
        <v>-7.79</v>
      </c>
      <c r="K23" s="37">
        <v>2.3199999999999998</v>
      </c>
      <c r="L23" s="37">
        <v>-0.22</v>
      </c>
      <c r="M23" s="37">
        <v>1.04</v>
      </c>
      <c r="N23" s="37">
        <v>2.2400000000000002</v>
      </c>
      <c r="O23" s="37">
        <v>-1.55</v>
      </c>
    </row>
    <row r="24" spans="1:15" x14ac:dyDescent="0.2">
      <c r="A24" s="24"/>
      <c r="B24" s="25"/>
      <c r="C24" s="37"/>
      <c r="D24" s="37"/>
      <c r="E24" s="37"/>
      <c r="F24" s="37"/>
      <c r="G24" s="37"/>
      <c r="H24" s="37"/>
      <c r="I24" s="37"/>
      <c r="J24" s="37"/>
      <c r="K24" s="37"/>
      <c r="L24" s="37"/>
      <c r="M24" s="37"/>
      <c r="N24" s="37"/>
      <c r="O24" s="37"/>
    </row>
    <row r="25" spans="1:15" x14ac:dyDescent="0.2">
      <c r="A25" s="24"/>
      <c r="B25" s="25" t="s">
        <v>48</v>
      </c>
      <c r="C25" s="37">
        <v>-0.79</v>
      </c>
      <c r="D25" s="37">
        <v>0.97</v>
      </c>
      <c r="E25" s="37">
        <v>0.53</v>
      </c>
      <c r="F25" s="37">
        <v>2.35</v>
      </c>
      <c r="G25" s="37">
        <v>0</v>
      </c>
      <c r="H25" s="37">
        <v>-0.43</v>
      </c>
      <c r="I25" s="37">
        <v>-1.1100000000000001</v>
      </c>
      <c r="J25" s="37">
        <v>-0.03</v>
      </c>
      <c r="K25" s="37">
        <v>0.71</v>
      </c>
      <c r="L25" s="37">
        <v>0.04</v>
      </c>
      <c r="M25" s="37">
        <v>-2.69</v>
      </c>
      <c r="N25" s="37">
        <v>2.4300000000000002</v>
      </c>
      <c r="O25" s="37">
        <v>-1.38</v>
      </c>
    </row>
    <row r="26" spans="1:15" x14ac:dyDescent="0.2">
      <c r="A26" s="24"/>
      <c r="B26" s="25" t="s">
        <v>49</v>
      </c>
      <c r="C26" s="37">
        <v>-2.61</v>
      </c>
      <c r="D26" s="37">
        <v>-2.71</v>
      </c>
      <c r="E26" s="37">
        <v>-1.08</v>
      </c>
      <c r="F26" s="37">
        <v>-2.16</v>
      </c>
      <c r="G26" s="37">
        <v>0</v>
      </c>
      <c r="H26" s="37">
        <v>-4.1100000000000003</v>
      </c>
      <c r="I26" s="37">
        <v>-3.42</v>
      </c>
      <c r="J26" s="37">
        <v>-0.54</v>
      </c>
      <c r="K26" s="37">
        <v>-0.8</v>
      </c>
      <c r="L26" s="37">
        <v>0</v>
      </c>
      <c r="M26" s="37">
        <v>1.34</v>
      </c>
      <c r="N26" s="37">
        <v>-1.64</v>
      </c>
      <c r="O26" s="37">
        <v>-6.1</v>
      </c>
    </row>
    <row r="27" spans="1:15" x14ac:dyDescent="0.2">
      <c r="A27" s="24"/>
      <c r="B27" s="25" t="s">
        <v>50</v>
      </c>
      <c r="C27" s="37">
        <v>-2.09</v>
      </c>
      <c r="D27" s="37">
        <v>1.71</v>
      </c>
      <c r="E27" s="37">
        <v>0.77</v>
      </c>
      <c r="F27" s="37">
        <v>-0.59</v>
      </c>
      <c r="G27" s="37">
        <v>0.1</v>
      </c>
      <c r="H27" s="37">
        <v>-3.51</v>
      </c>
      <c r="I27" s="37">
        <v>-1.34</v>
      </c>
      <c r="J27" s="37">
        <v>-0.47</v>
      </c>
      <c r="K27" s="37">
        <v>2.29</v>
      </c>
      <c r="L27" s="37">
        <v>-0.8</v>
      </c>
      <c r="M27" s="37">
        <v>0.72</v>
      </c>
      <c r="N27" s="37">
        <v>1.07</v>
      </c>
      <c r="O27" s="37">
        <v>-20.51</v>
      </c>
    </row>
    <row r="28" spans="1:15" x14ac:dyDescent="0.2">
      <c r="A28" s="24"/>
      <c r="B28" s="25"/>
      <c r="C28" s="37"/>
      <c r="D28" s="37"/>
      <c r="E28" s="37"/>
      <c r="F28" s="37"/>
      <c r="G28" s="37"/>
      <c r="H28" s="37"/>
      <c r="I28" s="37"/>
      <c r="J28" s="37"/>
      <c r="K28" s="37"/>
      <c r="L28" s="37"/>
      <c r="M28" s="37"/>
      <c r="N28" s="37"/>
      <c r="O28" s="37"/>
    </row>
    <row r="29" spans="1:15" x14ac:dyDescent="0.2">
      <c r="A29" s="24"/>
      <c r="B29" s="25" t="s">
        <v>39</v>
      </c>
      <c r="C29" s="37">
        <v>1.58</v>
      </c>
      <c r="D29" s="37">
        <v>1.45</v>
      </c>
      <c r="E29" s="37">
        <v>-0.25</v>
      </c>
      <c r="F29" s="37">
        <v>0.05</v>
      </c>
      <c r="G29" s="37">
        <v>-0.01</v>
      </c>
      <c r="H29" s="37">
        <v>2.81</v>
      </c>
      <c r="I29" s="37">
        <v>3.05</v>
      </c>
      <c r="J29" s="37">
        <v>0.02</v>
      </c>
      <c r="K29" s="37">
        <v>1.73</v>
      </c>
      <c r="L29" s="37">
        <v>0.81</v>
      </c>
      <c r="M29" s="37">
        <v>2.56</v>
      </c>
      <c r="N29" s="37">
        <v>3.58</v>
      </c>
      <c r="O29" s="37">
        <v>-3.32</v>
      </c>
    </row>
    <row r="30" spans="1:15" x14ac:dyDescent="0.2">
      <c r="A30" s="24"/>
      <c r="B30" s="25" t="s">
        <v>40</v>
      </c>
      <c r="C30" s="37">
        <v>-1.96</v>
      </c>
      <c r="D30" s="37">
        <v>-1.41</v>
      </c>
      <c r="E30" s="37">
        <v>-0.52</v>
      </c>
      <c r="F30" s="37">
        <v>-1.03</v>
      </c>
      <c r="G30" s="37">
        <v>-0.09</v>
      </c>
      <c r="H30" s="37">
        <v>-3.53</v>
      </c>
      <c r="I30" s="37">
        <v>-2.12</v>
      </c>
      <c r="J30" s="37">
        <v>-6.22</v>
      </c>
      <c r="K30" s="37">
        <v>-1.44</v>
      </c>
      <c r="L30" s="37">
        <v>0</v>
      </c>
      <c r="M30" s="37">
        <v>-3.13</v>
      </c>
      <c r="N30" s="37">
        <v>-1.29</v>
      </c>
      <c r="O30" s="37">
        <v>1.08</v>
      </c>
    </row>
    <row r="31" spans="1:15" x14ac:dyDescent="0.2">
      <c r="A31" s="24"/>
      <c r="B31" s="25" t="s">
        <v>41</v>
      </c>
      <c r="C31" s="37">
        <v>0.09</v>
      </c>
      <c r="D31" s="37">
        <v>-2.52</v>
      </c>
      <c r="E31" s="37">
        <v>-0.37</v>
      </c>
      <c r="F31" s="37">
        <v>-1.66</v>
      </c>
      <c r="G31" s="37">
        <v>0</v>
      </c>
      <c r="H31" s="37">
        <v>-2.25</v>
      </c>
      <c r="I31" s="37">
        <v>-1.0900000000000001</v>
      </c>
      <c r="J31" s="37">
        <v>6.51</v>
      </c>
      <c r="K31" s="37">
        <v>-3.25</v>
      </c>
      <c r="L31" s="37">
        <v>0.28000000000000003</v>
      </c>
      <c r="M31" s="37">
        <v>-1.46</v>
      </c>
      <c r="N31" s="37">
        <v>-3.28</v>
      </c>
      <c r="O31" s="37">
        <v>-2.74</v>
      </c>
    </row>
    <row r="32" spans="1:15" x14ac:dyDescent="0.2">
      <c r="A32" s="24"/>
      <c r="B32" s="25"/>
      <c r="C32" s="37"/>
      <c r="D32" s="37"/>
      <c r="E32" s="37"/>
      <c r="F32" s="37"/>
      <c r="G32" s="37"/>
      <c r="H32" s="37"/>
      <c r="I32" s="37"/>
      <c r="J32" s="37"/>
      <c r="K32" s="37"/>
      <c r="L32" s="37"/>
      <c r="M32" s="37"/>
      <c r="N32" s="37"/>
      <c r="O32" s="37"/>
    </row>
    <row r="33" spans="1:15" x14ac:dyDescent="0.2">
      <c r="A33" s="30"/>
      <c r="B33" s="39" t="s">
        <v>42</v>
      </c>
      <c r="C33" s="37">
        <v>-0.48</v>
      </c>
      <c r="D33" s="37">
        <v>0.24</v>
      </c>
      <c r="E33" s="37">
        <v>-0.34</v>
      </c>
      <c r="F33" s="37">
        <v>-2.58</v>
      </c>
      <c r="G33" s="37">
        <v>0.25</v>
      </c>
      <c r="H33" s="37">
        <v>-0.01</v>
      </c>
      <c r="I33" s="37">
        <v>-1.59</v>
      </c>
      <c r="J33" s="37">
        <v>1.94</v>
      </c>
      <c r="K33" s="37">
        <v>-0.73</v>
      </c>
      <c r="L33" s="37">
        <v>-0.28000000000000003</v>
      </c>
      <c r="M33" s="37">
        <v>-0.87</v>
      </c>
      <c r="N33" s="37">
        <v>0.95</v>
      </c>
      <c r="O33" s="37">
        <v>-2.9</v>
      </c>
    </row>
    <row r="34" spans="1:15" x14ac:dyDescent="0.2">
      <c r="A34" s="30"/>
      <c r="B34" s="39" t="s">
        <v>43</v>
      </c>
      <c r="C34" s="37">
        <v>2.62</v>
      </c>
      <c r="D34" s="37">
        <v>2.94</v>
      </c>
      <c r="E34" s="37">
        <v>-0.1</v>
      </c>
      <c r="F34" s="37">
        <v>2.4900000000000002</v>
      </c>
      <c r="G34" s="37">
        <v>-0.19</v>
      </c>
      <c r="H34" s="37">
        <v>1.68</v>
      </c>
      <c r="I34" s="37">
        <v>2.4300000000000002</v>
      </c>
      <c r="J34" s="37">
        <v>-1.31</v>
      </c>
      <c r="K34" s="37">
        <v>3.8</v>
      </c>
      <c r="L34" s="37">
        <v>0</v>
      </c>
      <c r="M34" s="37">
        <v>4.95</v>
      </c>
      <c r="N34" s="37">
        <v>3.08</v>
      </c>
      <c r="O34" s="37">
        <v>-2.13</v>
      </c>
    </row>
    <row r="35" spans="1:15" x14ac:dyDescent="0.2">
      <c r="A35" s="30"/>
      <c r="B35" s="39" t="s">
        <v>44</v>
      </c>
      <c r="C35" s="37">
        <v>-0.2</v>
      </c>
      <c r="D35" s="37">
        <v>0.81</v>
      </c>
      <c r="E35" s="37">
        <v>0.3</v>
      </c>
      <c r="F35" s="37">
        <v>0.51</v>
      </c>
      <c r="G35" s="37">
        <v>-0.03</v>
      </c>
      <c r="H35" s="37">
        <v>3.54</v>
      </c>
      <c r="I35" s="37">
        <v>0.37</v>
      </c>
      <c r="J35" s="37">
        <v>0.98</v>
      </c>
      <c r="K35" s="37">
        <v>0.72</v>
      </c>
      <c r="L35" s="37">
        <v>0.21</v>
      </c>
      <c r="M35" s="37">
        <v>-1.17</v>
      </c>
      <c r="N35" s="37">
        <v>2.56</v>
      </c>
      <c r="O35" s="37">
        <v>-1.26</v>
      </c>
    </row>
    <row r="37" spans="1:15" x14ac:dyDescent="0.2">
      <c r="A37" s="24">
        <v>2024</v>
      </c>
      <c r="B37" s="191" t="s">
        <v>45</v>
      </c>
      <c r="C37" s="203">
        <v>-0.48629629491924176</v>
      </c>
      <c r="D37" s="203">
        <v>-1.6573997752617808</v>
      </c>
      <c r="E37" s="203">
        <v>2.1963321917217726E-2</v>
      </c>
      <c r="F37" s="203">
        <v>-2.1615649623777933</v>
      </c>
      <c r="G37" s="204">
        <v>0.53575470409679138</v>
      </c>
      <c r="H37" s="203">
        <v>-3.7610625892017246</v>
      </c>
      <c r="I37" s="204">
        <v>-1.9996384481862584</v>
      </c>
      <c r="J37" s="205">
        <v>1.0133760923916046</v>
      </c>
      <c r="K37" s="205">
        <v>-0.35871203988386835</v>
      </c>
      <c r="L37" s="206">
        <v>-0.20934243710758471</v>
      </c>
      <c r="M37" s="206">
        <v>-1.9850507276787388</v>
      </c>
      <c r="N37" s="206">
        <v>-1.0946570854434179</v>
      </c>
      <c r="O37" s="206">
        <v>-3.7321994526075875</v>
      </c>
    </row>
    <row r="38" spans="1:15" ht="15" thickBot="1" x14ac:dyDescent="0.25">
      <c r="A38" s="30"/>
      <c r="B38" s="40"/>
      <c r="C38" s="30"/>
      <c r="D38" s="30"/>
      <c r="E38" s="30"/>
      <c r="F38" s="30"/>
      <c r="G38" s="30"/>
      <c r="H38" s="30"/>
      <c r="I38" s="30"/>
      <c r="J38" s="30"/>
      <c r="K38" s="30"/>
      <c r="L38" s="30"/>
      <c r="M38" s="30"/>
      <c r="N38" s="41"/>
      <c r="O38" s="30"/>
    </row>
    <row r="39" spans="1:15" ht="15" thickTop="1" x14ac:dyDescent="0.2">
      <c r="A39" s="369" t="s">
        <v>925</v>
      </c>
      <c r="B39" s="369"/>
      <c r="C39" s="369"/>
      <c r="D39" s="369"/>
      <c r="E39" s="369"/>
      <c r="F39" s="369"/>
      <c r="G39" s="369"/>
      <c r="H39" s="369"/>
      <c r="I39" s="369"/>
      <c r="J39" s="369"/>
      <c r="K39" s="369"/>
      <c r="L39" s="369"/>
      <c r="M39" s="369"/>
      <c r="N39" s="369"/>
      <c r="O39" s="369"/>
    </row>
    <row r="40" spans="1:15" x14ac:dyDescent="0.2">
      <c r="A40" s="333" t="s">
        <v>112</v>
      </c>
      <c r="B40" s="333"/>
      <c r="C40" s="333"/>
      <c r="D40" s="333"/>
      <c r="E40" s="333"/>
      <c r="F40" s="333"/>
      <c r="G40" s="333"/>
      <c r="H40" s="333"/>
      <c r="I40" s="333"/>
      <c r="J40" s="333"/>
      <c r="K40" s="333"/>
      <c r="L40" s="333"/>
      <c r="M40" s="333"/>
      <c r="N40" s="333"/>
      <c r="O40" s="333"/>
    </row>
    <row r="41" spans="1:15" x14ac:dyDescent="0.2">
      <c r="A41" s="343" t="s">
        <v>113</v>
      </c>
      <c r="B41" s="343"/>
      <c r="C41" s="343"/>
      <c r="D41" s="343"/>
      <c r="E41" s="343"/>
      <c r="F41" s="343"/>
      <c r="G41" s="343"/>
      <c r="H41" s="343"/>
      <c r="I41" s="343"/>
      <c r="J41" s="343"/>
      <c r="K41" s="343"/>
      <c r="L41" s="343"/>
      <c r="M41" s="343"/>
      <c r="N41" s="343"/>
      <c r="O41" s="343"/>
    </row>
    <row r="42" spans="1:15" ht="21" customHeight="1" x14ac:dyDescent="0.2">
      <c r="A42" s="362" t="s">
        <v>936</v>
      </c>
      <c r="B42" s="362"/>
      <c r="C42" s="362"/>
      <c r="D42" s="362"/>
      <c r="E42" s="362"/>
      <c r="F42" s="362"/>
      <c r="G42" s="362"/>
      <c r="H42" s="362"/>
      <c r="I42" s="362"/>
      <c r="J42" s="362"/>
      <c r="K42" s="362"/>
      <c r="L42" s="362"/>
      <c r="M42" s="362"/>
      <c r="N42" s="362"/>
      <c r="O42" s="362"/>
    </row>
  </sheetData>
  <mergeCells count="10">
    <mergeCell ref="A1:O1"/>
    <mergeCell ref="A2:O2"/>
    <mergeCell ref="A3:O3"/>
    <mergeCell ref="A42:O42"/>
    <mergeCell ref="A4:B4"/>
    <mergeCell ref="A5:B5"/>
    <mergeCell ref="A6:B6"/>
    <mergeCell ref="A39:O39"/>
    <mergeCell ref="A40:O40"/>
    <mergeCell ref="A41:O41"/>
  </mergeCells>
  <hyperlinks>
    <hyperlink ref="A42" r:id="rId1" display="http://www.imf.org/external/np/fin/data/param rms_mth.aspx"/>
  </hyperlinks>
  <pageMargins left="0.7" right="0.7" top="0.75" bottom="0.75" header="0.3" footer="0.3"/>
  <pageSetup paperSize="9" scale="89" orientation="portrait"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view="pageBreakPreview" topLeftCell="A16" zoomScaleNormal="100" zoomScaleSheetLayoutView="100" workbookViewId="0">
      <selection activeCell="A39" sqref="A39:P39"/>
    </sheetView>
  </sheetViews>
  <sheetFormatPr defaultColWidth="9.125" defaultRowHeight="14.25" x14ac:dyDescent="0.2"/>
  <cols>
    <col min="1" max="1" width="4.875" style="5" bestFit="1" customWidth="1"/>
    <col min="2" max="2" width="4" style="5" bestFit="1" customWidth="1"/>
    <col min="3" max="3" width="6.125" style="5" bestFit="1" customWidth="1"/>
    <col min="4" max="4" width="5" style="5" bestFit="1" customWidth="1"/>
    <col min="5" max="5" width="5.125" style="5" bestFit="1" customWidth="1"/>
    <col min="6" max="6" width="8.125" style="5" bestFit="1" customWidth="1"/>
    <col min="7" max="7" width="5.75" style="5" bestFit="1" customWidth="1"/>
    <col min="8" max="8" width="6.75" style="5" bestFit="1" customWidth="1"/>
    <col min="9" max="9" width="7.75" style="5" bestFit="1" customWidth="1"/>
    <col min="10" max="10" width="7.125" style="5" bestFit="1" customWidth="1"/>
    <col min="11" max="11" width="6.125" style="5" bestFit="1" customWidth="1"/>
    <col min="12" max="12" width="6" style="5" bestFit="1" customWidth="1"/>
    <col min="13" max="13" width="5.875" style="5" bestFit="1" customWidth="1"/>
    <col min="14" max="14" width="5" style="5" bestFit="1" customWidth="1"/>
    <col min="15" max="15" width="6.125" style="5" bestFit="1" customWidth="1"/>
    <col min="16" max="16" width="5.125" style="5" bestFit="1" customWidth="1"/>
    <col min="17" max="16384" width="9.125" style="5"/>
  </cols>
  <sheetData>
    <row r="1" spans="1:16" ht="21.75" x14ac:dyDescent="0.2">
      <c r="A1" s="360" t="s">
        <v>114</v>
      </c>
      <c r="B1" s="360"/>
      <c r="C1" s="360"/>
      <c r="D1" s="360"/>
      <c r="E1" s="360"/>
      <c r="F1" s="360"/>
      <c r="G1" s="360"/>
      <c r="H1" s="360"/>
      <c r="I1" s="360"/>
      <c r="J1" s="360"/>
      <c r="K1" s="360"/>
      <c r="L1" s="360"/>
      <c r="M1" s="360"/>
      <c r="N1" s="360"/>
      <c r="O1" s="360"/>
      <c r="P1" s="360"/>
    </row>
    <row r="2" spans="1:16" ht="15" thickBot="1" x14ac:dyDescent="0.25">
      <c r="A2" s="370" t="s">
        <v>78</v>
      </c>
      <c r="B2" s="370"/>
      <c r="C2" s="370"/>
      <c r="D2" s="370"/>
      <c r="E2" s="370"/>
      <c r="F2" s="370"/>
      <c r="G2" s="370"/>
      <c r="H2" s="370"/>
      <c r="I2" s="370"/>
      <c r="J2" s="370"/>
      <c r="K2" s="370"/>
      <c r="L2" s="370"/>
      <c r="M2" s="370"/>
      <c r="N2" s="370"/>
      <c r="O2" s="370"/>
      <c r="P2" s="370"/>
    </row>
    <row r="3" spans="1:16" ht="15" thickTop="1" x14ac:dyDescent="0.2">
      <c r="A3" s="371"/>
      <c r="B3" s="372"/>
      <c r="C3" s="32"/>
      <c r="D3" s="32"/>
      <c r="E3" s="32"/>
      <c r="F3" s="33"/>
      <c r="G3" s="33"/>
      <c r="H3" s="33"/>
      <c r="I3" s="32"/>
      <c r="J3" s="32"/>
      <c r="K3" s="32" t="s">
        <v>80</v>
      </c>
      <c r="L3" s="32" t="s">
        <v>79</v>
      </c>
      <c r="M3" s="32" t="s">
        <v>81</v>
      </c>
      <c r="N3" s="33"/>
      <c r="O3" s="33"/>
      <c r="P3" s="4"/>
    </row>
    <row r="4" spans="1:16" x14ac:dyDescent="0.2">
      <c r="A4" s="365" t="s">
        <v>82</v>
      </c>
      <c r="B4" s="366"/>
      <c r="C4" s="32" t="s">
        <v>83</v>
      </c>
      <c r="D4" s="32" t="s">
        <v>84</v>
      </c>
      <c r="E4" s="32" t="s">
        <v>85</v>
      </c>
      <c r="F4" s="32" t="s">
        <v>86</v>
      </c>
      <c r="G4" s="32" t="s">
        <v>87</v>
      </c>
      <c r="H4" s="32" t="s">
        <v>88</v>
      </c>
      <c r="I4" s="32" t="s">
        <v>89</v>
      </c>
      <c r="J4" s="32" t="s">
        <v>90</v>
      </c>
      <c r="K4" s="32" t="s">
        <v>92</v>
      </c>
      <c r="L4" s="32" t="s">
        <v>91</v>
      </c>
      <c r="M4" s="32" t="s">
        <v>93</v>
      </c>
      <c r="N4" s="32" t="s">
        <v>94</v>
      </c>
      <c r="O4" s="32" t="s">
        <v>95</v>
      </c>
      <c r="P4" s="24" t="s">
        <v>115</v>
      </c>
    </row>
    <row r="5" spans="1:16" ht="15" thickBot="1" x14ac:dyDescent="0.25">
      <c r="A5" s="367" t="s">
        <v>28</v>
      </c>
      <c r="B5" s="368"/>
      <c r="C5" s="34" t="s">
        <v>96</v>
      </c>
      <c r="D5" s="34" t="s">
        <v>97</v>
      </c>
      <c r="E5" s="34" t="s">
        <v>98</v>
      </c>
      <c r="F5" s="34" t="s">
        <v>99</v>
      </c>
      <c r="G5" s="34" t="s">
        <v>100</v>
      </c>
      <c r="H5" s="34" t="s">
        <v>101</v>
      </c>
      <c r="I5" s="34" t="s">
        <v>102</v>
      </c>
      <c r="J5" s="34" t="s">
        <v>98</v>
      </c>
      <c r="K5" s="34" t="s">
        <v>104</v>
      </c>
      <c r="L5" s="34" t="s">
        <v>103</v>
      </c>
      <c r="M5" s="34" t="s">
        <v>105</v>
      </c>
      <c r="N5" s="34" t="s">
        <v>106</v>
      </c>
      <c r="O5" s="34" t="s">
        <v>107</v>
      </c>
      <c r="P5" s="35" t="s">
        <v>116</v>
      </c>
    </row>
    <row r="6" spans="1:16" ht="15" thickTop="1" x14ac:dyDescent="0.2">
      <c r="A6" s="13"/>
      <c r="B6" s="36"/>
      <c r="C6" s="24"/>
      <c r="D6" s="24"/>
      <c r="E6" s="24"/>
      <c r="F6" s="4"/>
      <c r="G6" s="4"/>
      <c r="H6" s="4"/>
      <c r="I6" s="24"/>
      <c r="J6" s="24"/>
      <c r="K6" s="30"/>
      <c r="L6" s="30"/>
      <c r="M6" s="30"/>
      <c r="N6" s="4"/>
      <c r="O6" s="4"/>
      <c r="P6" s="4"/>
    </row>
    <row r="7" spans="1:16" x14ac:dyDescent="0.2">
      <c r="A7" s="25">
        <v>2020</v>
      </c>
      <c r="B7" s="25"/>
      <c r="C7" s="316">
        <v>2.65</v>
      </c>
      <c r="D7" s="316">
        <v>4.3899999999999997</v>
      </c>
      <c r="E7" s="316">
        <v>-7.2</v>
      </c>
      <c r="F7" s="316">
        <v>-4.24</v>
      </c>
      <c r="G7" s="316">
        <v>-4</v>
      </c>
      <c r="H7" s="316">
        <v>1.1000000000000001</v>
      </c>
      <c r="I7" s="316">
        <v>-2.56</v>
      </c>
      <c r="J7" s="316">
        <v>-7.43</v>
      </c>
      <c r="K7" s="316">
        <v>-1.8</v>
      </c>
      <c r="L7" s="316">
        <v>-4.54</v>
      </c>
      <c r="M7" s="316">
        <v>0.72</v>
      </c>
      <c r="N7" s="316">
        <v>4.84</v>
      </c>
      <c r="O7" s="316">
        <v>-25.27</v>
      </c>
      <c r="P7" s="316">
        <v>-3.99</v>
      </c>
    </row>
    <row r="8" spans="1:16" x14ac:dyDescent="0.2">
      <c r="A8" s="25">
        <v>2021</v>
      </c>
      <c r="B8" s="25"/>
      <c r="C8" s="316">
        <v>5.56</v>
      </c>
      <c r="D8" s="316">
        <v>-4.33</v>
      </c>
      <c r="E8" s="316">
        <v>0.81</v>
      </c>
      <c r="F8" s="316">
        <v>1.71</v>
      </c>
      <c r="G8" s="316">
        <v>2.93</v>
      </c>
      <c r="H8" s="316">
        <v>-6.63</v>
      </c>
      <c r="I8" s="316">
        <v>-0.83</v>
      </c>
      <c r="J8" s="316">
        <v>-7.17</v>
      </c>
      <c r="K8" s="316">
        <v>3.01</v>
      </c>
      <c r="L8" s="316">
        <v>3.17</v>
      </c>
      <c r="M8" s="316">
        <v>-4.4000000000000004</v>
      </c>
      <c r="N8" s="316">
        <v>-0.49</v>
      </c>
      <c r="O8" s="316">
        <v>-41.54</v>
      </c>
      <c r="P8" s="316">
        <v>2.91</v>
      </c>
    </row>
    <row r="9" spans="1:16" x14ac:dyDescent="0.2">
      <c r="A9" s="25">
        <v>2022</v>
      </c>
      <c r="B9" s="25"/>
      <c r="C9" s="316">
        <v>-4.0999999999999996</v>
      </c>
      <c r="D9" s="316">
        <v>-1.23</v>
      </c>
      <c r="E9" s="316">
        <v>-4.38</v>
      </c>
      <c r="F9" s="316">
        <v>-3.72</v>
      </c>
      <c r="G9" s="316">
        <v>7.08</v>
      </c>
      <c r="H9" s="316">
        <v>-9.4499999999999993</v>
      </c>
      <c r="I9" s="316">
        <v>-0.12</v>
      </c>
      <c r="J9" s="316">
        <v>-17.010000000000002</v>
      </c>
      <c r="K9" s="316">
        <v>-5.53</v>
      </c>
      <c r="L9" s="316">
        <v>4.97</v>
      </c>
      <c r="M9" s="316">
        <v>-1.83</v>
      </c>
      <c r="N9" s="316">
        <v>4.0199999999999996</v>
      </c>
      <c r="O9" s="316">
        <v>-24.43</v>
      </c>
      <c r="P9" s="316">
        <v>5.17</v>
      </c>
    </row>
    <row r="10" spans="1:16" x14ac:dyDescent="0.2">
      <c r="A10" s="25">
        <v>2023</v>
      </c>
      <c r="B10" s="25"/>
      <c r="C10" s="316">
        <v>-3.02</v>
      </c>
      <c r="D10" s="316">
        <v>2.91</v>
      </c>
      <c r="E10" s="316">
        <v>-1.08</v>
      </c>
      <c r="F10" s="316">
        <v>-0.2</v>
      </c>
      <c r="G10" s="316">
        <v>-2.95</v>
      </c>
      <c r="H10" s="316">
        <v>-7.31</v>
      </c>
      <c r="I10" s="316">
        <v>-5.24</v>
      </c>
      <c r="J10" s="316">
        <v>-20.74</v>
      </c>
      <c r="K10" s="316">
        <v>4.6500000000000004</v>
      </c>
      <c r="L10" s="316">
        <v>-0.56000000000000005</v>
      </c>
      <c r="M10" s="316">
        <v>-2.94</v>
      </c>
      <c r="N10" s="316">
        <v>8.1</v>
      </c>
      <c r="O10" s="316">
        <v>-36.47</v>
      </c>
      <c r="P10" s="316">
        <v>-0.81</v>
      </c>
    </row>
    <row r="11" spans="1:16" x14ac:dyDescent="0.2">
      <c r="A11" s="25"/>
      <c r="B11" s="25"/>
      <c r="C11" s="316"/>
      <c r="D11" s="316"/>
      <c r="E11" s="316"/>
      <c r="F11" s="316"/>
      <c r="G11" s="316"/>
      <c r="H11" s="316"/>
      <c r="I11" s="316"/>
      <c r="J11" s="316"/>
      <c r="K11" s="316"/>
      <c r="L11" s="316"/>
      <c r="M11" s="316"/>
      <c r="N11" s="316"/>
      <c r="O11" s="316"/>
      <c r="P11" s="316"/>
    </row>
    <row r="12" spans="1:16" x14ac:dyDescent="0.2">
      <c r="A12" s="25">
        <v>2022</v>
      </c>
      <c r="B12" s="25" t="s">
        <v>108</v>
      </c>
      <c r="C12" s="316">
        <v>-2.3199999999999998</v>
      </c>
      <c r="D12" s="316">
        <v>4.79</v>
      </c>
      <c r="E12" s="316">
        <v>-5.36</v>
      </c>
      <c r="F12" s="316">
        <v>-5.55</v>
      </c>
      <c r="G12" s="316">
        <v>-1.62</v>
      </c>
      <c r="H12" s="316">
        <v>4.9400000000000004</v>
      </c>
      <c r="I12" s="316">
        <v>0.79</v>
      </c>
      <c r="J12" s="316">
        <v>-2.83</v>
      </c>
      <c r="K12" s="316">
        <v>4.88</v>
      </c>
      <c r="L12" s="316">
        <v>-4.17</v>
      </c>
      <c r="M12" s="316">
        <v>8.1300000000000008</v>
      </c>
      <c r="N12" s="316">
        <v>1.26</v>
      </c>
      <c r="O12" s="316">
        <v>-4.6900000000000004</v>
      </c>
      <c r="P12" s="316">
        <v>-3.83</v>
      </c>
    </row>
    <row r="13" spans="1:16" x14ac:dyDescent="0.2">
      <c r="A13" s="25"/>
      <c r="B13" s="25"/>
      <c r="C13" s="316"/>
      <c r="D13" s="316"/>
      <c r="E13" s="316"/>
      <c r="F13" s="316"/>
      <c r="G13" s="316"/>
      <c r="H13" s="316"/>
      <c r="I13" s="316"/>
      <c r="J13" s="316"/>
      <c r="K13" s="316"/>
      <c r="L13" s="316"/>
      <c r="M13" s="316"/>
      <c r="N13" s="316"/>
      <c r="O13" s="316"/>
      <c r="P13" s="316"/>
    </row>
    <row r="14" spans="1:16" x14ac:dyDescent="0.2">
      <c r="A14" s="25">
        <v>2023</v>
      </c>
      <c r="B14" s="25" t="s">
        <v>109</v>
      </c>
      <c r="C14" s="316">
        <v>0.62</v>
      </c>
      <c r="D14" s="316">
        <v>1.29</v>
      </c>
      <c r="E14" s="316">
        <v>-0.28999999999999998</v>
      </c>
      <c r="F14" s="316">
        <v>2.33</v>
      </c>
      <c r="G14" s="316">
        <v>-3.23</v>
      </c>
      <c r="H14" s="316">
        <v>-1.68</v>
      </c>
      <c r="I14" s="316">
        <v>-0.63</v>
      </c>
      <c r="J14" s="316">
        <v>-21.31</v>
      </c>
      <c r="K14" s="316">
        <v>1.45</v>
      </c>
      <c r="L14" s="316">
        <v>-1.06</v>
      </c>
      <c r="M14" s="316">
        <v>-3.17</v>
      </c>
      <c r="N14" s="316">
        <v>0.33</v>
      </c>
      <c r="O14" s="316">
        <v>-3.47</v>
      </c>
      <c r="P14" s="316">
        <v>-1.07</v>
      </c>
    </row>
    <row r="15" spans="1:16" x14ac:dyDescent="0.2">
      <c r="A15" s="25"/>
      <c r="B15" s="25" t="s">
        <v>110</v>
      </c>
      <c r="C15" s="316">
        <v>-4.32</v>
      </c>
      <c r="D15" s="316">
        <v>1.06</v>
      </c>
      <c r="E15" s="316">
        <v>1.35</v>
      </c>
      <c r="F15" s="316">
        <v>0.68</v>
      </c>
      <c r="G15" s="316">
        <v>1.24</v>
      </c>
      <c r="H15" s="316">
        <v>-6.82</v>
      </c>
      <c r="I15" s="316">
        <v>-4.7</v>
      </c>
      <c r="J15" s="316">
        <v>0.09</v>
      </c>
      <c r="K15" s="316">
        <v>3.36</v>
      </c>
      <c r="L15" s="316">
        <v>0.36</v>
      </c>
      <c r="M15" s="316">
        <v>0.45</v>
      </c>
      <c r="N15" s="316">
        <v>2.98</v>
      </c>
      <c r="O15" s="316">
        <v>-25.55</v>
      </c>
      <c r="P15" s="316">
        <v>1.1399999999999999</v>
      </c>
    </row>
    <row r="16" spans="1:16" x14ac:dyDescent="0.2">
      <c r="A16" s="25"/>
      <c r="B16" s="25" t="s">
        <v>111</v>
      </c>
      <c r="C16" s="316">
        <v>0.83</v>
      </c>
      <c r="D16" s="316">
        <v>-1.38</v>
      </c>
      <c r="E16" s="316">
        <v>0</v>
      </c>
      <c r="F16" s="316">
        <v>-1.51</v>
      </c>
      <c r="G16" s="316">
        <v>1.04</v>
      </c>
      <c r="H16" s="316">
        <v>-1.94</v>
      </c>
      <c r="I16" s="316">
        <v>0.91</v>
      </c>
      <c r="J16" s="316">
        <v>1.06</v>
      </c>
      <c r="K16" s="316">
        <v>-1.89</v>
      </c>
      <c r="L16" s="316">
        <v>2.25</v>
      </c>
      <c r="M16" s="316">
        <v>-0.98</v>
      </c>
      <c r="N16" s="316">
        <v>0.02</v>
      </c>
      <c r="O16" s="316">
        <v>-3.87</v>
      </c>
      <c r="P16" s="316">
        <v>1.1499999999999999</v>
      </c>
    </row>
    <row r="17" spans="1:16" x14ac:dyDescent="0.2">
      <c r="A17" s="25"/>
      <c r="B17" s="25" t="s">
        <v>108</v>
      </c>
      <c r="C17" s="316">
        <v>-0.1</v>
      </c>
      <c r="D17" s="316">
        <v>1.95</v>
      </c>
      <c r="E17" s="316">
        <v>-2.13</v>
      </c>
      <c r="F17" s="316">
        <v>-1.64</v>
      </c>
      <c r="G17" s="316">
        <v>-1.96</v>
      </c>
      <c r="H17" s="316">
        <v>3.18</v>
      </c>
      <c r="I17" s="316">
        <v>-0.85</v>
      </c>
      <c r="J17" s="316">
        <v>-0.43</v>
      </c>
      <c r="K17" s="316">
        <v>1.72</v>
      </c>
      <c r="L17" s="316">
        <v>-2.06</v>
      </c>
      <c r="M17" s="316">
        <v>0.77</v>
      </c>
      <c r="N17" s="316">
        <v>4.6100000000000003</v>
      </c>
      <c r="O17" s="316">
        <v>-8.0299999999999994</v>
      </c>
      <c r="P17" s="316">
        <v>-1.99</v>
      </c>
    </row>
    <row r="18" spans="1:16" x14ac:dyDescent="0.2">
      <c r="A18" s="25"/>
      <c r="B18" s="25"/>
      <c r="C18" s="316"/>
      <c r="D18" s="316"/>
      <c r="E18" s="316"/>
      <c r="F18" s="316"/>
      <c r="G18" s="316"/>
      <c r="H18" s="316"/>
      <c r="I18" s="316"/>
      <c r="J18" s="316"/>
      <c r="K18" s="316"/>
      <c r="L18" s="316"/>
      <c r="M18" s="316"/>
      <c r="N18" s="316"/>
      <c r="O18" s="316"/>
      <c r="P18" s="316"/>
    </row>
    <row r="19" spans="1:16" x14ac:dyDescent="0.2">
      <c r="A19" s="25">
        <v>2023</v>
      </c>
      <c r="B19" s="25" t="s">
        <v>45</v>
      </c>
      <c r="C19" s="316">
        <v>2.1</v>
      </c>
      <c r="D19" s="316">
        <v>0.65</v>
      </c>
      <c r="E19" s="316">
        <v>0.06</v>
      </c>
      <c r="F19" s="316">
        <v>2.2599999999999998</v>
      </c>
      <c r="G19" s="316">
        <v>-3.3</v>
      </c>
      <c r="H19" s="316">
        <v>0.39</v>
      </c>
      <c r="I19" s="316">
        <v>2.9</v>
      </c>
      <c r="J19" s="316">
        <v>-17.309999999999999</v>
      </c>
      <c r="K19" s="316">
        <v>0.79</v>
      </c>
      <c r="L19" s="316">
        <v>-1.26</v>
      </c>
      <c r="M19" s="316">
        <v>2.5</v>
      </c>
      <c r="N19" s="316">
        <v>-0.93</v>
      </c>
      <c r="O19" s="316">
        <v>-1.8</v>
      </c>
      <c r="P19" s="316">
        <v>-1.31</v>
      </c>
    </row>
    <row r="20" spans="1:16" x14ac:dyDescent="0.2">
      <c r="A20" s="13"/>
      <c r="B20" s="25" t="s">
        <v>46</v>
      </c>
      <c r="C20" s="316">
        <v>-1.32</v>
      </c>
      <c r="D20" s="316">
        <v>-0.52</v>
      </c>
      <c r="E20" s="316">
        <v>0.32</v>
      </c>
      <c r="F20" s="316">
        <v>-0.33</v>
      </c>
      <c r="G20" s="316">
        <v>1.37</v>
      </c>
      <c r="H20" s="316">
        <v>-2.9</v>
      </c>
      <c r="I20" s="316">
        <v>-3.86</v>
      </c>
      <c r="J20" s="316">
        <v>4.4800000000000004</v>
      </c>
      <c r="K20" s="316">
        <v>-0.4</v>
      </c>
      <c r="L20" s="316">
        <v>1.67</v>
      </c>
      <c r="M20" s="316">
        <v>-5.35</v>
      </c>
      <c r="N20" s="316">
        <v>0.28000000000000003</v>
      </c>
      <c r="O20" s="316">
        <v>1.08</v>
      </c>
      <c r="P20" s="316">
        <v>1.48</v>
      </c>
    </row>
    <row r="21" spans="1:16" x14ac:dyDescent="0.2">
      <c r="A21" s="25"/>
      <c r="B21" s="25" t="s">
        <v>47</v>
      </c>
      <c r="C21" s="316">
        <v>-0.12</v>
      </c>
      <c r="D21" s="316">
        <v>1.1599999999999999</v>
      </c>
      <c r="E21" s="316">
        <v>-0.66</v>
      </c>
      <c r="F21" s="316">
        <v>0.39</v>
      </c>
      <c r="G21" s="316">
        <v>-1.28</v>
      </c>
      <c r="H21" s="316">
        <v>0.86</v>
      </c>
      <c r="I21" s="316">
        <v>0.45</v>
      </c>
      <c r="J21" s="316">
        <v>-8.92</v>
      </c>
      <c r="K21" s="316">
        <v>1.07</v>
      </c>
      <c r="L21" s="316">
        <v>-1.44</v>
      </c>
      <c r="M21" s="316">
        <v>-0.19</v>
      </c>
      <c r="N21" s="316">
        <v>1</v>
      </c>
      <c r="O21" s="316">
        <v>-2.76</v>
      </c>
      <c r="P21" s="316">
        <v>-1.22</v>
      </c>
    </row>
    <row r="22" spans="1:16" x14ac:dyDescent="0.2">
      <c r="A22" s="25"/>
      <c r="B22" s="25"/>
      <c r="C22" s="316"/>
      <c r="D22" s="316"/>
      <c r="E22" s="316"/>
      <c r="F22" s="316"/>
      <c r="G22" s="316"/>
      <c r="H22" s="316"/>
      <c r="I22" s="316"/>
      <c r="J22" s="316"/>
      <c r="K22" s="316"/>
      <c r="L22" s="316"/>
      <c r="M22" s="316"/>
      <c r="N22" s="316"/>
      <c r="O22" s="316"/>
      <c r="P22" s="316"/>
    </row>
    <row r="23" spans="1:16" x14ac:dyDescent="0.2">
      <c r="A23" s="25"/>
      <c r="B23" s="25" t="s">
        <v>48</v>
      </c>
      <c r="C23" s="316">
        <v>-0.92</v>
      </c>
      <c r="D23" s="316">
        <v>0.84</v>
      </c>
      <c r="E23" s="316">
        <v>0.4</v>
      </c>
      <c r="F23" s="316">
        <v>2.21</v>
      </c>
      <c r="G23" s="316">
        <v>-0.13</v>
      </c>
      <c r="H23" s="316">
        <v>-0.56000000000000005</v>
      </c>
      <c r="I23" s="316">
        <v>-1.24</v>
      </c>
      <c r="J23" s="316">
        <v>-0.16</v>
      </c>
      <c r="K23" s="316">
        <v>0.57999999999999996</v>
      </c>
      <c r="L23" s="316">
        <v>-0.1</v>
      </c>
      <c r="M23" s="316">
        <v>-2.82</v>
      </c>
      <c r="N23" s="316">
        <v>2.29</v>
      </c>
      <c r="O23" s="316">
        <v>-1.51</v>
      </c>
      <c r="P23" s="316">
        <v>-0.13</v>
      </c>
    </row>
    <row r="24" spans="1:16" x14ac:dyDescent="0.2">
      <c r="A24" s="25"/>
      <c r="B24" s="25" t="s">
        <v>49</v>
      </c>
      <c r="C24" s="316">
        <v>-1.18</v>
      </c>
      <c r="D24" s="316">
        <v>-1.28</v>
      </c>
      <c r="E24" s="316">
        <v>0.37</v>
      </c>
      <c r="F24" s="316">
        <v>-0.72</v>
      </c>
      <c r="G24" s="316">
        <v>1.47</v>
      </c>
      <c r="H24" s="316">
        <v>-2.7</v>
      </c>
      <c r="I24" s="316">
        <v>-2</v>
      </c>
      <c r="J24" s="316">
        <v>0.92</v>
      </c>
      <c r="K24" s="316">
        <v>0.66</v>
      </c>
      <c r="L24" s="316">
        <v>1.47</v>
      </c>
      <c r="M24" s="316">
        <v>2.83</v>
      </c>
      <c r="N24" s="316">
        <v>-0.19</v>
      </c>
      <c r="O24" s="316">
        <v>-4.72</v>
      </c>
      <c r="P24" s="316">
        <v>1.47</v>
      </c>
    </row>
    <row r="25" spans="1:16" x14ac:dyDescent="0.2">
      <c r="A25" s="25"/>
      <c r="B25" s="25" t="s">
        <v>50</v>
      </c>
      <c r="C25" s="316">
        <v>-2.2799999999999998</v>
      </c>
      <c r="D25" s="316">
        <v>1.51</v>
      </c>
      <c r="E25" s="316">
        <v>0.57999999999999996</v>
      </c>
      <c r="F25" s="316">
        <v>-0.78</v>
      </c>
      <c r="G25" s="316">
        <v>-0.09</v>
      </c>
      <c r="H25" s="316">
        <v>-3.7</v>
      </c>
      <c r="I25" s="316">
        <v>-1.53</v>
      </c>
      <c r="J25" s="316">
        <v>-0.67</v>
      </c>
      <c r="K25" s="316">
        <v>2.09</v>
      </c>
      <c r="L25" s="316">
        <v>-1</v>
      </c>
      <c r="M25" s="316">
        <v>0.52</v>
      </c>
      <c r="N25" s="316">
        <v>0.87</v>
      </c>
      <c r="O25" s="316">
        <v>-20.66</v>
      </c>
      <c r="P25" s="316">
        <v>-0.2</v>
      </c>
    </row>
    <row r="26" spans="1:16" x14ac:dyDescent="0.2">
      <c r="A26" s="25"/>
      <c r="B26" s="25"/>
      <c r="C26" s="316"/>
      <c r="D26" s="316"/>
      <c r="E26" s="316"/>
      <c r="F26" s="316"/>
      <c r="G26" s="316"/>
      <c r="H26" s="316"/>
      <c r="I26" s="316"/>
      <c r="J26" s="316"/>
      <c r="K26" s="316"/>
      <c r="L26" s="316"/>
      <c r="M26" s="316"/>
      <c r="N26" s="316"/>
      <c r="O26" s="316"/>
      <c r="P26" s="316"/>
    </row>
    <row r="27" spans="1:16" x14ac:dyDescent="0.2">
      <c r="A27" s="25"/>
      <c r="B27" s="25" t="s">
        <v>39</v>
      </c>
      <c r="C27" s="316">
        <v>0.61</v>
      </c>
      <c r="D27" s="316">
        <v>1.51</v>
      </c>
      <c r="E27" s="316">
        <v>0.57999999999999996</v>
      </c>
      <c r="F27" s="316">
        <v>-0.78</v>
      </c>
      <c r="G27" s="316">
        <v>-0.09</v>
      </c>
      <c r="H27" s="316">
        <v>-3.7</v>
      </c>
      <c r="I27" s="316">
        <v>-1.53</v>
      </c>
      <c r="J27" s="316">
        <v>-0.67</v>
      </c>
      <c r="K27" s="316">
        <v>2.09</v>
      </c>
      <c r="L27" s="316">
        <v>-1</v>
      </c>
      <c r="M27" s="316">
        <v>0.52</v>
      </c>
      <c r="N27" s="316">
        <v>0.87</v>
      </c>
      <c r="O27" s="316">
        <v>-20.66</v>
      </c>
      <c r="P27" s="316">
        <v>-0.2</v>
      </c>
    </row>
    <row r="28" spans="1:16" x14ac:dyDescent="0.2">
      <c r="A28" s="25"/>
      <c r="B28" s="25" t="s">
        <v>40</v>
      </c>
      <c r="C28" s="316">
        <v>-1</v>
      </c>
      <c r="D28" s="316">
        <v>-0.44</v>
      </c>
      <c r="E28" s="316">
        <v>0.45</v>
      </c>
      <c r="F28" s="316">
        <v>-0.06</v>
      </c>
      <c r="G28" s="316">
        <v>0.89</v>
      </c>
      <c r="H28" s="316">
        <v>-2.58</v>
      </c>
      <c r="I28" s="316">
        <v>-1.1599999999999999</v>
      </c>
      <c r="J28" s="316">
        <v>-5.3</v>
      </c>
      <c r="K28" s="316">
        <v>-0.48</v>
      </c>
      <c r="L28" s="316">
        <v>0.98</v>
      </c>
      <c r="M28" s="316">
        <v>-2.19</v>
      </c>
      <c r="N28" s="316">
        <v>-0.33</v>
      </c>
      <c r="O28" s="316">
        <v>2.0699999999999998</v>
      </c>
      <c r="P28" s="316">
        <v>0.98</v>
      </c>
    </row>
    <row r="29" spans="1:16" x14ac:dyDescent="0.2">
      <c r="A29" s="25"/>
      <c r="B29" s="25" t="s">
        <v>41</v>
      </c>
      <c r="C29" s="316">
        <v>1.23</v>
      </c>
      <c r="D29" s="316">
        <v>-1.41</v>
      </c>
      <c r="E29" s="316">
        <v>0.77</v>
      </c>
      <c r="F29" s="316">
        <v>-0.54</v>
      </c>
      <c r="G29" s="316">
        <v>1.1399999999999999</v>
      </c>
      <c r="H29" s="316">
        <v>-1.1399999999999999</v>
      </c>
      <c r="I29" s="316">
        <v>0.03</v>
      </c>
      <c r="J29" s="316">
        <v>7.72</v>
      </c>
      <c r="K29" s="316">
        <v>-2.15</v>
      </c>
      <c r="L29" s="316">
        <v>1.42</v>
      </c>
      <c r="M29" s="316">
        <v>-0.34</v>
      </c>
      <c r="N29" s="316">
        <v>-2.1800000000000002</v>
      </c>
      <c r="O29" s="316">
        <v>-1.64</v>
      </c>
      <c r="P29" s="316">
        <v>1.1399999999999999</v>
      </c>
    </row>
    <row r="30" spans="1:16" x14ac:dyDescent="0.2">
      <c r="A30" s="25"/>
      <c r="B30" s="25"/>
      <c r="C30" s="316"/>
      <c r="D30" s="316"/>
      <c r="E30" s="316"/>
      <c r="F30" s="316"/>
      <c r="G30" s="316"/>
      <c r="H30" s="316"/>
      <c r="I30" s="316"/>
      <c r="J30" s="316"/>
      <c r="K30" s="316"/>
      <c r="L30" s="316"/>
      <c r="M30" s="316"/>
      <c r="N30" s="316"/>
      <c r="O30" s="316"/>
      <c r="P30" s="316"/>
    </row>
    <row r="31" spans="1:16" x14ac:dyDescent="0.2">
      <c r="A31" s="25"/>
      <c r="B31" s="25" t="s">
        <v>42</v>
      </c>
      <c r="C31" s="316">
        <v>-0.41</v>
      </c>
      <c r="D31" s="316">
        <v>0.3</v>
      </c>
      <c r="E31" s="316">
        <v>-0.28000000000000003</v>
      </c>
      <c r="F31" s="316">
        <v>-2.52</v>
      </c>
      <c r="G31" s="316">
        <v>0.31</v>
      </c>
      <c r="H31" s="316">
        <v>0.06</v>
      </c>
      <c r="I31" s="316">
        <v>-1.53</v>
      </c>
      <c r="J31" s="316">
        <v>2</v>
      </c>
      <c r="K31" s="316">
        <v>-0.67</v>
      </c>
      <c r="L31" s="316">
        <v>-0.21</v>
      </c>
      <c r="M31" s="316">
        <v>-0.81</v>
      </c>
      <c r="N31" s="316">
        <v>1.02</v>
      </c>
      <c r="O31" s="316">
        <v>-2.84</v>
      </c>
      <c r="P31" s="316">
        <v>0.06</v>
      </c>
    </row>
    <row r="32" spans="1:16" x14ac:dyDescent="0.2">
      <c r="A32" s="25"/>
      <c r="B32" s="25" t="s">
        <v>43</v>
      </c>
      <c r="C32" s="316">
        <v>1.1499999999999999</v>
      </c>
      <c r="D32" s="316">
        <v>1.46</v>
      </c>
      <c r="E32" s="316">
        <v>-1.53</v>
      </c>
      <c r="F32" s="316">
        <v>1.02</v>
      </c>
      <c r="G32" s="316">
        <v>-1.62</v>
      </c>
      <c r="H32" s="316">
        <v>0.22</v>
      </c>
      <c r="I32" s="316">
        <v>0.96</v>
      </c>
      <c r="J32" s="316">
        <v>-2.72</v>
      </c>
      <c r="K32" s="316">
        <v>2.31</v>
      </c>
      <c r="L32" s="316">
        <v>-1.44</v>
      </c>
      <c r="M32" s="316">
        <v>3.44</v>
      </c>
      <c r="N32" s="316">
        <v>1.6</v>
      </c>
      <c r="O32" s="316">
        <v>-3.54</v>
      </c>
      <c r="P32" s="316">
        <v>-1.44</v>
      </c>
    </row>
    <row r="33" spans="1:16" x14ac:dyDescent="0.2">
      <c r="A33" s="25"/>
      <c r="B33" s="25" t="s">
        <v>44</v>
      </c>
      <c r="C33" s="316">
        <v>-0.83</v>
      </c>
      <c r="D33" s="316">
        <v>0.18</v>
      </c>
      <c r="E33" s="316">
        <v>-0.32</v>
      </c>
      <c r="F33" s="316">
        <v>-0.12</v>
      </c>
      <c r="G33" s="316">
        <v>-0.66</v>
      </c>
      <c r="H33" s="316">
        <v>2.89</v>
      </c>
      <c r="I33" s="316">
        <v>-0.26</v>
      </c>
      <c r="J33" s="316">
        <v>0.35</v>
      </c>
      <c r="K33" s="316">
        <v>0.09</v>
      </c>
      <c r="L33" s="316">
        <v>-0.42</v>
      </c>
      <c r="M33" s="316">
        <v>-1.78</v>
      </c>
      <c r="N33" s="316">
        <v>1.92</v>
      </c>
      <c r="O33" s="316">
        <v>-1.87</v>
      </c>
      <c r="P33" s="316">
        <v>-0.62</v>
      </c>
    </row>
    <row r="34" spans="1:16" x14ac:dyDescent="0.2">
      <c r="C34" s="317"/>
      <c r="D34" s="317"/>
      <c r="E34" s="317"/>
      <c r="F34" s="317"/>
      <c r="G34" s="317"/>
      <c r="H34" s="317"/>
      <c r="I34" s="317"/>
      <c r="J34" s="317"/>
      <c r="K34" s="317"/>
      <c r="L34" s="317"/>
      <c r="M34" s="317"/>
      <c r="N34" s="317"/>
      <c r="O34" s="317"/>
      <c r="P34" s="317"/>
    </row>
    <row r="35" spans="1:16" x14ac:dyDescent="0.2">
      <c r="A35" s="25">
        <v>2024</v>
      </c>
      <c r="B35" s="25" t="s">
        <v>45</v>
      </c>
      <c r="C35" s="207">
        <v>0.39593861851874301</v>
      </c>
      <c r="D35" s="207">
        <v>-0.78554723469447252</v>
      </c>
      <c r="E35" s="207">
        <v>0.90870419144333248</v>
      </c>
      <c r="F35" s="207">
        <v>-1.2941820788893943</v>
      </c>
      <c r="G35" s="207">
        <v>1.4270505713639858</v>
      </c>
      <c r="H35" s="207">
        <v>-2.9078599904158842</v>
      </c>
      <c r="I35" s="207">
        <v>-1.1308200114131028</v>
      </c>
      <c r="J35" s="207">
        <v>1.9089062937099888</v>
      </c>
      <c r="K35" s="207">
        <v>0.52465396686092181</v>
      </c>
      <c r="L35" s="207">
        <v>0.67534780010667372</v>
      </c>
      <c r="M35" s="207">
        <v>-1.1161029640304077</v>
      </c>
      <c r="N35" s="207">
        <v>-0.2178155711995533</v>
      </c>
      <c r="O35" s="207">
        <v>-2.8787409687941912</v>
      </c>
      <c r="P35" s="207">
        <v>0.88654615454024643</v>
      </c>
    </row>
    <row r="36" spans="1:16" ht="15" thickBot="1" x14ac:dyDescent="0.25">
      <c r="A36" s="25"/>
      <c r="B36" s="42"/>
      <c r="C36" s="37"/>
      <c r="D36" s="37"/>
      <c r="E36" s="37"/>
      <c r="F36" s="37"/>
      <c r="G36" s="37"/>
      <c r="H36" s="37"/>
      <c r="I36" s="37"/>
      <c r="J36" s="37"/>
      <c r="K36" s="37"/>
      <c r="L36" s="37"/>
      <c r="M36" s="37"/>
      <c r="N36" s="37"/>
      <c r="O36" s="43"/>
      <c r="P36" s="37"/>
    </row>
    <row r="37" spans="1:16" ht="15" thickTop="1" x14ac:dyDescent="0.2">
      <c r="A37" s="373" t="s">
        <v>937</v>
      </c>
      <c r="B37" s="373"/>
      <c r="C37" s="373"/>
      <c r="D37" s="373"/>
      <c r="E37" s="373"/>
      <c r="F37" s="373"/>
      <c r="G37" s="373"/>
      <c r="H37" s="373"/>
      <c r="I37" s="373"/>
      <c r="J37" s="373"/>
      <c r="K37" s="373"/>
      <c r="L37" s="373"/>
      <c r="M37" s="373"/>
      <c r="N37" s="373"/>
      <c r="O37" s="373"/>
      <c r="P37" s="373"/>
    </row>
    <row r="38" spans="1:16" x14ac:dyDescent="0.2">
      <c r="A38" s="333" t="s">
        <v>112</v>
      </c>
      <c r="B38" s="333"/>
      <c r="C38" s="333"/>
      <c r="D38" s="333"/>
      <c r="E38" s="333"/>
      <c r="F38" s="333"/>
      <c r="G38" s="333"/>
      <c r="H38" s="333"/>
      <c r="I38" s="333"/>
      <c r="J38" s="333"/>
      <c r="K38" s="333"/>
      <c r="L38" s="333"/>
      <c r="M38" s="333"/>
      <c r="N38" s="333"/>
      <c r="O38" s="333"/>
      <c r="P38" s="333"/>
    </row>
    <row r="39" spans="1:16" x14ac:dyDescent="0.2">
      <c r="A39" s="343" t="s">
        <v>113</v>
      </c>
      <c r="B39" s="343"/>
      <c r="C39" s="343"/>
      <c r="D39" s="343"/>
      <c r="E39" s="343"/>
      <c r="F39" s="343"/>
      <c r="G39" s="343"/>
      <c r="H39" s="343"/>
      <c r="I39" s="343"/>
      <c r="J39" s="343"/>
      <c r="K39" s="343"/>
      <c r="L39" s="343"/>
      <c r="M39" s="343"/>
      <c r="N39" s="343"/>
      <c r="O39" s="343"/>
      <c r="P39" s="343"/>
    </row>
    <row r="40" spans="1:16" ht="21" customHeight="1" x14ac:dyDescent="0.2">
      <c r="A40" s="362" t="s">
        <v>935</v>
      </c>
      <c r="B40" s="362"/>
      <c r="C40" s="362"/>
      <c r="D40" s="362"/>
      <c r="E40" s="362"/>
      <c r="F40" s="362"/>
      <c r="G40" s="362"/>
      <c r="H40" s="362"/>
      <c r="I40" s="362"/>
      <c r="J40" s="362"/>
      <c r="K40" s="362"/>
      <c r="L40" s="362"/>
      <c r="M40" s="362"/>
      <c r="N40" s="362"/>
      <c r="O40" s="362"/>
      <c r="P40" s="362"/>
    </row>
  </sheetData>
  <mergeCells count="9">
    <mergeCell ref="A38:P38"/>
    <mergeCell ref="A39:P39"/>
    <mergeCell ref="A40:P40"/>
    <mergeCell ref="A1:P1"/>
    <mergeCell ref="A2:P2"/>
    <mergeCell ref="A3:B3"/>
    <mergeCell ref="A4:B4"/>
    <mergeCell ref="A5:B5"/>
    <mergeCell ref="A37:P37"/>
  </mergeCells>
  <hyperlinks>
    <hyperlink ref="A40" r:id="rId1" display="http://www.imf.org/external/np/fin/data/param rms_mth.aspx"/>
  </hyperlinks>
  <pageMargins left="0.7" right="0.7" top="0.75" bottom="0.75" header="0.3" footer="0.3"/>
  <pageSetup paperSize="9" scale="84" orientation="portrait"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view="pageBreakPreview" topLeftCell="A19" zoomScaleNormal="100" zoomScaleSheetLayoutView="100" workbookViewId="0">
      <selection activeCell="A32" sqref="A32"/>
    </sheetView>
  </sheetViews>
  <sheetFormatPr defaultColWidth="9.125" defaultRowHeight="14.25" x14ac:dyDescent="0.2"/>
  <cols>
    <col min="1" max="1" width="13.875" style="5" bestFit="1" customWidth="1"/>
    <col min="2" max="5" width="5.75" style="5" bestFit="1" customWidth="1"/>
    <col min="6" max="10" width="5" style="5" bestFit="1" customWidth="1"/>
    <col min="11" max="11" width="4.5" style="5" bestFit="1" customWidth="1"/>
    <col min="12" max="14" width="5" style="5" bestFit="1" customWidth="1"/>
    <col min="15" max="16384" width="9.125" style="5"/>
  </cols>
  <sheetData>
    <row r="1" spans="1:14" ht="18.75" x14ac:dyDescent="0.2">
      <c r="A1" s="336" t="s">
        <v>117</v>
      </c>
      <c r="B1" s="336"/>
      <c r="C1" s="336"/>
      <c r="D1" s="336"/>
      <c r="E1" s="336"/>
      <c r="F1" s="336"/>
      <c r="G1" s="336"/>
      <c r="H1" s="336"/>
      <c r="I1" s="336"/>
      <c r="J1" s="336"/>
      <c r="K1" s="336"/>
      <c r="L1" s="336"/>
      <c r="M1" s="336"/>
    </row>
    <row r="2" spans="1:14" ht="18.75" x14ac:dyDescent="0.2">
      <c r="A2" s="336" t="s">
        <v>118</v>
      </c>
      <c r="B2" s="336"/>
      <c r="C2" s="336"/>
      <c r="D2" s="336"/>
      <c r="E2" s="336"/>
      <c r="F2" s="336"/>
      <c r="G2" s="336"/>
      <c r="H2" s="336"/>
      <c r="I2" s="336"/>
      <c r="J2" s="336"/>
      <c r="K2" s="336"/>
      <c r="L2" s="336"/>
      <c r="M2" s="336"/>
    </row>
    <row r="3" spans="1:14" ht="15" thickBot="1" x14ac:dyDescent="0.25">
      <c r="A3" s="381" t="s">
        <v>78</v>
      </c>
      <c r="B3" s="381"/>
      <c r="C3" s="381"/>
      <c r="D3" s="381"/>
      <c r="E3" s="381"/>
      <c r="F3" s="381"/>
      <c r="G3" s="381"/>
      <c r="H3" s="381"/>
      <c r="I3" s="381"/>
      <c r="J3" s="381"/>
      <c r="K3" s="381"/>
      <c r="L3" s="381"/>
      <c r="M3" s="381"/>
    </row>
    <row r="4" spans="1:14" ht="15.75" thickTop="1" thickBot="1" x14ac:dyDescent="0.25">
      <c r="A4" s="382" t="s">
        <v>119</v>
      </c>
      <c r="B4" s="385">
        <v>2021</v>
      </c>
      <c r="C4" s="385">
        <v>2022</v>
      </c>
      <c r="D4" s="385">
        <v>2023</v>
      </c>
      <c r="E4" s="388" t="s">
        <v>120</v>
      </c>
      <c r="F4" s="389"/>
      <c r="G4" s="389"/>
      <c r="H4" s="390"/>
      <c r="I4" s="385">
        <v>2023</v>
      </c>
      <c r="J4" s="376">
        <v>2023</v>
      </c>
      <c r="K4" s="377"/>
      <c r="L4" s="377"/>
      <c r="M4" s="377"/>
      <c r="N4" s="376">
        <v>2024</v>
      </c>
    </row>
    <row r="5" spans="1:14" ht="15" thickBot="1" x14ac:dyDescent="0.25">
      <c r="A5" s="383"/>
      <c r="B5" s="386"/>
      <c r="C5" s="386"/>
      <c r="D5" s="386"/>
      <c r="E5" s="392">
        <v>2023</v>
      </c>
      <c r="F5" s="393"/>
      <c r="G5" s="393"/>
      <c r="H5" s="394"/>
      <c r="I5" s="391"/>
      <c r="J5" s="378"/>
      <c r="K5" s="379"/>
      <c r="L5" s="379"/>
      <c r="M5" s="379"/>
      <c r="N5" s="378"/>
    </row>
    <row r="6" spans="1:14" ht="15" thickBot="1" x14ac:dyDescent="0.25">
      <c r="A6" s="384"/>
      <c r="B6" s="387"/>
      <c r="C6" s="387"/>
      <c r="D6" s="387"/>
      <c r="E6" s="44" t="s">
        <v>109</v>
      </c>
      <c r="F6" s="45" t="s">
        <v>110</v>
      </c>
      <c r="G6" s="45" t="s">
        <v>111</v>
      </c>
      <c r="H6" s="46" t="s">
        <v>108</v>
      </c>
      <c r="I6" s="47" t="s">
        <v>45</v>
      </c>
      <c r="J6" s="44" t="s">
        <v>41</v>
      </c>
      <c r="K6" s="44" t="s">
        <v>42</v>
      </c>
      <c r="L6" s="44" t="s">
        <v>43</v>
      </c>
      <c r="M6" s="46" t="s">
        <v>44</v>
      </c>
      <c r="N6" s="44" t="s">
        <v>45</v>
      </c>
    </row>
    <row r="7" spans="1:14" ht="27" customHeight="1" thickTop="1" x14ac:dyDescent="0.2">
      <c r="A7" s="37" t="s">
        <v>2</v>
      </c>
      <c r="B7" s="209">
        <v>-5.52</v>
      </c>
      <c r="C7" s="209">
        <v>-14.83</v>
      </c>
      <c r="D7" s="209">
        <v>-20.47</v>
      </c>
      <c r="E7" s="209">
        <v>-20.85</v>
      </c>
      <c r="F7" s="209">
        <v>0.65</v>
      </c>
      <c r="G7" s="209">
        <v>0.42</v>
      </c>
      <c r="H7" s="209">
        <v>-2.4300000000000002</v>
      </c>
      <c r="I7" s="209">
        <v>-6.2281732452173388</v>
      </c>
      <c r="J7" s="209">
        <v>0.42</v>
      </c>
      <c r="K7" s="209">
        <v>4.47</v>
      </c>
      <c r="L7" s="209">
        <v>-4.72</v>
      </c>
      <c r="M7" s="209">
        <v>-1.98</v>
      </c>
      <c r="N7" s="209">
        <v>2.5488659654704149</v>
      </c>
    </row>
    <row r="8" spans="1:14" ht="27" customHeight="1" x14ac:dyDescent="0.2">
      <c r="A8" s="37" t="s">
        <v>121</v>
      </c>
      <c r="B8" s="209">
        <v>-0.78</v>
      </c>
      <c r="C8" s="209">
        <v>-28.67</v>
      </c>
      <c r="D8" s="209">
        <v>-23.69</v>
      </c>
      <c r="E8" s="209">
        <v>-21.47</v>
      </c>
      <c r="F8" s="209">
        <v>-5.69</v>
      </c>
      <c r="G8" s="209">
        <v>1.74</v>
      </c>
      <c r="H8" s="209">
        <v>-0.51</v>
      </c>
      <c r="I8" s="209">
        <v>-2.0844692075705606</v>
      </c>
      <c r="J8" s="209">
        <v>1.74</v>
      </c>
      <c r="K8" s="209">
        <v>3.68</v>
      </c>
      <c r="L8" s="209">
        <v>-2.59</v>
      </c>
      <c r="M8" s="209">
        <v>-1.49</v>
      </c>
      <c r="N8" s="209">
        <v>1.2767781657699206</v>
      </c>
    </row>
    <row r="9" spans="1:14" ht="27" customHeight="1" x14ac:dyDescent="0.2">
      <c r="A9" s="37" t="s">
        <v>4</v>
      </c>
      <c r="B9" s="209">
        <v>-9.86</v>
      </c>
      <c r="C9" s="209">
        <v>-16.45</v>
      </c>
      <c r="D9" s="209">
        <v>-21.3</v>
      </c>
      <c r="E9" s="209">
        <v>-20.88</v>
      </c>
      <c r="F9" s="209">
        <v>-2.73</v>
      </c>
      <c r="G9" s="209">
        <v>-0.13</v>
      </c>
      <c r="H9" s="209">
        <v>0.48</v>
      </c>
      <c r="I9" s="209">
        <v>-3.0542129082547387</v>
      </c>
      <c r="J9" s="209">
        <v>-0.13</v>
      </c>
      <c r="K9" s="209">
        <v>4.84</v>
      </c>
      <c r="L9" s="209">
        <v>-1.81</v>
      </c>
      <c r="M9" s="209">
        <v>-2.39</v>
      </c>
      <c r="N9" s="209">
        <v>0.44613037781393583</v>
      </c>
    </row>
    <row r="10" spans="1:14" ht="27" customHeight="1" x14ac:dyDescent="0.2">
      <c r="A10" s="37" t="s">
        <v>5</v>
      </c>
      <c r="B10" s="209">
        <v>-12.07</v>
      </c>
      <c r="C10" s="209">
        <v>-13.47</v>
      </c>
      <c r="D10" s="209">
        <v>-17.43</v>
      </c>
      <c r="E10" s="209">
        <v>-21.81</v>
      </c>
      <c r="F10" s="209">
        <v>5.09</v>
      </c>
      <c r="G10" s="209">
        <v>-0.09</v>
      </c>
      <c r="H10" s="209">
        <v>0.5</v>
      </c>
      <c r="I10" s="209">
        <v>-4.5136015025174387</v>
      </c>
      <c r="J10" s="209">
        <v>-0.09</v>
      </c>
      <c r="K10" s="209">
        <v>3.15</v>
      </c>
      <c r="L10" s="209">
        <v>-2.73</v>
      </c>
      <c r="M10" s="209">
        <v>0.17</v>
      </c>
      <c r="N10" s="209">
        <v>-8.0287658118582961E-2</v>
      </c>
    </row>
    <row r="11" spans="1:14" ht="27" customHeight="1" x14ac:dyDescent="0.2">
      <c r="A11" s="37" t="s">
        <v>24</v>
      </c>
      <c r="B11" s="209">
        <v>-2.97</v>
      </c>
      <c r="C11" s="209">
        <v>-15.98</v>
      </c>
      <c r="D11" s="209">
        <v>-22.19</v>
      </c>
      <c r="E11" s="209">
        <v>-22.32</v>
      </c>
      <c r="F11" s="209">
        <v>-0.5</v>
      </c>
      <c r="G11" s="209">
        <v>2.59</v>
      </c>
      <c r="H11" s="209">
        <v>-1.52</v>
      </c>
      <c r="I11" s="209">
        <v>-3.1407629567391959</v>
      </c>
      <c r="J11" s="209">
        <v>2.59</v>
      </c>
      <c r="K11" s="209">
        <v>2.42</v>
      </c>
      <c r="L11" s="209">
        <v>-3.03</v>
      </c>
      <c r="M11" s="209">
        <v>-0.83</v>
      </c>
      <c r="N11" s="209">
        <v>1.1095967115339445</v>
      </c>
    </row>
    <row r="12" spans="1:14" ht="27" customHeight="1" x14ac:dyDescent="0.2">
      <c r="A12" s="37" t="s">
        <v>7</v>
      </c>
      <c r="B12" s="209">
        <v>-9.26</v>
      </c>
      <c r="C12" s="209">
        <v>-21.12</v>
      </c>
      <c r="D12" s="209">
        <v>-19.09</v>
      </c>
      <c r="E12" s="209">
        <v>-19.93</v>
      </c>
      <c r="F12" s="209">
        <v>-0.73</v>
      </c>
      <c r="G12" s="209">
        <v>-0.2</v>
      </c>
      <c r="H12" s="209">
        <v>2.25</v>
      </c>
      <c r="I12" s="209">
        <v>-0.72004520180781739</v>
      </c>
      <c r="J12" s="209">
        <v>-0.2</v>
      </c>
      <c r="K12" s="209">
        <v>2.37</v>
      </c>
      <c r="L12" s="209">
        <v>-0.16</v>
      </c>
      <c r="M12" s="209">
        <v>0.04</v>
      </c>
      <c r="N12" s="209">
        <v>-0.51612839456814941</v>
      </c>
    </row>
    <row r="13" spans="1:14" ht="27" customHeight="1" x14ac:dyDescent="0.2">
      <c r="A13" s="37" t="s">
        <v>122</v>
      </c>
      <c r="B13" s="209">
        <v>-7.92</v>
      </c>
      <c r="C13" s="209">
        <v>-13.22</v>
      </c>
      <c r="D13" s="209">
        <v>-19.05</v>
      </c>
      <c r="E13" s="209">
        <v>-21.1</v>
      </c>
      <c r="F13" s="209">
        <v>-0.79</v>
      </c>
      <c r="G13" s="209">
        <v>0.37</v>
      </c>
      <c r="H13" s="209">
        <v>2.58</v>
      </c>
      <c r="I13" s="209">
        <v>-2.5638406311384476</v>
      </c>
      <c r="J13" s="209">
        <v>0.37</v>
      </c>
      <c r="K13" s="209">
        <v>3.01</v>
      </c>
      <c r="L13" s="209">
        <v>-0.09</v>
      </c>
      <c r="M13" s="209">
        <v>-0.33</v>
      </c>
      <c r="N13" s="209">
        <v>-0.58802768863410737</v>
      </c>
    </row>
    <row r="14" spans="1:14" ht="27" customHeight="1" x14ac:dyDescent="0.2">
      <c r="A14" s="37" t="s">
        <v>123</v>
      </c>
      <c r="B14" s="209">
        <v>-8.74</v>
      </c>
      <c r="C14" s="209">
        <v>-13.81</v>
      </c>
      <c r="D14" s="209">
        <v>-19.77</v>
      </c>
      <c r="E14" s="209">
        <v>-23.11</v>
      </c>
      <c r="F14" s="209">
        <v>-0.12</v>
      </c>
      <c r="G14" s="209">
        <v>1.69</v>
      </c>
      <c r="H14" s="209">
        <v>2.08</v>
      </c>
      <c r="I14" s="209">
        <v>-4.6645463171506529</v>
      </c>
      <c r="J14" s="209">
        <v>1.69</v>
      </c>
      <c r="K14" s="209">
        <v>5.38</v>
      </c>
      <c r="L14" s="209">
        <v>-2.61</v>
      </c>
      <c r="M14" s="209">
        <v>-0.54</v>
      </c>
      <c r="N14" s="209">
        <v>1.6306183195113455</v>
      </c>
    </row>
    <row r="15" spans="1:14" ht="27" customHeight="1" x14ac:dyDescent="0.2">
      <c r="A15" s="37" t="s">
        <v>124</v>
      </c>
      <c r="B15" s="209">
        <v>-9.81</v>
      </c>
      <c r="C15" s="209">
        <v>-22.5</v>
      </c>
      <c r="D15" s="209">
        <v>-17.489999999999998</v>
      </c>
      <c r="E15" s="211">
        <v>-18.7</v>
      </c>
      <c r="F15" s="211">
        <v>-0.68</v>
      </c>
      <c r="G15" s="211">
        <v>0</v>
      </c>
      <c r="H15" s="211">
        <v>2.41</v>
      </c>
      <c r="I15" s="211">
        <v>0.82404515395608779</v>
      </c>
      <c r="J15" s="211">
        <v>-1.2953639272339501E-6</v>
      </c>
      <c r="K15" s="211">
        <v>2.4063665844425541</v>
      </c>
      <c r="L15" s="211">
        <v>-1.8929936806966197E-5</v>
      </c>
      <c r="M15" s="211">
        <v>1.2694507289801038E-5</v>
      </c>
      <c r="N15" s="211">
        <v>-1.0960759428038536</v>
      </c>
    </row>
    <row r="16" spans="1:14" ht="27" customHeight="1" x14ac:dyDescent="0.2">
      <c r="A16" s="37" t="s">
        <v>8</v>
      </c>
      <c r="B16" s="209">
        <v>-0.57999999999999996</v>
      </c>
      <c r="C16" s="209">
        <v>-8.35</v>
      </c>
      <c r="D16" s="209">
        <v>-13.61</v>
      </c>
      <c r="E16" s="211">
        <v>-19.98</v>
      </c>
      <c r="F16" s="211">
        <v>7.91</v>
      </c>
      <c r="G16" s="211">
        <v>2.31</v>
      </c>
      <c r="H16" s="211">
        <v>-2.69</v>
      </c>
      <c r="I16" s="211">
        <v>-2.8853326967652526</v>
      </c>
      <c r="J16" s="211">
        <v>2.31</v>
      </c>
      <c r="K16" s="211">
        <v>2.67</v>
      </c>
      <c r="L16" s="211">
        <v>-1.84</v>
      </c>
      <c r="M16" s="211">
        <v>-3.45</v>
      </c>
      <c r="N16" s="211">
        <v>3.3197260464683076</v>
      </c>
    </row>
    <row r="17" spans="1:14" ht="27" customHeight="1" x14ac:dyDescent="0.2">
      <c r="A17" s="37" t="s">
        <v>125</v>
      </c>
      <c r="B17" s="209">
        <v>-2.9</v>
      </c>
      <c r="C17" s="209">
        <v>-15.47</v>
      </c>
      <c r="D17" s="209">
        <v>-17.5</v>
      </c>
      <c r="E17" s="211">
        <v>-18.75</v>
      </c>
      <c r="F17" s="211">
        <v>0.11</v>
      </c>
      <c r="G17" s="211">
        <v>1.48</v>
      </c>
      <c r="H17" s="211">
        <v>-0.37</v>
      </c>
      <c r="I17" s="211">
        <v>-4.8864747628045269</v>
      </c>
      <c r="J17" s="211">
        <v>1.48</v>
      </c>
      <c r="K17" s="211">
        <v>3.56</v>
      </c>
      <c r="L17" s="211">
        <v>-4.8899999999999997</v>
      </c>
      <c r="M17" s="211">
        <v>1.1499999999999999</v>
      </c>
      <c r="N17" s="211">
        <v>1.4475926591621668</v>
      </c>
    </row>
    <row r="18" spans="1:14" ht="27" customHeight="1" x14ac:dyDescent="0.2">
      <c r="A18" s="37" t="s">
        <v>10</v>
      </c>
      <c r="B18" s="209">
        <v>-6.4</v>
      </c>
      <c r="C18" s="209">
        <v>-16.920000000000002</v>
      </c>
      <c r="D18" s="209">
        <v>-15.49</v>
      </c>
      <c r="E18" s="211">
        <v>-20.82</v>
      </c>
      <c r="F18" s="211">
        <v>5.51</v>
      </c>
      <c r="G18" s="211">
        <v>1.1100000000000001</v>
      </c>
      <c r="H18" s="211">
        <v>1.26</v>
      </c>
      <c r="I18" s="211">
        <v>-5.2547568096766977</v>
      </c>
      <c r="J18" s="211">
        <v>1.1100000000000001</v>
      </c>
      <c r="K18" s="211">
        <v>4.32</v>
      </c>
      <c r="L18" s="211">
        <v>-2.5499999999999998</v>
      </c>
      <c r="M18" s="211">
        <v>-0.4</v>
      </c>
      <c r="N18" s="211">
        <v>1.4626935129185892</v>
      </c>
    </row>
    <row r="19" spans="1:14" ht="27" customHeight="1" x14ac:dyDescent="0.2">
      <c r="A19" s="37" t="s">
        <v>15</v>
      </c>
      <c r="B19" s="209">
        <v>-10.029999999999999</v>
      </c>
      <c r="C19" s="209">
        <v>-20.95</v>
      </c>
      <c r="D19" s="209">
        <v>-19.48</v>
      </c>
      <c r="E19" s="211">
        <v>-20.48</v>
      </c>
      <c r="F19" s="211">
        <v>0.19</v>
      </c>
      <c r="G19" s="211">
        <v>-0.28000000000000003</v>
      </c>
      <c r="H19" s="211">
        <v>2.5099999999999998</v>
      </c>
      <c r="I19" s="211">
        <v>-1.2604210669170057</v>
      </c>
      <c r="J19" s="211">
        <v>-0.28000000000000003</v>
      </c>
      <c r="K19" s="211">
        <v>2.95</v>
      </c>
      <c r="L19" s="211">
        <v>-0.18</v>
      </c>
      <c r="M19" s="211">
        <v>-0.24</v>
      </c>
      <c r="N19" s="211">
        <v>-0.35759968792532515</v>
      </c>
    </row>
    <row r="20" spans="1:14" ht="27" customHeight="1" x14ac:dyDescent="0.2">
      <c r="A20" s="37" t="s">
        <v>16</v>
      </c>
      <c r="B20" s="209">
        <v>-8.02</v>
      </c>
      <c r="C20" s="209">
        <v>-21.63</v>
      </c>
      <c r="D20" s="209">
        <v>-20.76</v>
      </c>
      <c r="E20" s="211">
        <v>-21.96</v>
      </c>
      <c r="F20" s="211">
        <v>1.57</v>
      </c>
      <c r="G20" s="211">
        <v>1.07</v>
      </c>
      <c r="H20" s="211">
        <v>-0.38</v>
      </c>
      <c r="I20" s="211">
        <v>-3.9930876642389923</v>
      </c>
      <c r="J20" s="211">
        <v>1.07</v>
      </c>
      <c r="K20" s="211">
        <v>2.82</v>
      </c>
      <c r="L20" s="211">
        <v>-2.76</v>
      </c>
      <c r="M20" s="211">
        <v>-0.35</v>
      </c>
      <c r="N20" s="211">
        <v>0.45278220167219718</v>
      </c>
    </row>
    <row r="21" spans="1:14" ht="27" customHeight="1" x14ac:dyDescent="0.2">
      <c r="A21" s="37" t="s">
        <v>17</v>
      </c>
      <c r="B21" s="209">
        <v>-1.28</v>
      </c>
      <c r="C21" s="209">
        <v>-9.33</v>
      </c>
      <c r="D21" s="209">
        <v>-22.68</v>
      </c>
      <c r="E21" s="211">
        <v>-21.39</v>
      </c>
      <c r="F21" s="211">
        <v>4.1900000000000004</v>
      </c>
      <c r="G21" s="211">
        <v>-0.23</v>
      </c>
      <c r="H21" s="211">
        <v>-5.2</v>
      </c>
      <c r="I21" s="211">
        <v>-1.7808428408360943</v>
      </c>
      <c r="J21" s="211">
        <v>-0.23</v>
      </c>
      <c r="K21" s="211">
        <v>5.31</v>
      </c>
      <c r="L21" s="211">
        <v>-6.14</v>
      </c>
      <c r="M21" s="211">
        <v>-4.09</v>
      </c>
      <c r="N21" s="211">
        <v>3.0541529437721593</v>
      </c>
    </row>
    <row r="22" spans="1:14" ht="27" customHeight="1" x14ac:dyDescent="0.2">
      <c r="A22" s="37" t="s">
        <v>18</v>
      </c>
      <c r="B22" s="209">
        <v>-6.33</v>
      </c>
      <c r="C22" s="209">
        <v>-20.23</v>
      </c>
      <c r="D22" s="209">
        <v>-25.93</v>
      </c>
      <c r="E22" s="211">
        <v>-21.58</v>
      </c>
      <c r="F22" s="211">
        <v>-2.36</v>
      </c>
      <c r="G22" s="211">
        <v>3.39</v>
      </c>
      <c r="H22" s="211">
        <v>-4.03</v>
      </c>
      <c r="I22" s="211">
        <v>-1.588414235399549</v>
      </c>
      <c r="J22" s="211">
        <v>3.39</v>
      </c>
      <c r="K22" s="211">
        <v>1.69</v>
      </c>
      <c r="L22" s="211">
        <v>-3.17</v>
      </c>
      <c r="M22" s="211">
        <v>-2.5299999999999998</v>
      </c>
      <c r="N22" s="211">
        <v>0.5343124574865854</v>
      </c>
    </row>
    <row r="23" spans="1:14" ht="27" customHeight="1" x14ac:dyDescent="0.2">
      <c r="A23" s="37" t="s">
        <v>126</v>
      </c>
      <c r="B23" s="209">
        <v>-11.03</v>
      </c>
      <c r="C23" s="209">
        <v>-13.58</v>
      </c>
      <c r="D23" s="209">
        <v>-14.6</v>
      </c>
      <c r="E23" s="211">
        <v>-20.36</v>
      </c>
      <c r="F23" s="211">
        <v>7.0000000000000007E-2</v>
      </c>
      <c r="G23" s="211">
        <v>-1.5067257874701312E-5</v>
      </c>
      <c r="H23" s="211">
        <v>4.8099999999999996</v>
      </c>
      <c r="I23" s="211">
        <v>-1.2165062493825873</v>
      </c>
      <c r="J23" s="211">
        <v>-1.5067257874701312E-5</v>
      </c>
      <c r="K23" s="211">
        <v>4.8104744000313948</v>
      </c>
      <c r="L23" s="211">
        <v>-2.2634418439526627E-5</v>
      </c>
      <c r="M23" s="211">
        <v>3.1070540917887968E-5</v>
      </c>
      <c r="N23" s="211">
        <v>-3.9595038619433587</v>
      </c>
    </row>
    <row r="24" spans="1:14" ht="27" customHeight="1" x14ac:dyDescent="0.2">
      <c r="A24" s="37" t="s">
        <v>72</v>
      </c>
      <c r="B24" s="209">
        <v>0.31</v>
      </c>
      <c r="C24" s="209">
        <v>-18.25</v>
      </c>
      <c r="D24" s="209">
        <v>-19.52</v>
      </c>
      <c r="E24" s="211">
        <v>-22.09</v>
      </c>
      <c r="F24" s="211">
        <v>3.82</v>
      </c>
      <c r="G24" s="211">
        <v>4.59</v>
      </c>
      <c r="H24" s="211">
        <v>-2.73</v>
      </c>
      <c r="I24" s="211">
        <v>-6.9705110766627438</v>
      </c>
      <c r="J24" s="211">
        <v>4.59</v>
      </c>
      <c r="K24" s="211">
        <v>1.2</v>
      </c>
      <c r="L24" s="211">
        <v>-3.12</v>
      </c>
      <c r="M24" s="211">
        <v>-0.78</v>
      </c>
      <c r="N24" s="211">
        <v>1.576295044362741</v>
      </c>
    </row>
    <row r="25" spans="1:14" ht="27" customHeight="1" x14ac:dyDescent="0.2">
      <c r="A25" s="37" t="s">
        <v>22</v>
      </c>
      <c r="B25" s="209">
        <v>-9.89</v>
      </c>
      <c r="C25" s="209">
        <v>-12.16</v>
      </c>
      <c r="D25" s="209">
        <v>-23.48</v>
      </c>
      <c r="E25" s="211">
        <v>-22.45</v>
      </c>
      <c r="F25" s="211">
        <v>-2.71</v>
      </c>
      <c r="G25" s="211">
        <v>3.36</v>
      </c>
      <c r="H25" s="211">
        <v>-1.3</v>
      </c>
      <c r="I25" s="211">
        <v>-3.2693134002388269</v>
      </c>
      <c r="J25" s="211">
        <v>3.36</v>
      </c>
      <c r="K25" s="211">
        <v>3.42</v>
      </c>
      <c r="L25" s="211">
        <v>-3.84</v>
      </c>
      <c r="M25" s="211">
        <v>-0.75</v>
      </c>
      <c r="N25" s="211">
        <v>-0.20822841765181233</v>
      </c>
    </row>
    <row r="26" spans="1:14" ht="27" customHeight="1" x14ac:dyDescent="0.2">
      <c r="A26" s="37" t="s">
        <v>127</v>
      </c>
      <c r="B26" s="209">
        <v>-9.7899999999999991</v>
      </c>
      <c r="C26" s="209">
        <v>-21.09</v>
      </c>
      <c r="D26" s="209">
        <v>-19.28</v>
      </c>
      <c r="E26" s="211">
        <v>-20.47</v>
      </c>
      <c r="F26" s="211">
        <v>-0.57999999999999996</v>
      </c>
      <c r="G26" s="211">
        <v>0</v>
      </c>
      <c r="H26" s="211">
        <v>2.44</v>
      </c>
      <c r="I26" s="211">
        <v>-1.2166475706649194</v>
      </c>
      <c r="J26" s="211">
        <v>3.6536557339594822E-4</v>
      </c>
      <c r="K26" s="211">
        <v>2.66</v>
      </c>
      <c r="L26" s="211">
        <v>-0.19</v>
      </c>
      <c r="M26" s="211">
        <v>-0.03</v>
      </c>
      <c r="N26" s="211">
        <v>-0.56619351713110833</v>
      </c>
    </row>
    <row r="27" spans="1:14" ht="27" customHeight="1" thickBot="1" x14ac:dyDescent="0.25">
      <c r="A27" s="208" t="s">
        <v>21</v>
      </c>
      <c r="B27" s="210">
        <v>-9.7899999999999991</v>
      </c>
      <c r="C27" s="210">
        <v>-21.06</v>
      </c>
      <c r="D27" s="210">
        <v>-19.48</v>
      </c>
      <c r="E27" s="212">
        <v>-20.48</v>
      </c>
      <c r="F27" s="212">
        <v>-0.28999999999999998</v>
      </c>
      <c r="G27" s="212">
        <v>-0.28000000000000003</v>
      </c>
      <c r="H27" s="212">
        <v>2.5099999999999998</v>
      </c>
      <c r="I27" s="212">
        <v>-1.2606125114106081</v>
      </c>
      <c r="J27" s="212">
        <v>-0.28000000000000003</v>
      </c>
      <c r="K27" s="212">
        <v>2.95</v>
      </c>
      <c r="L27" s="212">
        <v>-0.19</v>
      </c>
      <c r="M27" s="212">
        <v>-0.24</v>
      </c>
      <c r="N27" s="212">
        <v>-0.35691094751940655</v>
      </c>
    </row>
    <row r="28" spans="1:14" x14ac:dyDescent="0.2">
      <c r="A28" s="380" t="s">
        <v>926</v>
      </c>
      <c r="B28" s="380"/>
      <c r="C28" s="380"/>
      <c r="D28" s="380"/>
      <c r="E28" s="380"/>
      <c r="F28" s="380"/>
      <c r="G28" s="380"/>
      <c r="H28" s="380"/>
      <c r="I28" s="380"/>
      <c r="J28" s="380"/>
      <c r="K28" s="380"/>
      <c r="L28" s="380"/>
      <c r="M28" s="380"/>
      <c r="N28" s="380"/>
    </row>
    <row r="29" spans="1:14" x14ac:dyDescent="0.2">
      <c r="A29" s="374" t="s">
        <v>112</v>
      </c>
      <c r="B29" s="374"/>
      <c r="C29" s="374"/>
      <c r="D29" s="374"/>
      <c r="E29" s="374"/>
      <c r="F29" s="374"/>
      <c r="G29" s="374"/>
      <c r="H29" s="374"/>
      <c r="I29" s="374"/>
      <c r="J29" s="374"/>
      <c r="K29" s="374"/>
      <c r="L29" s="374"/>
      <c r="M29" s="374"/>
    </row>
    <row r="30" spans="1:14" x14ac:dyDescent="0.2">
      <c r="A30" s="375" t="s">
        <v>128</v>
      </c>
      <c r="B30" s="375"/>
      <c r="C30" s="375"/>
      <c r="D30" s="375"/>
      <c r="E30" s="375"/>
      <c r="F30" s="375"/>
      <c r="G30" s="375"/>
      <c r="H30" s="375"/>
      <c r="I30" s="375"/>
      <c r="J30" s="375"/>
      <c r="K30" s="375"/>
      <c r="L30" s="375"/>
      <c r="M30" s="375"/>
    </row>
    <row r="31" spans="1:14" ht="23.25" customHeight="1" x14ac:dyDescent="0.2">
      <c r="A31" s="362" t="s">
        <v>938</v>
      </c>
      <c r="B31" s="362"/>
      <c r="C31" s="362"/>
      <c r="D31" s="362"/>
      <c r="E31" s="362"/>
      <c r="F31" s="362"/>
      <c r="G31" s="362"/>
      <c r="H31" s="362"/>
      <c r="I31" s="362"/>
      <c r="J31" s="362"/>
      <c r="K31" s="362"/>
      <c r="L31" s="362"/>
      <c r="M31" s="362"/>
      <c r="N31" s="362"/>
    </row>
  </sheetData>
  <mergeCells count="16">
    <mergeCell ref="A1:M1"/>
    <mergeCell ref="A2:M2"/>
    <mergeCell ref="A3:M3"/>
    <mergeCell ref="A4:A6"/>
    <mergeCell ref="B4:B6"/>
    <mergeCell ref="C4:C6"/>
    <mergeCell ref="D4:D6"/>
    <mergeCell ref="E4:H4"/>
    <mergeCell ref="I4:I5"/>
    <mergeCell ref="E5:H5"/>
    <mergeCell ref="A29:M29"/>
    <mergeCell ref="A30:M30"/>
    <mergeCell ref="J4:M5"/>
    <mergeCell ref="N4:N5"/>
    <mergeCell ref="A31:N31"/>
    <mergeCell ref="A28:N28"/>
  </mergeCells>
  <hyperlinks>
    <hyperlink ref="A31" r:id="rId1" display="http://www.imf.org/external/np/fin/data/param_rms_mth.aspx"/>
  </hyperlinks>
  <pageMargins left="0.7" right="0.7" top="0.75" bottom="0.75" header="0.3" footer="0.3"/>
  <pageSetup paperSize="9" scale="93" orientation="portrait"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view="pageBreakPreview" zoomScale="115" zoomScaleNormal="100" zoomScaleSheetLayoutView="115" workbookViewId="0">
      <selection activeCell="L43" sqref="L43"/>
    </sheetView>
  </sheetViews>
  <sheetFormatPr defaultColWidth="9.125" defaultRowHeight="14.25" x14ac:dyDescent="0.2"/>
  <cols>
    <col min="1" max="1" width="32.75" style="5" customWidth="1"/>
    <col min="2" max="2" width="7.875" style="5" bestFit="1" customWidth="1"/>
    <col min="3" max="3" width="8.125" style="5" bestFit="1" customWidth="1"/>
    <col min="4" max="4" width="7.875" style="5" bestFit="1" customWidth="1"/>
    <col min="5" max="5" width="8.125" style="5" bestFit="1" customWidth="1"/>
    <col min="6" max="6" width="7.25" style="5" bestFit="1" customWidth="1"/>
    <col min="7" max="7" width="7" style="5" bestFit="1" customWidth="1"/>
    <col min="8" max="8" width="7.625" style="5" bestFit="1" customWidth="1"/>
    <col min="9" max="9" width="7.875" style="5" bestFit="1" customWidth="1"/>
    <col min="10" max="16384" width="9.125" style="5"/>
  </cols>
  <sheetData>
    <row r="1" spans="1:9" ht="18.75" x14ac:dyDescent="0.2">
      <c r="A1" s="360" t="s">
        <v>129</v>
      </c>
      <c r="B1" s="360"/>
      <c r="C1" s="360"/>
      <c r="D1" s="360"/>
      <c r="E1" s="360"/>
      <c r="F1" s="360"/>
      <c r="G1" s="360"/>
      <c r="H1" s="360"/>
      <c r="I1" s="360"/>
    </row>
    <row r="2" spans="1:9" ht="15" thickBot="1" x14ac:dyDescent="0.25">
      <c r="A2" s="395" t="s">
        <v>130</v>
      </c>
      <c r="B2" s="395"/>
      <c r="C2" s="395"/>
      <c r="D2" s="395"/>
      <c r="E2" s="395"/>
      <c r="F2" s="395"/>
      <c r="G2" s="395"/>
      <c r="H2" s="395"/>
      <c r="I2" s="395"/>
    </row>
    <row r="3" spans="1:9" ht="15.75" thickTop="1" thickBot="1" x14ac:dyDescent="0.25">
      <c r="A3" s="396" t="s">
        <v>131</v>
      </c>
      <c r="B3" s="398" t="s">
        <v>132</v>
      </c>
      <c r="C3" s="398" t="s">
        <v>133</v>
      </c>
      <c r="D3" s="398" t="s">
        <v>134</v>
      </c>
      <c r="E3" s="398" t="s">
        <v>135</v>
      </c>
      <c r="F3" s="400" t="s">
        <v>45</v>
      </c>
      <c r="G3" s="401"/>
      <c r="H3" s="400" t="s">
        <v>885</v>
      </c>
      <c r="I3" s="402"/>
    </row>
    <row r="4" spans="1:9" ht="15" thickBot="1" x14ac:dyDescent="0.25">
      <c r="A4" s="397"/>
      <c r="B4" s="399"/>
      <c r="C4" s="399"/>
      <c r="D4" s="399"/>
      <c r="E4" s="399"/>
      <c r="F4" s="52">
        <v>2023</v>
      </c>
      <c r="G4" s="53" t="s">
        <v>884</v>
      </c>
      <c r="H4" s="52" t="s">
        <v>135</v>
      </c>
      <c r="I4" s="52" t="s">
        <v>886</v>
      </c>
    </row>
    <row r="5" spans="1:9" ht="15" thickTop="1" x14ac:dyDescent="0.2">
      <c r="A5" s="4"/>
      <c r="B5" s="54"/>
      <c r="C5" s="54"/>
      <c r="D5" s="54"/>
      <c r="E5" s="54"/>
      <c r="F5" s="54"/>
      <c r="G5" s="54"/>
      <c r="H5" s="54"/>
      <c r="I5" s="54"/>
    </row>
    <row r="6" spans="1:9" x14ac:dyDescent="0.2">
      <c r="A6" s="55" t="s">
        <v>136</v>
      </c>
      <c r="B6" s="56">
        <v>23132.3</v>
      </c>
      <c r="C6" s="56">
        <v>29449.9</v>
      </c>
      <c r="D6" s="56">
        <v>31278.799999999999</v>
      </c>
      <c r="E6" s="56">
        <v>27332.799999999999</v>
      </c>
      <c r="F6" s="56">
        <f>+'[3]July 2018 onwards '!$BJ6</f>
        <v>1900.0879349839201</v>
      </c>
      <c r="G6" s="56">
        <f>+'[3]July 2018 onwards '!$BW6</f>
        <v>2397.08812481</v>
      </c>
      <c r="H6" s="57">
        <f>+SUM('[3]July 2018 onwards '!$BD6:$BJ6)</f>
        <v>16317.73142274718</v>
      </c>
      <c r="I6" s="57">
        <f>SUM('[3]July 2018 onwards '!$BQ6:$BW6)</f>
        <v>15832.258246531859</v>
      </c>
    </row>
    <row r="7" spans="1:9" x14ac:dyDescent="0.2">
      <c r="A7" s="58" t="s">
        <v>137</v>
      </c>
      <c r="B7" s="56">
        <v>1742.8</v>
      </c>
      <c r="C7" s="56">
        <v>2599.6</v>
      </c>
      <c r="D7" s="56">
        <v>3087.4</v>
      </c>
      <c r="E7" s="56">
        <v>3167.8</v>
      </c>
      <c r="F7" s="56">
        <f>+'[3]July 2018 onwards '!$BJ7</f>
        <v>214.41920813083996</v>
      </c>
      <c r="G7" s="56">
        <f>+'[3]July 2018 onwards '!$BW7</f>
        <v>283.39400584999999</v>
      </c>
      <c r="H7" s="57">
        <f>+SUM('[3]July 2018 onwards '!$BD7:$BJ7)</f>
        <v>1830.5967757486799</v>
      </c>
      <c r="I7" s="57">
        <f>SUM('[3]July 2018 onwards '!$BQ7:$BW7)</f>
        <v>1859.8798658068299</v>
      </c>
    </row>
    <row r="8" spans="1:9" x14ac:dyDescent="0.2">
      <c r="A8" s="58" t="s">
        <v>138</v>
      </c>
      <c r="B8" s="56">
        <v>2569</v>
      </c>
      <c r="C8" s="56">
        <v>4091</v>
      </c>
      <c r="D8" s="56">
        <v>4492.8999999999996</v>
      </c>
      <c r="E8" s="56">
        <v>4073.2</v>
      </c>
      <c r="F8" s="56">
        <f>+'[3]July 2018 onwards '!$BJ8</f>
        <v>331.30160016794008</v>
      </c>
      <c r="G8" s="56">
        <f>+'[3]July 2018 onwards '!$BW8</f>
        <v>362.14168446999997</v>
      </c>
      <c r="H8" s="57">
        <f>+SUM('[3]July 2018 onwards '!$BD8:$BJ8)</f>
        <v>2331.3746833532105</v>
      </c>
      <c r="I8" s="57">
        <f>SUM('[3]July 2018 onwards '!$BQ8:$BW8)</f>
        <v>2350.2007906911604</v>
      </c>
    </row>
    <row r="9" spans="1:9" x14ac:dyDescent="0.2">
      <c r="A9" s="58" t="s">
        <v>139</v>
      </c>
      <c r="B9" s="56">
        <v>6613.5</v>
      </c>
      <c r="C9" s="56">
        <v>7726.3</v>
      </c>
      <c r="D9" s="56">
        <v>7754.2</v>
      </c>
      <c r="E9" s="56">
        <v>6532.8</v>
      </c>
      <c r="F9" s="56">
        <f>+'[3]July 2018 onwards '!$BJ9</f>
        <v>409.41914222376005</v>
      </c>
      <c r="G9" s="56">
        <f>+'[3]July 2018 onwards '!$BW9</f>
        <v>587.27297629999998</v>
      </c>
      <c r="H9" s="57">
        <f>+SUM('[3]July 2018 onwards '!$BD9:$BJ9)</f>
        <v>3980.1453165501703</v>
      </c>
      <c r="I9" s="57">
        <f>SUM('[3]July 2018 onwards '!$BQ9:$BW9)</f>
        <v>3841.3797895917196</v>
      </c>
    </row>
    <row r="10" spans="1:9" x14ac:dyDescent="0.2">
      <c r="A10" s="58" t="s">
        <v>140</v>
      </c>
      <c r="B10" s="56">
        <v>5611.8</v>
      </c>
      <c r="C10" s="56">
        <v>6164.8</v>
      </c>
      <c r="D10" s="56">
        <v>5846.2</v>
      </c>
      <c r="E10" s="56">
        <v>4656.1000000000004</v>
      </c>
      <c r="F10" s="56">
        <f>+'[3]July 2018 onwards '!$BJ10</f>
        <v>269.52680050782993</v>
      </c>
      <c r="G10" s="56">
        <f>+'[3]July 2018 onwards '!$BW10</f>
        <v>407.60566491999998</v>
      </c>
      <c r="H10" s="57">
        <f>+SUM('[3]July 2018 onwards '!$BD10:$BJ10)</f>
        <v>2881.5197248249001</v>
      </c>
      <c r="I10" s="57">
        <f>SUM('[3]July 2018 onwards '!$BQ10:$BW10)</f>
        <v>2736.095179598</v>
      </c>
    </row>
    <row r="11" spans="1:9" x14ac:dyDescent="0.2">
      <c r="A11" s="213" t="s">
        <v>887</v>
      </c>
      <c r="B11" s="59">
        <v>4768.2</v>
      </c>
      <c r="C11" s="59">
        <v>5116</v>
      </c>
      <c r="D11" s="59">
        <v>4558.3</v>
      </c>
      <c r="E11" s="59">
        <v>3569.7</v>
      </c>
      <c r="F11" s="59">
        <f>+'[3]July 2018 onwards '!$BJ11</f>
        <v>211.12211838836907</v>
      </c>
      <c r="G11" s="59">
        <f>+'[3]July 2018 onwards '!$BW11</f>
        <v>296.46435400485154</v>
      </c>
      <c r="H11" s="60">
        <f>+SUM('[3]July 2018 onwards '!$BD11:$BJ11)</f>
        <v>2223.4034154049114</v>
      </c>
      <c r="I11" s="60">
        <f>SUM('[3]July 2018 onwards '!$BQ11:$BW11)</f>
        <v>2018.4127680888332</v>
      </c>
    </row>
    <row r="12" spans="1:9" x14ac:dyDescent="0.2">
      <c r="A12" s="213" t="s">
        <v>888</v>
      </c>
      <c r="B12" s="10">
        <v>810.4</v>
      </c>
      <c r="C12" s="10">
        <v>944.8</v>
      </c>
      <c r="D12" s="59">
        <v>1208.2</v>
      </c>
      <c r="E12" s="59">
        <v>1029.7</v>
      </c>
      <c r="F12" s="59">
        <f>+'[3]July 2018 onwards '!$BJ12</f>
        <v>55.211332857969836</v>
      </c>
      <c r="G12" s="59">
        <f>+'[3]July 2018 onwards '!$BW12</f>
        <v>108.29691467399475</v>
      </c>
      <c r="H12" s="60">
        <f>+SUM('[3]July 2018 onwards '!$BD12:$BJ12)</f>
        <v>624.44037849704296</v>
      </c>
      <c r="I12" s="60">
        <f>SUM('[3]July 2018 onwards '!$BQ12:$BW12)</f>
        <v>687.4103253936089</v>
      </c>
    </row>
    <row r="13" spans="1:9" x14ac:dyDescent="0.2">
      <c r="A13" s="213" t="s">
        <v>889</v>
      </c>
      <c r="B13" s="10">
        <v>25.1</v>
      </c>
      <c r="C13" s="10">
        <v>79.400000000000006</v>
      </c>
      <c r="D13" s="10">
        <v>59.8</v>
      </c>
      <c r="E13" s="10">
        <v>37.9</v>
      </c>
      <c r="F13" s="59">
        <f>+'[3]July 2018 onwards '!$BJ13</f>
        <v>2.0517439829939201</v>
      </c>
      <c r="G13" s="59">
        <f>+'[3]July 2018 onwards '!$BW13</f>
        <v>1.9058592761270399</v>
      </c>
      <c r="H13" s="60">
        <f>+SUM('[3]July 2018 onwards '!$BD13:$BJ13)</f>
        <v>22.383612245261777</v>
      </c>
      <c r="I13" s="60">
        <f>SUM('[3]July 2018 onwards '!$BQ13:$BW13)</f>
        <v>18.556650319096267</v>
      </c>
    </row>
    <row r="14" spans="1:9" x14ac:dyDescent="0.2">
      <c r="A14" s="213" t="s">
        <v>141</v>
      </c>
      <c r="B14" s="10">
        <v>8.1</v>
      </c>
      <c r="C14" s="10">
        <v>24.6</v>
      </c>
      <c r="D14" s="10">
        <v>19.8</v>
      </c>
      <c r="E14" s="10">
        <v>18.8</v>
      </c>
      <c r="F14" s="59">
        <f>+'[3]July 2018 onwards '!$BJ14</f>
        <v>1.1416052784971504</v>
      </c>
      <c r="G14" s="59">
        <f>+'[3]July 2018 onwards '!$BW14</f>
        <v>0.9385369650266524</v>
      </c>
      <c r="H14" s="60">
        <f>+SUM('[3]July 2018 onwards '!$BD14:$BJ14)</f>
        <v>11.29231867768385</v>
      </c>
      <c r="I14" s="60">
        <f>SUM('[3]July 2018 onwards '!$BQ14:$BW14)</f>
        <v>11.715435796461517</v>
      </c>
    </row>
    <row r="15" spans="1:9" x14ac:dyDescent="0.2">
      <c r="A15" s="58" t="s">
        <v>142</v>
      </c>
      <c r="B15" s="56">
        <v>2910.2</v>
      </c>
      <c r="C15" s="56">
        <v>3331.6</v>
      </c>
      <c r="D15" s="56">
        <v>3625.4</v>
      </c>
      <c r="E15" s="56">
        <v>3198</v>
      </c>
      <c r="F15" s="56">
        <f>+'[3]July 2018 onwards '!$BJ15</f>
        <v>243.97544484689001</v>
      </c>
      <c r="G15" s="56">
        <f>+'[3]July 2018 onwards '!$BW15</f>
        <v>252.77485953000001</v>
      </c>
      <c r="H15" s="57">
        <f>+SUM('[3]July 2018 onwards '!$BD15:$BJ15)</f>
        <v>1884.84460689766</v>
      </c>
      <c r="I15" s="57">
        <f>SUM('[3]July 2018 onwards '!$BQ15:$BW15)</f>
        <v>1741.8550170405199</v>
      </c>
    </row>
    <row r="16" spans="1:9" x14ac:dyDescent="0.2">
      <c r="A16" s="213" t="s">
        <v>143</v>
      </c>
      <c r="B16" s="10">
        <v>417.1</v>
      </c>
      <c r="C16" s="10">
        <v>470.8</v>
      </c>
      <c r="D16" s="10">
        <v>529.5</v>
      </c>
      <c r="E16" s="10">
        <v>454.3</v>
      </c>
      <c r="F16" s="59">
        <f>+'[3]July 2018 onwards '!$BJ16</f>
        <v>35.774483703699993</v>
      </c>
      <c r="G16" s="59">
        <f>+'[3]July 2018 onwards '!$BW16</f>
        <v>36.677174439999995</v>
      </c>
      <c r="H16" s="60">
        <f>+SUM('[3]July 2018 onwards '!$BD16:$BJ16)</f>
        <v>268.99945102638998</v>
      </c>
      <c r="I16" s="60">
        <f>SUM('[3]July 2018 onwards '!$BQ16:$BW16)</f>
        <v>242.18165841247</v>
      </c>
    </row>
    <row r="17" spans="1:9" x14ac:dyDescent="0.2">
      <c r="A17" s="213" t="s">
        <v>144</v>
      </c>
      <c r="B17" s="10">
        <v>738.6</v>
      </c>
      <c r="C17" s="10">
        <v>861.6</v>
      </c>
      <c r="D17" s="10">
        <v>935.5</v>
      </c>
      <c r="E17" s="10">
        <v>815.2</v>
      </c>
      <c r="F17" s="59">
        <f>+'[3]July 2018 onwards '!$BJ17</f>
        <v>59.178011307929999</v>
      </c>
      <c r="G17" s="59">
        <f>+'[3]July 2018 onwards '!$BW17</f>
        <v>62.868284959999997</v>
      </c>
      <c r="H17" s="60">
        <f>+SUM('[3]July 2018 onwards '!$BD17:$BJ17)</f>
        <v>475.93844469217998</v>
      </c>
      <c r="I17" s="60">
        <f>SUM('[3]July 2018 onwards '!$BQ17:$BW17)</f>
        <v>442.76339574849993</v>
      </c>
    </row>
    <row r="18" spans="1:9" x14ac:dyDescent="0.2">
      <c r="A18" s="213" t="s">
        <v>145</v>
      </c>
      <c r="B18" s="10">
        <v>760.2</v>
      </c>
      <c r="C18" s="10">
        <v>910.7</v>
      </c>
      <c r="D18" s="59">
        <v>1028.5</v>
      </c>
      <c r="E18" s="10">
        <v>915.5</v>
      </c>
      <c r="F18" s="59">
        <f>+'[3]July 2018 onwards '!$BJ18</f>
        <v>72.694033139080005</v>
      </c>
      <c r="G18" s="59">
        <f>+'[3]July 2018 onwards '!$BW18</f>
        <v>72.726537530000016</v>
      </c>
      <c r="H18" s="60">
        <f>+SUM('[3]July 2018 onwards '!$BD18:$BJ18)</f>
        <v>547.02871608561998</v>
      </c>
      <c r="I18" s="60">
        <f>SUM('[3]July 2018 onwards '!$BQ18:$BW18)</f>
        <v>501.04621063647011</v>
      </c>
    </row>
    <row r="19" spans="1:9" x14ac:dyDescent="0.2">
      <c r="A19" s="213" t="s">
        <v>146</v>
      </c>
      <c r="B19" s="10">
        <v>994.3</v>
      </c>
      <c r="C19" s="59">
        <v>1088.5999999999999</v>
      </c>
      <c r="D19" s="59">
        <v>1131.9000000000001</v>
      </c>
      <c r="E19" s="59">
        <v>1013</v>
      </c>
      <c r="F19" s="59">
        <f>+'[3]July 2018 onwards '!$BJ19</f>
        <v>76.328916696180002</v>
      </c>
      <c r="G19" s="59">
        <f>+'[3]July 2018 onwards '!$BW19</f>
        <v>80.5028626</v>
      </c>
      <c r="H19" s="60">
        <f>+SUM('[3]July 2018 onwards '!$BD19:$BJ19)</f>
        <v>592.87799509347008</v>
      </c>
      <c r="I19" s="60">
        <f>SUM('[3]July 2018 onwards '!$BQ19:$BW19)</f>
        <v>555.86375224307994</v>
      </c>
    </row>
    <row r="20" spans="1:9" x14ac:dyDescent="0.2">
      <c r="A20" s="58" t="s">
        <v>147</v>
      </c>
      <c r="B20" s="56">
        <v>1778.5</v>
      </c>
      <c r="C20" s="56">
        <v>2728.6</v>
      </c>
      <c r="D20" s="56">
        <v>3361.5</v>
      </c>
      <c r="E20" s="56">
        <v>3133.7</v>
      </c>
      <c r="F20" s="56">
        <f>+'[3]July 2018 onwards '!$BJ20</f>
        <v>242.49441409846997</v>
      </c>
      <c r="G20" s="56">
        <f>+'[3]July 2018 onwards '!$BW20</f>
        <v>290.06047738000001</v>
      </c>
      <c r="H20" s="57">
        <f>+SUM('[3]July 2018 onwards '!$BD20:$BJ20)</f>
        <v>1804.8643424368197</v>
      </c>
      <c r="I20" s="57">
        <f>SUM('[3]July 2018 onwards '!$BQ20:$BW20)</f>
        <v>1985.0926858151599</v>
      </c>
    </row>
    <row r="21" spans="1:9" x14ac:dyDescent="0.2">
      <c r="A21" s="213" t="s">
        <v>148</v>
      </c>
      <c r="B21" s="10">
        <v>392.2</v>
      </c>
      <c r="C21" s="10">
        <v>431.9</v>
      </c>
      <c r="D21" s="10">
        <v>508.9</v>
      </c>
      <c r="E21" s="10">
        <v>553</v>
      </c>
      <c r="F21" s="59">
        <f>+'[3]July 2018 onwards '!$BJ21</f>
        <v>50.010533400050008</v>
      </c>
      <c r="G21" s="59">
        <f>+'[3]July 2018 onwards '!$BW21</f>
        <v>49.14141518000001</v>
      </c>
      <c r="H21" s="60">
        <f>+SUM('[3]July 2018 onwards '!$BD21:$BJ21)</f>
        <v>314.98800827447002</v>
      </c>
      <c r="I21" s="60">
        <f>SUM('[3]July 2018 onwards '!$BQ21:$BW21)</f>
        <v>323.18251649768001</v>
      </c>
    </row>
    <row r="22" spans="1:9" x14ac:dyDescent="0.2">
      <c r="A22" s="213" t="s">
        <v>149</v>
      </c>
      <c r="B22" s="10">
        <v>240.4</v>
      </c>
      <c r="C22" s="10">
        <v>422.7</v>
      </c>
      <c r="D22" s="10">
        <v>487.8</v>
      </c>
      <c r="E22" s="10">
        <v>443.5</v>
      </c>
      <c r="F22" s="59">
        <f>+'[3]July 2018 onwards '!$BJ22</f>
        <v>35.434587715660001</v>
      </c>
      <c r="G22" s="59">
        <f>+'[3]July 2018 onwards '!$BW22</f>
        <v>39.313868129999996</v>
      </c>
      <c r="H22" s="60">
        <f>+SUM('[3]July 2018 onwards '!$BD22:$BJ22)</f>
        <v>252.79127656611999</v>
      </c>
      <c r="I22" s="60">
        <f>SUM('[3]July 2018 onwards '!$BQ22:$BW22)</f>
        <v>279.74278054525001</v>
      </c>
    </row>
    <row r="23" spans="1:9" x14ac:dyDescent="0.2">
      <c r="A23" s="213" t="s">
        <v>150</v>
      </c>
      <c r="B23" s="10">
        <v>65.7</v>
      </c>
      <c r="C23" s="10">
        <v>48</v>
      </c>
      <c r="D23" s="10">
        <v>60.6</v>
      </c>
      <c r="E23" s="10">
        <v>58.9</v>
      </c>
      <c r="F23" s="59">
        <f>+'[3]July 2018 onwards '!$BJ23</f>
        <v>4.3141504984400001</v>
      </c>
      <c r="G23" s="59">
        <f>+'[3]July 2018 onwards '!$BW23</f>
        <v>4.8385336199999998</v>
      </c>
      <c r="H23" s="60">
        <f>+SUM('[3]July 2018 onwards '!$BD23:$BJ23)</f>
        <v>30.647341547970001</v>
      </c>
      <c r="I23" s="60">
        <f>SUM('[3]July 2018 onwards '!$BQ23:$BW23)</f>
        <v>31.54798584804</v>
      </c>
    </row>
    <row r="24" spans="1:9" x14ac:dyDescent="0.2">
      <c r="A24" s="213" t="s">
        <v>151</v>
      </c>
      <c r="B24" s="10">
        <v>329.7</v>
      </c>
      <c r="C24" s="10">
        <v>402.2</v>
      </c>
      <c r="D24" s="10">
        <v>512.79999999999995</v>
      </c>
      <c r="E24" s="10">
        <v>490.4</v>
      </c>
      <c r="F24" s="59">
        <f>+'[3]July 2018 onwards '!$BJ24</f>
        <v>34.355406571309999</v>
      </c>
      <c r="G24" s="59">
        <f>+'[3]July 2018 onwards '!$BW24</f>
        <v>47.277716140000003</v>
      </c>
      <c r="H24" s="60">
        <f>+SUM('[3]July 2018 onwards '!$BD24:$BJ24)</f>
        <v>280.54560497650004</v>
      </c>
      <c r="I24" s="60">
        <f>SUM('[3]July 2018 onwards '!$BQ24:$BW24)</f>
        <v>341.88365638067</v>
      </c>
    </row>
    <row r="25" spans="1:9" x14ac:dyDescent="0.2">
      <c r="A25" s="213" t="s">
        <v>152</v>
      </c>
      <c r="B25" s="10">
        <v>361.3</v>
      </c>
      <c r="C25" s="10">
        <v>606.9</v>
      </c>
      <c r="D25" s="10">
        <v>856.2</v>
      </c>
      <c r="E25" s="10">
        <v>839.8</v>
      </c>
      <c r="F25" s="59">
        <f>+'[3]July 2018 onwards '!$BJ25</f>
        <v>65.832746591970007</v>
      </c>
      <c r="G25" s="59">
        <f>+'[3]July 2018 onwards '!$BW25</f>
        <v>82.732003720000009</v>
      </c>
      <c r="H25" s="60">
        <f>+SUM('[3]July 2018 onwards '!$BD25:$BJ25)</f>
        <v>477.73575319459002</v>
      </c>
      <c r="I25" s="60">
        <f>SUM('[3]July 2018 onwards '!$BQ25:$BW25)</f>
        <v>559.48285711315998</v>
      </c>
    </row>
    <row r="26" spans="1:9" x14ac:dyDescent="0.2">
      <c r="A26" s="213" t="s">
        <v>153</v>
      </c>
      <c r="B26" s="10">
        <v>145.1</v>
      </c>
      <c r="C26" s="10">
        <v>273.89999999999998</v>
      </c>
      <c r="D26" s="10">
        <v>364.7</v>
      </c>
      <c r="E26" s="10">
        <v>336.3</v>
      </c>
      <c r="F26" s="59">
        <f>+'[3]July 2018 onwards '!$BJ26</f>
        <v>21.934755316659999</v>
      </c>
      <c r="G26" s="59">
        <f>+'[3]July 2018 onwards '!$BW26</f>
        <v>30.776469129999999</v>
      </c>
      <c r="H26" s="60">
        <f>+SUM('[3]July 2018 onwards '!$BD26:$BJ26)</f>
        <v>193.50784061060997</v>
      </c>
      <c r="I26" s="60">
        <f>SUM('[3]July 2018 onwards '!$BQ26:$BW26)</f>
        <v>225.28939497483</v>
      </c>
    </row>
    <row r="27" spans="1:9" x14ac:dyDescent="0.2">
      <c r="A27" s="213" t="s">
        <v>154</v>
      </c>
      <c r="B27" s="10">
        <v>44.9</v>
      </c>
      <c r="C27" s="10">
        <v>63</v>
      </c>
      <c r="D27" s="10">
        <v>79.2</v>
      </c>
      <c r="E27" s="10">
        <v>75.7</v>
      </c>
      <c r="F27" s="59">
        <f>+'[3]July 2018 onwards '!$BJ27</f>
        <v>6.3418015650599999</v>
      </c>
      <c r="G27" s="59">
        <f>+'[3]July 2018 onwards '!$BW27</f>
        <v>6.2159204500000005</v>
      </c>
      <c r="H27" s="60">
        <f>+SUM('[3]July 2018 onwards '!$BD27:$BJ27)</f>
        <v>44.884194594470003</v>
      </c>
      <c r="I27" s="60">
        <f>SUM('[3]July 2018 onwards '!$BQ27:$BW27)</f>
        <v>44.610335307620005</v>
      </c>
    </row>
    <row r="28" spans="1:9" x14ac:dyDescent="0.2">
      <c r="A28" s="213" t="s">
        <v>155</v>
      </c>
      <c r="B28" s="10">
        <v>45.3</v>
      </c>
      <c r="C28" s="10">
        <v>72.2</v>
      </c>
      <c r="D28" s="10">
        <v>70.900000000000006</v>
      </c>
      <c r="E28" s="10">
        <v>74.099999999999994</v>
      </c>
      <c r="F28" s="59">
        <f>+'[3]July 2018 onwards '!$BJ28</f>
        <v>6.5492731150399992</v>
      </c>
      <c r="G28" s="59">
        <f>+'[3]July 2018 onwards '!$BW28</f>
        <v>6.0988926099999992</v>
      </c>
      <c r="H28" s="60">
        <f>+SUM('[3]July 2018 onwards '!$BD28:$BJ28)</f>
        <v>40.68776038072</v>
      </c>
      <c r="I28" s="60">
        <f>SUM('[3]July 2018 onwards '!$BQ28:$BW28)</f>
        <v>41.676246072250002</v>
      </c>
    </row>
    <row r="29" spans="1:9" x14ac:dyDescent="0.2">
      <c r="A29" s="213" t="s">
        <v>156</v>
      </c>
      <c r="B29" s="10">
        <v>75.400000000000006</v>
      </c>
      <c r="C29" s="10">
        <v>155.9</v>
      </c>
      <c r="D29" s="10">
        <v>160.30000000000001</v>
      </c>
      <c r="E29" s="10">
        <v>121.1</v>
      </c>
      <c r="F29" s="59">
        <f>+'[3]July 2018 onwards '!$BJ29</f>
        <v>10.002840676310001</v>
      </c>
      <c r="G29" s="59">
        <f>+'[3]July 2018 onwards '!$BW29</f>
        <v>10.863403569999999</v>
      </c>
      <c r="H29" s="60">
        <f>+SUM('[3]July 2018 onwards '!$BD29:$BJ29)</f>
        <v>72.48552079257</v>
      </c>
      <c r="I29" s="60">
        <f>SUM('[3]July 2018 onwards '!$BQ29:$BW29)</f>
        <v>68.84093047863</v>
      </c>
    </row>
    <row r="30" spans="1:9" x14ac:dyDescent="0.2">
      <c r="A30" s="213" t="s">
        <v>157</v>
      </c>
      <c r="B30" s="10">
        <v>78.599999999999994</v>
      </c>
      <c r="C30" s="10">
        <v>252</v>
      </c>
      <c r="D30" s="10">
        <v>260</v>
      </c>
      <c r="E30" s="10">
        <v>140.80000000000001</v>
      </c>
      <c r="F30" s="59">
        <f>+'[3]July 2018 onwards '!$BJ30</f>
        <v>7.7183186479700003</v>
      </c>
      <c r="G30" s="59">
        <f>+'[3]July 2018 onwards '!$BW30</f>
        <v>12.802254830000001</v>
      </c>
      <c r="H30" s="60">
        <f>+SUM('[3]July 2018 onwards '!$BD30:$BJ30)</f>
        <v>96.591041498799996</v>
      </c>
      <c r="I30" s="60">
        <f>SUM('[3]July 2018 onwards '!$BQ30:$BW30)</f>
        <v>68.835982597029997</v>
      </c>
    </row>
    <row r="31" spans="1:9" x14ac:dyDescent="0.2">
      <c r="A31" s="58" t="s">
        <v>158</v>
      </c>
      <c r="B31" s="54">
        <v>226.5</v>
      </c>
      <c r="C31" s="54">
        <v>205.1</v>
      </c>
      <c r="D31" s="54">
        <v>144.80000000000001</v>
      </c>
      <c r="E31" s="54">
        <v>105.2</v>
      </c>
      <c r="F31" s="56">
        <f>+'[3]July 2018 onwards '!$BJ31</f>
        <v>5.9985551780799993</v>
      </c>
      <c r="G31" s="56">
        <f>+'[3]July 2018 onwards '!$BW31</f>
        <v>9.3138208200000001</v>
      </c>
      <c r="H31" s="57">
        <f>+SUM('[3]July 2018 onwards '!$BD31:$BJ31)</f>
        <v>68.812682984070008</v>
      </c>
      <c r="I31" s="57">
        <f>SUM('[3]July 2018 onwards '!$BQ31:$BW31)</f>
        <v>61.686304184280004</v>
      </c>
    </row>
    <row r="32" spans="1:9" x14ac:dyDescent="0.2">
      <c r="A32" s="58" t="s">
        <v>159</v>
      </c>
      <c r="B32" s="54">
        <v>69.7</v>
      </c>
      <c r="C32" s="54">
        <v>111.8</v>
      </c>
      <c r="D32" s="54">
        <v>145.69999999999999</v>
      </c>
      <c r="E32" s="54">
        <v>111.4</v>
      </c>
      <c r="F32" s="56">
        <f>+'[3]July 2018 onwards '!$BJ32</f>
        <v>9.7090059837199991</v>
      </c>
      <c r="G32" s="56">
        <f>+'[3]July 2018 onwards '!$BW32</f>
        <v>8.5921193300000009</v>
      </c>
      <c r="H32" s="57">
        <f>+SUM('[3]July 2018 onwards '!$BD32:$BJ32)</f>
        <v>67.472928993310006</v>
      </c>
      <c r="I32" s="57">
        <f>SUM('[3]July 2018 onwards '!$BQ32:$BW32)</f>
        <v>61.285372762930002</v>
      </c>
    </row>
    <row r="33" spans="1:9" x14ac:dyDescent="0.2">
      <c r="A33" s="58" t="s">
        <v>160</v>
      </c>
      <c r="B33" s="54">
        <v>31.1</v>
      </c>
      <c r="C33" s="54">
        <v>44.2</v>
      </c>
      <c r="D33" s="54">
        <v>45.6</v>
      </c>
      <c r="E33" s="54">
        <v>44.2</v>
      </c>
      <c r="F33" s="56">
        <f>+'[3]July 2018 onwards '!$BJ33</f>
        <v>3.3332014023299998</v>
      </c>
      <c r="G33" s="56">
        <f>+'[3]July 2018 onwards '!$BW33</f>
        <v>4.2400565599999993</v>
      </c>
      <c r="H33" s="57">
        <f>+SUM('[3]July 2018 onwards '!$BD33:$BJ33)</f>
        <v>23.862670300479998</v>
      </c>
      <c r="I33" s="57">
        <f>SUM('[3]July 2018 onwards '!$BQ33:$BW33)</f>
        <v>26.34550386071</v>
      </c>
    </row>
    <row r="34" spans="1:9" x14ac:dyDescent="0.2">
      <c r="A34" s="58" t="s">
        <v>161</v>
      </c>
      <c r="B34" s="54">
        <v>339.8</v>
      </c>
      <c r="C34" s="54">
        <v>598</v>
      </c>
      <c r="D34" s="54">
        <v>753.4</v>
      </c>
      <c r="E34" s="54">
        <v>592.79999999999995</v>
      </c>
      <c r="F34" s="56">
        <f>+'[3]July 2018 onwards '!$BJ34</f>
        <v>47.16341148075</v>
      </c>
      <c r="G34" s="56">
        <f>+'[3]July 2018 onwards '!$BW34</f>
        <v>54.543013459999997</v>
      </c>
      <c r="H34" s="57">
        <f>+SUM('[3]July 2018 onwards '!$BD34:$BJ34)</f>
        <v>359.74462886192998</v>
      </c>
      <c r="I34" s="57">
        <f>SUM('[3]July 2018 onwards '!$BQ34:$BW34)</f>
        <v>344.33121241984998</v>
      </c>
    </row>
    <row r="35" spans="1:9" x14ac:dyDescent="0.2">
      <c r="A35" s="58" t="s">
        <v>162</v>
      </c>
      <c r="B35" s="54">
        <v>313.39999999999998</v>
      </c>
      <c r="C35" s="54">
        <v>594.79999999999995</v>
      </c>
      <c r="D35" s="54">
        <v>708.1</v>
      </c>
      <c r="E35" s="54">
        <v>552.1</v>
      </c>
      <c r="F35" s="56">
        <f>+'[3]July 2018 onwards '!$BJ35</f>
        <v>37.744122165569998</v>
      </c>
      <c r="G35" s="56">
        <f>+'[3]July 2018 onwards '!$BW35</f>
        <v>42.306748019999993</v>
      </c>
      <c r="H35" s="57">
        <f>+SUM('[3]July 2018 onwards '!$BD35:$BJ35)</f>
        <v>328.26331090440999</v>
      </c>
      <c r="I35" s="57">
        <f>SUM('[3]July 2018 onwards '!$BQ35:$BW35)</f>
        <v>265.12029320708001</v>
      </c>
    </row>
    <row r="36" spans="1:9" x14ac:dyDescent="0.2">
      <c r="A36" s="58" t="s">
        <v>163</v>
      </c>
      <c r="B36" s="54">
        <v>66.400000000000006</v>
      </c>
      <c r="C36" s="54">
        <v>85.2</v>
      </c>
      <c r="D36" s="54">
        <v>78.900000000000006</v>
      </c>
      <c r="E36" s="54">
        <v>74.8</v>
      </c>
      <c r="F36" s="56">
        <f>+'[3]July 2018 onwards '!$BJ36</f>
        <v>5.5469554426599998</v>
      </c>
      <c r="G36" s="56">
        <f>+'[3]July 2018 onwards '!$BW36</f>
        <v>4.0725458300000001</v>
      </c>
      <c r="H36" s="57">
        <f>+SUM('[3]July 2018 onwards '!$BD36:$BJ36)</f>
        <v>46.273897787750002</v>
      </c>
      <c r="I36" s="57">
        <f>SUM('[3]July 2018 onwards '!$BQ36:$BW36)</f>
        <v>29.716129365139999</v>
      </c>
    </row>
    <row r="37" spans="1:9" x14ac:dyDescent="0.2">
      <c r="A37" s="58" t="s">
        <v>164</v>
      </c>
      <c r="B37" s="54">
        <v>218.7</v>
      </c>
      <c r="C37" s="54">
        <v>353.6</v>
      </c>
      <c r="D37" s="54">
        <v>348.8</v>
      </c>
      <c r="E37" s="54">
        <v>210.8</v>
      </c>
      <c r="F37" s="56">
        <f>+'[3]July 2018 onwards '!$BJ37</f>
        <v>13.84187969743</v>
      </c>
      <c r="G37" s="56">
        <f>+'[3]July 2018 onwards '!$BW37</f>
        <v>15.705517700000001</v>
      </c>
      <c r="H37" s="57">
        <f>+SUM('[3]July 2018 onwards '!$BD37:$BJ37)</f>
        <v>147.74658633036</v>
      </c>
      <c r="I37" s="57">
        <f>SUM('[3]July 2018 onwards '!$BQ37:$BW37)</f>
        <v>103.10531069150001</v>
      </c>
    </row>
    <row r="38" spans="1:9" x14ac:dyDescent="0.2">
      <c r="A38" s="58" t="s">
        <v>165</v>
      </c>
      <c r="B38" s="54">
        <v>44.1</v>
      </c>
      <c r="C38" s="54">
        <v>88.4</v>
      </c>
      <c r="D38" s="54">
        <v>98</v>
      </c>
      <c r="E38" s="54">
        <v>97.1</v>
      </c>
      <c r="F38" s="56">
        <f>+'[3]July 2018 onwards '!$BJ38</f>
        <v>8.4765648548400012</v>
      </c>
      <c r="G38" s="56">
        <f>+'[3]July 2018 onwards '!$BW38</f>
        <v>7.8348034599999998</v>
      </c>
      <c r="H38" s="57">
        <f>+SUM('[3]July 2018 onwards '!$BD38:$BJ38)</f>
        <v>55.608101059429998</v>
      </c>
      <c r="I38" s="57">
        <f>SUM('[3]July 2018 onwards '!$BQ38:$BW38)</f>
        <v>56.572628868950005</v>
      </c>
    </row>
    <row r="39" spans="1:9" x14ac:dyDescent="0.2">
      <c r="A39" s="58" t="s">
        <v>166</v>
      </c>
      <c r="B39" s="54">
        <v>596.79999999999995</v>
      </c>
      <c r="C39" s="54">
        <v>727</v>
      </c>
      <c r="D39" s="54">
        <v>788.1</v>
      </c>
      <c r="E39" s="54">
        <v>782.8</v>
      </c>
      <c r="F39" s="56">
        <f>+'[3]July 2018 onwards '!$BJ39</f>
        <v>57.137628802810049</v>
      </c>
      <c r="G39" s="56">
        <f>+'[3]July 2018 onwards '!$BW39</f>
        <v>67.229831180000005</v>
      </c>
      <c r="H39" s="57">
        <f>+SUM('[3]July 2018 onwards '!$BD39:$BJ39)</f>
        <v>506.60116571400005</v>
      </c>
      <c r="I39" s="57">
        <f>SUM('[3]July 2018 onwards '!$BQ39:$BW39)</f>
        <v>369.59216262803</v>
      </c>
    </row>
    <row r="40" spans="1:9" ht="15" thickBot="1" x14ac:dyDescent="0.25">
      <c r="A40" s="16" t="s">
        <v>167</v>
      </c>
      <c r="B40" s="62">
        <v>23132.3</v>
      </c>
      <c r="C40" s="62">
        <v>29449.9</v>
      </c>
      <c r="D40" s="62">
        <v>31278.799999999999</v>
      </c>
      <c r="E40" s="62">
        <v>27332.799999999999</v>
      </c>
      <c r="F40" s="56">
        <f>+'[3]July 2018 onwards '!$BJ40</f>
        <v>1900.0879349839201</v>
      </c>
      <c r="G40" s="56">
        <f>+'[3]July 2018 onwards '!$BW40</f>
        <v>2397.08812481</v>
      </c>
      <c r="H40" s="57">
        <f>+SUM('[3]July 2018 onwards '!$BD40:$BJ40)</f>
        <v>16317.73142274718</v>
      </c>
      <c r="I40" s="57">
        <f>SUM('[3]July 2018 onwards '!$BQ40:$BW40)</f>
        <v>15832.258246531859</v>
      </c>
    </row>
    <row r="41" spans="1:9" ht="15" thickTop="1" x14ac:dyDescent="0.2">
      <c r="A41" s="335" t="s">
        <v>56</v>
      </c>
      <c r="B41" s="335"/>
      <c r="C41" s="335"/>
      <c r="D41" s="335"/>
      <c r="E41" s="335"/>
      <c r="F41" s="335"/>
      <c r="G41" s="335"/>
      <c r="H41" s="335"/>
      <c r="I41" s="335"/>
    </row>
    <row r="42" spans="1:9" x14ac:dyDescent="0.2">
      <c r="A42" s="9" t="s">
        <v>168</v>
      </c>
    </row>
    <row r="43" spans="1:9" ht="15" customHeight="1" x14ac:dyDescent="0.2">
      <c r="A43" s="312" t="s">
        <v>939</v>
      </c>
      <c r="B43" s="312"/>
      <c r="C43" s="312"/>
      <c r="D43" s="312"/>
      <c r="E43" s="312"/>
      <c r="F43" s="312"/>
      <c r="G43" s="312"/>
      <c r="H43" s="312"/>
      <c r="I43" s="312"/>
    </row>
    <row r="44" spans="1:9" x14ac:dyDescent="0.2">
      <c r="A44" s="51" t="s">
        <v>169</v>
      </c>
    </row>
    <row r="45" spans="1:9" x14ac:dyDescent="0.2">
      <c r="A45" s="9"/>
    </row>
  </sheetData>
  <mergeCells count="10">
    <mergeCell ref="A41:I41"/>
    <mergeCell ref="A1:I1"/>
    <mergeCell ref="A2:I2"/>
    <mergeCell ref="A3:A4"/>
    <mergeCell ref="B3:B4"/>
    <mergeCell ref="C3:C4"/>
    <mergeCell ref="D3:D4"/>
    <mergeCell ref="E3:E4"/>
    <mergeCell ref="F3:G3"/>
    <mergeCell ref="H3:I3"/>
  </mergeCells>
  <hyperlinks>
    <hyperlink ref="A43" r:id="rId1" display="http://www.sbp.org.pk/departments/stats/AdvanceNotice.pdf"/>
  </hyperlinks>
  <pageMargins left="0.7" right="0.7" top="0.75" bottom="0.75" header="0.3" footer="0.3"/>
  <pageSetup paperSize="9" scale="85"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17</vt:i4>
      </vt:variant>
    </vt:vector>
  </HeadingPairs>
  <TitlesOfParts>
    <vt:vector size="52" baseType="lpstr">
      <vt:lpstr>4.1</vt:lpstr>
      <vt:lpstr>4.1.1</vt:lpstr>
      <vt:lpstr>4.2</vt:lpstr>
      <vt:lpstr>4.3</vt:lpstr>
      <vt:lpstr>4.4</vt:lpstr>
      <vt:lpstr>4.5</vt:lpstr>
      <vt:lpstr>4.6</vt:lpstr>
      <vt:lpstr>4.7</vt:lpstr>
      <vt:lpstr>4.8</vt:lpstr>
      <vt:lpstr>4.9</vt:lpstr>
      <vt:lpstr>4.9.1</vt:lpstr>
      <vt:lpstr>4.10</vt:lpstr>
      <vt:lpstr>4.10.1</vt:lpstr>
      <vt:lpstr>4.11</vt:lpstr>
      <vt:lpstr>4.12</vt:lpstr>
      <vt:lpstr>4.13</vt:lpstr>
      <vt:lpstr>4.14</vt:lpstr>
      <vt:lpstr>4.15</vt:lpstr>
      <vt:lpstr>4.15.1</vt:lpstr>
      <vt:lpstr>4.16</vt:lpstr>
      <vt:lpstr>4.16.1</vt:lpstr>
      <vt:lpstr>4.17</vt:lpstr>
      <vt:lpstr>4.17.1</vt:lpstr>
      <vt:lpstr>4.18</vt:lpstr>
      <vt:lpstr>4.18.1</vt:lpstr>
      <vt:lpstr>4.18.2</vt:lpstr>
      <vt:lpstr>4.18.3</vt:lpstr>
      <vt:lpstr>4.19</vt:lpstr>
      <vt:lpstr>4.19.1</vt:lpstr>
      <vt:lpstr>4.19.2</vt:lpstr>
      <vt:lpstr>4.19.3</vt:lpstr>
      <vt:lpstr>4.20</vt:lpstr>
      <vt:lpstr>4.21</vt:lpstr>
      <vt:lpstr>4.22</vt:lpstr>
      <vt:lpstr>4.23</vt:lpstr>
      <vt:lpstr>'4.1'!Print_Area</vt:lpstr>
      <vt:lpstr>'4.1.1'!Print_Area</vt:lpstr>
      <vt:lpstr>'4.12'!Print_Area</vt:lpstr>
      <vt:lpstr>'4.13'!Print_Area</vt:lpstr>
      <vt:lpstr>'4.14'!Print_Area</vt:lpstr>
      <vt:lpstr>'4.16'!Print_Area</vt:lpstr>
      <vt:lpstr>'4.16.1'!Print_Area</vt:lpstr>
      <vt:lpstr>'4.17'!Print_Area</vt:lpstr>
      <vt:lpstr>'4.17.1'!Print_Area</vt:lpstr>
      <vt:lpstr>'4.18.1'!Print_Area</vt:lpstr>
      <vt:lpstr>'4.18.2'!Print_Area</vt:lpstr>
      <vt:lpstr>'4.18.3'!Print_Area</vt:lpstr>
      <vt:lpstr>'4.19'!Print_Area</vt:lpstr>
      <vt:lpstr>'4.19.1'!Print_Area</vt:lpstr>
      <vt:lpstr>'4.4'!Print_Area</vt:lpstr>
      <vt:lpstr>'4.7'!Print_Area</vt:lpstr>
      <vt:lpstr>'4.8'!Print_Area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2024-03-04T07:08:34Z</cp:lastPrinted>
  <dcterms:created xsi:type="dcterms:W3CDTF">2024-02-01T10:44:38Z</dcterms:created>
  <dcterms:modified xsi:type="dcterms:W3CDTF">2024-03-04T07:09:03Z</dcterms:modified>
</cp:coreProperties>
</file>