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1224\MSB Excel files\"/>
    </mc:Choice>
  </mc:AlternateContent>
  <bookViews>
    <workbookView xWindow="0" yWindow="0" windowWidth="19200" windowHeight="6060" activeTab="10"/>
  </bookViews>
  <sheets>
    <sheet name="136" sheetId="1" r:id="rId1"/>
    <sheet name="137" sheetId="2" r:id="rId2"/>
    <sheet name="138" sheetId="4" r:id="rId3"/>
    <sheet name="139" sheetId="5" r:id="rId4"/>
    <sheet name="140" sheetId="6" r:id="rId5"/>
    <sheet name="141" sheetId="7" r:id="rId6"/>
    <sheet name="142" sheetId="8" r:id="rId7"/>
    <sheet name="143" sheetId="9" r:id="rId8"/>
    <sheet name="144" sheetId="10" r:id="rId9"/>
    <sheet name="145" sheetId="11" r:id="rId10"/>
    <sheet name="146" sheetId="12" r:id="rId11"/>
  </sheets>
  <definedNames>
    <definedName name="_xlnm.Print_Area" localSheetId="2">'138'!$A$1:$K$46</definedName>
    <definedName name="_xlnm.Print_Area" localSheetId="3">'139'!$A$1:$M$52</definedName>
    <definedName name="_xlnm.Print_Area" localSheetId="4">'140'!$A$1:$H$79</definedName>
    <definedName name="_xlnm.Print_Area" localSheetId="5">'141'!$A$1:$K$99</definedName>
    <definedName name="_xlnm.Print_Area" localSheetId="8">'144'!$A$1:$M$28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12" l="1"/>
  <c r="D39" i="12" s="1"/>
  <c r="D34" i="12"/>
  <c r="D27" i="12"/>
  <c r="D28" i="12" s="1"/>
  <c r="D25" i="12"/>
  <c r="D18" i="12"/>
  <c r="D16" i="12"/>
  <c r="D9" i="12"/>
  <c r="D10" i="12" s="1"/>
  <c r="D7" i="12"/>
  <c r="D37" i="12" l="1"/>
  <c r="D19" i="12"/>
  <c r="J21" i="2"/>
  <c r="E39" i="12" l="1"/>
  <c r="I43" i="2" l="1"/>
  <c r="I42" i="2" l="1"/>
  <c r="H42" i="2"/>
  <c r="H43" i="2" s="1"/>
  <c r="G42" i="2"/>
  <c r="G43" i="2" s="1"/>
  <c r="F42" i="2"/>
  <c r="F43" i="2" s="1"/>
  <c r="E42" i="2"/>
  <c r="E43" i="2" s="1"/>
  <c r="D42" i="2"/>
  <c r="D43" i="2" s="1"/>
  <c r="C42" i="2"/>
  <c r="C43" i="2" s="1"/>
  <c r="B42" i="2"/>
  <c r="B43" i="2" s="1"/>
  <c r="I21" i="2"/>
  <c r="I22" i="2" s="1"/>
  <c r="H21" i="2"/>
  <c r="H22" i="2" s="1"/>
  <c r="G21" i="2"/>
  <c r="G22" i="2" s="1"/>
  <c r="F21" i="2"/>
  <c r="F22" i="2" s="1"/>
  <c r="E21" i="2"/>
  <c r="E22" i="2" s="1"/>
  <c r="D21" i="2"/>
  <c r="D22" i="2" s="1"/>
  <c r="C21" i="2"/>
  <c r="C22" i="2" s="1"/>
  <c r="B21" i="2"/>
  <c r="B22" i="2" s="1"/>
  <c r="J22" i="2" l="1"/>
  <c r="K42" i="2" l="1"/>
  <c r="J42" i="2"/>
  <c r="J43" i="2" s="1"/>
  <c r="K21" i="4" l="1"/>
  <c r="K22" i="4" s="1"/>
  <c r="J21" i="4"/>
  <c r="J22" i="4" s="1"/>
  <c r="G8" i="6" l="1"/>
  <c r="G7" i="6"/>
  <c r="I21" i="4" l="1"/>
  <c r="I22" i="4" s="1"/>
  <c r="H21" i="4"/>
  <c r="H22" i="4" s="1"/>
  <c r="G21" i="4"/>
  <c r="G22" i="4" s="1"/>
  <c r="F21" i="4"/>
  <c r="F22" i="4" s="1"/>
  <c r="E21" i="4"/>
  <c r="E22" i="4" s="1"/>
  <c r="D21" i="4"/>
  <c r="D22" i="4" s="1"/>
  <c r="C21" i="4"/>
  <c r="C22" i="4" s="1"/>
  <c r="B22" i="4"/>
  <c r="B21" i="4"/>
  <c r="K43" i="2"/>
  <c r="K21" i="2"/>
  <c r="K22" i="2" s="1"/>
  <c r="H23" i="6" l="1"/>
  <c r="H22" i="6"/>
  <c r="H21" i="6"/>
  <c r="G23" i="6"/>
  <c r="G22" i="6"/>
  <c r="G21" i="6"/>
</calcChain>
</file>

<file path=xl/sharedStrings.xml><?xml version="1.0" encoding="utf-8"?>
<sst xmlns="http://schemas.openxmlformats.org/spreadsheetml/2006/main" count="733" uniqueCount="186">
  <si>
    <t>6.1 Government of Pakistan Treasury Bills</t>
  </si>
  <si>
    <t>Million Rupees</t>
  </si>
  <si>
    <t>Dec</t>
  </si>
  <si>
    <t>Jul</t>
  </si>
  <si>
    <t>Aug</t>
  </si>
  <si>
    <t>Sep</t>
  </si>
  <si>
    <t>Oct</t>
  </si>
  <si>
    <t>Nov</t>
  </si>
  <si>
    <t>3 Months Treasury Bills</t>
  </si>
  <si>
    <t>Issue</t>
  </si>
  <si>
    <t>Discount Allowed</t>
  </si>
  <si>
    <t>Discharged</t>
  </si>
  <si>
    <t>Discount Paid</t>
  </si>
  <si>
    <t>Outstanding Balance</t>
  </si>
  <si>
    <t>6 Months Treasury Bills</t>
  </si>
  <si>
    <t>12 Months Treasury  Bills</t>
  </si>
  <si>
    <t xml:space="preserve">Source: Domestic Markets &amp; Monetary Management Department, SBP </t>
  </si>
  <si>
    <t>6.2 Sale / Purchase of Treasury Bills under Open</t>
  </si>
  <si>
    <t>Market Operation by SBP with Banks</t>
  </si>
  <si>
    <t>SALE</t>
  </si>
  <si>
    <t>PERIODS</t>
  </si>
  <si>
    <t>2020-21</t>
  </si>
  <si>
    <t>2021-22</t>
  </si>
  <si>
    <t>2022-23</t>
  </si>
  <si>
    <t>2023-24</t>
  </si>
  <si>
    <t>Bid Amount</t>
  </si>
  <si>
    <t>Offered</t>
  </si>
  <si>
    <t>Accepted</t>
  </si>
  <si>
    <t>July</t>
  </si>
  <si>
    <t>-</t>
  </si>
  <si>
    <t>August</t>
  </si>
  <si>
    <t>September</t>
  </si>
  <si>
    <t>October</t>
  </si>
  <si>
    <t>November</t>
  </si>
  <si>
    <t>December</t>
  </si>
  <si>
    <t>January</t>
  </si>
  <si>
    <t>February</t>
  </si>
  <si>
    <t>March</t>
  </si>
  <si>
    <t>April</t>
  </si>
  <si>
    <t>May</t>
  </si>
  <si>
    <t>June</t>
  </si>
  <si>
    <t>Average</t>
  </si>
  <si>
    <t>per month</t>
  </si>
  <si>
    <t>per day</t>
  </si>
  <si>
    <t>PURCHASE</t>
  </si>
  <si>
    <t>Amount</t>
  </si>
  <si>
    <t>Injected</t>
  </si>
  <si>
    <t>Source:  Domestic Markets &amp; Monetary Management Department, SBP</t>
  </si>
  <si>
    <t>6.3 SBP Overnight Repo/ Reverse Repo Facilities</t>
  </si>
  <si>
    <t>Cash Accommodation</t>
  </si>
  <si>
    <t>SBP Overnight Reverse Repo (Ceiling)</t>
  </si>
  <si>
    <t>SBP Overnight Repo (Floor)</t>
  </si>
  <si>
    <t>1,438,45</t>
  </si>
  <si>
    <t>4,138,00</t>
  </si>
  <si>
    <t>SBP Overnight Repo/ Reverse Repo Rates*</t>
  </si>
  <si>
    <t>Percent per annum</t>
  </si>
  <si>
    <r>
      <t>SBP Reverse Repo Rate</t>
    </r>
    <r>
      <rPr>
        <b/>
        <vertAlign val="superscript"/>
        <sz val="7"/>
        <color theme="1"/>
        <rFont val="Times New Roman"/>
        <family val="1"/>
      </rPr>
      <t>1</t>
    </r>
    <r>
      <rPr>
        <b/>
        <sz val="7"/>
        <color theme="1"/>
        <rFont val="Times New Roman"/>
        <family val="1"/>
      </rPr>
      <t xml:space="preserve"> (Ceiling)</t>
    </r>
  </si>
  <si>
    <r>
      <t>SBP Repo Rate</t>
    </r>
    <r>
      <rPr>
        <b/>
        <vertAlign val="superscript"/>
        <sz val="7"/>
        <color theme="1"/>
        <rFont val="Times New Roman"/>
        <family val="1"/>
      </rPr>
      <t xml:space="preserve">2 </t>
    </r>
    <r>
      <rPr>
        <b/>
        <sz val="7"/>
        <color theme="1"/>
        <rFont val="Times New Roman"/>
        <family val="1"/>
      </rPr>
      <t>(Floor)</t>
    </r>
  </si>
  <si>
    <t xml:space="preserve">2. SBP Repo rate (introduced w.e.f. August 17, 2009) is the rate at which banks deposit their end-of-day excess cash with SBP on an overnight basis. </t>
  </si>
  <si>
    <t>*. Month end rates</t>
  </si>
  <si>
    <t>6.4 Auction of Government of Pakistan</t>
  </si>
  <si>
    <t xml:space="preserve">         Market Treasury Bills</t>
  </si>
  <si>
    <t>AUCTION</t>
  </si>
  <si>
    <t>12 Months Treasury Bills</t>
  </si>
  <si>
    <t>SETTLEMENT DATE</t>
  </si>
  <si>
    <t>Amount Offered</t>
  </si>
  <si>
    <t>Amount Accepted</t>
  </si>
  <si>
    <t xml:space="preserve"> Cut-off Yield (%)</t>
  </si>
  <si>
    <t>Weighted Average (%)</t>
  </si>
  <si>
    <t>Amount    Accepted</t>
  </si>
  <si>
    <t xml:space="preserve"> Cut-off Yield (%)  </t>
  </si>
  <si>
    <t>Weighted   Average (%)</t>
  </si>
  <si>
    <t>*</t>
  </si>
  <si>
    <t>Source: Domestic Markets &amp; Monetary Management Department, SBP</t>
  </si>
  <si>
    <t>6.5 Auction of Pakistan Investment Bonds (PIBs)</t>
  </si>
  <si>
    <t>Fixed Rate (Face Value)</t>
  </si>
  <si>
    <t>Auction</t>
  </si>
  <si>
    <t>Price</t>
  </si>
  <si>
    <t xml:space="preserve">Cut-off  </t>
  </si>
  <si>
    <t>Weighted</t>
  </si>
  <si>
    <t>Settlement</t>
  </si>
  <si>
    <t>Coupon</t>
  </si>
  <si>
    <t>Yield</t>
  </si>
  <si>
    <t xml:space="preserve">Average Yield </t>
  </si>
  <si>
    <t>Date</t>
  </si>
  <si>
    <t>Tenure</t>
  </si>
  <si>
    <t>Rate (%)</t>
  </si>
  <si>
    <r>
      <t>Offered</t>
    </r>
    <r>
      <rPr>
        <vertAlign val="superscript"/>
        <sz val="8"/>
        <color theme="1"/>
        <rFont val="Times New Roman"/>
        <family val="1"/>
      </rPr>
      <t>1</t>
    </r>
  </si>
  <si>
    <r>
      <t>Accepted</t>
    </r>
    <r>
      <rPr>
        <vertAlign val="superscript"/>
        <sz val="8"/>
        <color theme="1"/>
        <rFont val="Times New Roman"/>
        <family val="1"/>
      </rPr>
      <t>2</t>
    </r>
  </si>
  <si>
    <t>Accepted (%)</t>
  </si>
  <si>
    <t>3-Years</t>
  </si>
  <si>
    <t>5-Years</t>
  </si>
  <si>
    <t>10-Years</t>
  </si>
  <si>
    <t>15-Years</t>
  </si>
  <si>
    <t>**</t>
  </si>
  <si>
    <t>20-Years</t>
  </si>
  <si>
    <t>30-Years</t>
  </si>
  <si>
    <r>
      <t>1</t>
    </r>
    <r>
      <rPr>
        <sz val="7"/>
        <color theme="1"/>
        <rFont val="Times New Roman"/>
        <family val="1"/>
      </rPr>
      <t xml:space="preserve"> Amount offered only includes Competitive bids.</t>
    </r>
  </si>
  <si>
    <r>
      <t>2</t>
    </r>
    <r>
      <rPr>
        <sz val="7"/>
        <color theme="1"/>
        <rFont val="Times New Roman"/>
        <family val="1"/>
      </rPr>
      <t xml:space="preserve"> Amount accepted also includes Non-Competitive bids and Short selling.</t>
    </r>
  </si>
  <si>
    <t>6.6 Auction of Pakistan Investment Bonds (PIBs)</t>
  </si>
  <si>
    <t xml:space="preserve">Cutoff </t>
  </si>
  <si>
    <r>
      <t>Price</t>
    </r>
    <r>
      <rPr>
        <vertAlign val="superscript"/>
        <sz val="8"/>
        <color rgb="FF000000"/>
        <rFont val="Times New Roman"/>
        <family val="1"/>
      </rPr>
      <t>3</t>
    </r>
  </si>
  <si>
    <r>
      <t>price</t>
    </r>
    <r>
      <rPr>
        <vertAlign val="superscript"/>
        <sz val="8"/>
        <color rgb="FF000000"/>
        <rFont val="Times New Roman"/>
        <family val="1"/>
      </rPr>
      <t>3</t>
    </r>
  </si>
  <si>
    <t>02-Year</t>
  </si>
  <si>
    <t>03-Year</t>
  </si>
  <si>
    <t>05-Year</t>
  </si>
  <si>
    <t>10-Year</t>
  </si>
  <si>
    <t>1-Amount offered only includes Competitive bids.</t>
  </si>
  <si>
    <t>2-Amount accepted also includes Non-Competitive bids and Short selling. Securities will be issued at Face Value (Rs. 100)</t>
  </si>
  <si>
    <t>3-This cut-off Price will be applicable to all accepted bids.</t>
  </si>
  <si>
    <t>6.7 KIBOR</t>
  </si>
  <si>
    <t>1 Week</t>
  </si>
  <si>
    <t>2 Weeks</t>
  </si>
  <si>
    <t>1Month</t>
  </si>
  <si>
    <t>3 Months</t>
  </si>
  <si>
    <t>6 Months</t>
  </si>
  <si>
    <t>9 Months</t>
  </si>
  <si>
    <t>12 Months</t>
  </si>
  <si>
    <t>Bid</t>
  </si>
  <si>
    <t>Offer</t>
  </si>
  <si>
    <t>Month Average</t>
  </si>
  <si>
    <t>End-Month</t>
  </si>
  <si>
    <t>Jan</t>
  </si>
  <si>
    <t>Feb</t>
  </si>
  <si>
    <t>Mar</t>
  </si>
  <si>
    <t>Apr</t>
  </si>
  <si>
    <t>Jun</t>
  </si>
  <si>
    <t>KIBOR :Karachi Interbank Offered Rate</t>
  </si>
  <si>
    <t>Source: State Bank  of Pakistan</t>
  </si>
  <si>
    <t>Archive Link: http://www.sbp.org.pk/ecodata/kibor_index.asp</t>
  </si>
  <si>
    <r>
      <t>6.8 Inter-Bank Weighted Average Call Rates</t>
    </r>
    <r>
      <rPr>
        <b/>
        <sz val="10"/>
        <color theme="1"/>
        <rFont val="Times New Roman"/>
        <family val="1"/>
      </rPr>
      <t xml:space="preserve"> </t>
    </r>
  </si>
  <si>
    <t xml:space="preserve"> Percent per annum</t>
  </si>
  <si>
    <t>Overnight</t>
  </si>
  <si>
    <t>1 Month</t>
  </si>
  <si>
    <t>Source: Domestic Markets &amp; Monetary Management  Department, SBP</t>
  </si>
  <si>
    <t>6.9 SBP Mark to Market Rates</t>
  </si>
  <si>
    <t>Major Currencies</t>
  </si>
  <si>
    <t>US Dollar</t>
  </si>
  <si>
    <t>Euro</t>
  </si>
  <si>
    <t>Japanese Yen</t>
  </si>
  <si>
    <t>UK Pound Sterling</t>
  </si>
  <si>
    <t>Ready</t>
  </si>
  <si>
    <t>1Week</t>
  </si>
  <si>
    <t>Swiss Frank</t>
  </si>
  <si>
    <t>Australian Dollar</t>
  </si>
  <si>
    <t>Saudi Arabian Riyal</t>
  </si>
  <si>
    <t>Kuwaiti Dinar</t>
  </si>
  <si>
    <t>ArchiveLink:http://www.sbp.org.pk/ecodata/rates/m2m/M2M-History.asp</t>
  </si>
  <si>
    <t>6.10 Secondary Market Transactions in Government Securities</t>
  </si>
  <si>
    <t>SECURITIES/TRANSACTIONS</t>
  </si>
  <si>
    <t>PIB Outright Transactions</t>
  </si>
  <si>
    <t>Purchases</t>
  </si>
  <si>
    <t>Non-Banks</t>
  </si>
  <si>
    <t>Banks</t>
  </si>
  <si>
    <t>Sales</t>
  </si>
  <si>
    <t>Net Position</t>
  </si>
  <si>
    <t>GIS Outright Transactions</t>
  </si>
  <si>
    <t>MTB Outright Transactions</t>
  </si>
  <si>
    <t>Repo Transactions</t>
  </si>
  <si>
    <t>Repo</t>
  </si>
  <si>
    <t>Reverse Repo</t>
  </si>
  <si>
    <t>= Rs.100</t>
  </si>
  <si>
    <t>1. SBP 3-day repo rate was renamed as SBP reverse repo rate w.e.f. August 17, 2009. SBP reverse repo rate (also known as discount rate) is the rate at which banks borrow from SBP on an overnight basis.</t>
  </si>
  <si>
    <t>NOTES:</t>
  </si>
  <si>
    <t>Billion Rupees</t>
  </si>
  <si>
    <t>Jun-24</t>
  </si>
  <si>
    <t>Jun-23</t>
  </si>
  <si>
    <t>2024-25</t>
  </si>
  <si>
    <t>Jul-24</t>
  </si>
  <si>
    <t>BR</t>
  </si>
  <si>
    <t>Aug-24</t>
  </si>
  <si>
    <t>Floating Rate (Face Value)</t>
  </si>
  <si>
    <t>Floating Rate Semi-Annual</t>
  </si>
  <si>
    <t>Floating Rate QuarterlyWith Quarterly Refixing</t>
  </si>
  <si>
    <t>Floating Rate Quarterly With Fortnightly Refixing</t>
  </si>
  <si>
    <t>R</t>
  </si>
  <si>
    <t>NBR</t>
  </si>
  <si>
    <t>2-Years</t>
  </si>
  <si>
    <t>Sep-24</t>
  </si>
  <si>
    <t>R= Bids Rejected</t>
  </si>
  <si>
    <t xml:space="preserve">R= Bid Rejected          NBR= No Bids Recived                                                                 </t>
  </si>
  <si>
    <t xml:space="preserve">             Source:  Domestic Markets &amp; Monetary Management Department, SBP</t>
  </si>
  <si>
    <t>Oct-24</t>
  </si>
  <si>
    <t>Nov-24</t>
  </si>
  <si>
    <t xml:space="preserve">                                                                                                                                                                 Source:  Domestic Markets &amp; Monetary Management Department, SBP</t>
  </si>
  <si>
    <t xml:space="preserve">R= Bid Rejected        NBR= No Bids Received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</si>
</sst>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_-;\-* #,##0_-;_-* &quot;-&quot;_-;_-@_-"/>
    <numFmt numFmtId="166" formatCode="0.0000"/>
    <numFmt numFmtId="167" formatCode="_(* #,##0.0_);_(* \(#,##0.0\);_(* &quot;-&quot;??_);_(@_)"/>
    <numFmt numFmtId="168" formatCode="_(* #,##0_);_(* \(#,##0\);_(* &quot;-&quot;??_);_(@_)"/>
    <numFmt numFmtId="169" formatCode="_(* #,##0.0000_);_(* \(#,##0.0000\);_(* &quot;-&quot;??_);_(@_)"/>
  </numFmts>
  <fonts count="47" x14ac:knownFonts="1">
    <font>
      <sz val="11"/>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Times New Roman"/>
      <family val="1"/>
    </font>
    <font>
      <sz val="8"/>
      <color theme="1"/>
      <name val="Times New Roman"/>
      <family val="1"/>
    </font>
    <font>
      <b/>
      <sz val="12"/>
      <color theme="1"/>
      <name val="Times New Roman"/>
      <family val="1"/>
    </font>
    <font>
      <b/>
      <sz val="8"/>
      <color theme="1"/>
      <name val="Times New Roman"/>
      <family val="1"/>
    </font>
    <font>
      <sz val="11"/>
      <color theme="1"/>
      <name val="Calibri"/>
      <family val="2"/>
    </font>
    <font>
      <sz val="7"/>
      <color theme="1"/>
      <name val="Times New Roman"/>
      <family val="1"/>
    </font>
    <font>
      <sz val="10"/>
      <color theme="1"/>
      <name val="Calibri"/>
      <family val="2"/>
    </font>
    <font>
      <b/>
      <sz val="9"/>
      <color theme="1"/>
      <name val="Times New Roman"/>
      <family val="1"/>
    </font>
    <font>
      <b/>
      <sz val="7"/>
      <color theme="1"/>
      <name val="Times New Roman"/>
      <family val="1"/>
    </font>
    <font>
      <sz val="9"/>
      <color theme="1"/>
      <name val="Times New Roman"/>
      <family val="1"/>
    </font>
    <font>
      <b/>
      <vertAlign val="superscript"/>
      <sz val="7"/>
      <color theme="1"/>
      <name val="Times New Roman"/>
      <family val="1"/>
    </font>
    <font>
      <vertAlign val="superscript"/>
      <sz val="8"/>
      <color theme="1"/>
      <name val="Times New Roman"/>
      <family val="1"/>
    </font>
    <font>
      <vertAlign val="superscript"/>
      <sz val="7"/>
      <color theme="1"/>
      <name val="Times New Roman"/>
      <family val="1"/>
    </font>
    <font>
      <b/>
      <sz val="9"/>
      <color rgb="FF000000"/>
      <name val="Times New Roman"/>
      <family val="1"/>
    </font>
    <font>
      <vertAlign val="superscript"/>
      <sz val="8"/>
      <color rgb="FF000000"/>
      <name val="Times New Roman"/>
      <family val="1"/>
    </font>
    <font>
      <sz val="6"/>
      <color theme="1"/>
      <name val="Times New Roman"/>
      <family val="1"/>
    </font>
    <font>
      <u/>
      <sz val="11"/>
      <color theme="10"/>
      <name val="Arial"/>
      <family val="2"/>
      <scheme val="minor"/>
    </font>
    <font>
      <b/>
      <sz val="8"/>
      <name val="Times New Roman"/>
      <family val="1"/>
    </font>
    <font>
      <sz val="14"/>
      <color theme="1"/>
      <name val="Times New Roman"/>
      <family val="1"/>
    </font>
    <font>
      <b/>
      <sz val="6"/>
      <color theme="1"/>
      <name val="Times New Roman"/>
      <family val="1"/>
    </font>
    <font>
      <b/>
      <sz val="6.5"/>
      <color theme="1"/>
      <name val="Times New Roman"/>
      <family val="1"/>
    </font>
    <font>
      <sz val="10"/>
      <name val="Arial"/>
      <family val="2"/>
    </font>
    <font>
      <sz val="11"/>
      <color theme="1"/>
      <name val="Arial"/>
      <family val="2"/>
      <scheme val="minor"/>
    </font>
    <font>
      <u/>
      <sz val="7"/>
      <color theme="10"/>
      <name val="Arial"/>
      <family val="2"/>
      <scheme val="minor"/>
    </font>
    <font>
      <sz val="8"/>
      <name val="Times New Roman"/>
      <family val="1"/>
    </font>
    <font>
      <sz val="10"/>
      <name val="Times New Roman"/>
      <family val="1"/>
    </font>
    <font>
      <sz val="11"/>
      <name val="Arial"/>
      <family val="2"/>
      <scheme val="minor"/>
    </font>
    <font>
      <sz val="8"/>
      <name val="Arial"/>
      <family val="2"/>
      <scheme val="minor"/>
    </font>
    <font>
      <sz val="8"/>
      <color theme="1"/>
      <name val="Arial"/>
      <family val="2"/>
      <scheme val="minor"/>
    </font>
    <font>
      <sz val="7"/>
      <name val="Times New Roman"/>
      <family val="1"/>
    </font>
    <font>
      <sz val="11"/>
      <color rgb="FFFF0000"/>
      <name val="Arial"/>
      <family val="2"/>
      <scheme val="minor"/>
    </font>
    <font>
      <sz val="8"/>
      <color rgb="FFFF0000"/>
      <name val="Times New Roman"/>
      <family val="1"/>
    </font>
    <font>
      <b/>
      <sz val="7"/>
      <name val="Times New Roman"/>
      <family val="1"/>
    </font>
    <font>
      <b/>
      <sz val="8"/>
      <color rgb="FFFF0000"/>
      <name val="Times New Roman"/>
      <family val="1"/>
    </font>
    <font>
      <sz val="7"/>
      <color theme="1"/>
      <name val="Times New Roman"/>
      <family val="1"/>
      <scheme val="major"/>
    </font>
    <font>
      <sz val="7"/>
      <color rgb="FF000000"/>
      <name val="Times New Roman"/>
      <family val="1"/>
      <scheme val="major"/>
    </font>
    <font>
      <sz val="7"/>
      <name val="Times New Roman"/>
      <family val="1"/>
      <scheme val="major"/>
    </font>
    <font>
      <sz val="7"/>
      <color rgb="FFFF0000"/>
      <name val="Times New Roman"/>
      <family val="1"/>
      <scheme val="major"/>
    </font>
    <font>
      <sz val="9"/>
      <color indexed="8"/>
      <name val="Times New Roman"/>
      <family val="1"/>
    </font>
    <font>
      <strike/>
      <sz val="7"/>
      <color rgb="FFFF0000"/>
      <name val="Times New Roman"/>
      <family val="1"/>
      <scheme val="major"/>
    </font>
  </fonts>
  <fills count="2">
    <fill>
      <patternFill patternType="none"/>
    </fill>
    <fill>
      <patternFill patternType="gray125"/>
    </fill>
  </fills>
  <borders count="40">
    <border>
      <left/>
      <right/>
      <top/>
      <bottom/>
      <diagonal/>
    </border>
    <border>
      <left/>
      <right/>
      <top/>
      <bottom style="thick">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top style="medium">
        <color indexed="64"/>
      </top>
      <bottom/>
      <diagonal/>
    </border>
    <border>
      <left/>
      <right style="medium">
        <color indexed="64"/>
      </right>
      <top/>
      <bottom style="thick">
        <color rgb="FF000000"/>
      </bottom>
      <diagonal/>
    </border>
    <border>
      <left/>
      <right/>
      <top/>
      <bottom style="thick">
        <color rgb="FF000000"/>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right/>
      <top style="medium">
        <color indexed="64"/>
      </top>
      <bottom style="thick">
        <color indexed="64"/>
      </bottom>
      <diagonal/>
    </border>
    <border>
      <left/>
      <right/>
      <top style="thick">
        <color rgb="FF000000"/>
      </top>
      <bottom/>
      <diagonal/>
    </border>
    <border>
      <left/>
      <right style="medium">
        <color indexed="64"/>
      </right>
      <top/>
      <bottom style="medium">
        <color rgb="FF000000"/>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rgb="FF000000"/>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rgb="FF000000"/>
      </right>
      <top style="thick">
        <color rgb="FF000000"/>
      </top>
      <bottom style="medium">
        <color rgb="FF000000"/>
      </bottom>
      <diagonal/>
    </border>
    <border>
      <left/>
      <right/>
      <top style="thick">
        <color rgb="FF000000"/>
      </top>
      <bottom style="medium">
        <color rgb="FF000000"/>
      </bottom>
      <diagonal/>
    </border>
    <border>
      <left/>
      <right style="medium">
        <color rgb="FF000000"/>
      </right>
      <top/>
      <bottom style="thick">
        <color rgb="FF000000"/>
      </bottom>
      <diagonal/>
    </border>
    <border>
      <left style="medium">
        <color indexed="64"/>
      </left>
      <right/>
      <top style="thick">
        <color rgb="FF000000"/>
      </top>
      <bottom style="medium">
        <color rgb="FF000000"/>
      </bottom>
      <diagonal/>
    </border>
    <border>
      <left style="medium">
        <color rgb="FF000000"/>
      </left>
      <right/>
      <top style="thick">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rgb="FF000000"/>
      </top>
      <bottom style="medium">
        <color rgb="FF000000"/>
      </bottom>
      <diagonal/>
    </border>
  </borders>
  <cellStyleXfs count="13">
    <xf numFmtId="0" fontId="0" fillId="0" borderId="0"/>
    <xf numFmtId="0" fontId="23" fillId="0" borderId="0" applyNumberFormat="0" applyFill="0" applyBorder="0" applyAlignment="0" applyProtection="0"/>
    <xf numFmtId="165" fontId="28" fillId="0" borderId="0" applyFont="0" applyFill="0" applyBorder="0" applyAlignment="0" applyProtection="0"/>
    <xf numFmtId="0" fontId="28" fillId="0" borderId="0"/>
    <xf numFmtId="43"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9" fillId="0" borderId="0" applyFont="0" applyFill="0" applyBorder="0" applyAlignment="0" applyProtection="0"/>
  </cellStyleXfs>
  <cellXfs count="342">
    <xf numFmtId="0" fontId="0" fillId="0" borderId="0" xfId="0"/>
    <xf numFmtId="0" fontId="1" fillId="0" borderId="0" xfId="0" applyFont="1"/>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horizontal="right" vertical="center" wrapText="1"/>
    </xf>
    <xf numFmtId="0" fontId="1" fillId="0" borderId="4" xfId="0" applyFont="1" applyBorder="1" applyAlignment="1">
      <alignment vertical="center"/>
    </xf>
    <xf numFmtId="0" fontId="8" fillId="0" borderId="4" xfId="0" applyFont="1" applyBorder="1" applyAlignment="1">
      <alignment horizontal="right" vertical="center"/>
    </xf>
    <xf numFmtId="0" fontId="0" fillId="0" borderId="0" xfId="0" applyAlignment="1"/>
    <xf numFmtId="0" fontId="4"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xf>
    <xf numFmtId="0" fontId="8" fillId="0" borderId="1" xfId="0" applyFont="1" applyBorder="1" applyAlignment="1">
      <alignment horizontal="right" vertical="center" wrapText="1"/>
    </xf>
    <xf numFmtId="0" fontId="10"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right" vertical="center"/>
    </xf>
    <xf numFmtId="0" fontId="8" fillId="0" borderId="5" xfId="0" applyFont="1" applyBorder="1" applyAlignment="1">
      <alignment horizontal="right" vertical="center"/>
    </xf>
    <xf numFmtId="0" fontId="8" fillId="0" borderId="5" xfId="0" applyFont="1" applyBorder="1" applyAlignment="1">
      <alignment horizontal="right" vertical="center" wrapText="1"/>
    </xf>
    <xf numFmtId="0" fontId="8" fillId="0" borderId="0" xfId="0" applyFont="1" applyAlignment="1">
      <alignment vertical="center"/>
    </xf>
    <xf numFmtId="0" fontId="8" fillId="0" borderId="4" xfId="0" applyFont="1" applyBorder="1" applyAlignment="1">
      <alignment vertical="center"/>
    </xf>
    <xf numFmtId="0" fontId="8" fillId="0" borderId="1" xfId="0" applyFont="1" applyBorder="1" applyAlignment="1">
      <alignment vertical="center" wrapText="1"/>
    </xf>
    <xf numFmtId="0" fontId="12"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0" fontId="10" fillId="0" borderId="1" xfId="0" applyFont="1" applyBorder="1" applyAlignment="1">
      <alignment horizontal="center" vertical="center" wrapText="1"/>
    </xf>
    <xf numFmtId="0" fontId="10" fillId="0" borderId="0" xfId="0" applyFont="1" applyAlignment="1">
      <alignment horizontal="right" vertical="center"/>
    </xf>
    <xf numFmtId="0" fontId="1" fillId="0" borderId="1" xfId="0" applyFont="1" applyBorder="1" applyAlignment="1">
      <alignment vertical="center"/>
    </xf>
    <xf numFmtId="0" fontId="13" fillId="0" borderId="0" xfId="0" applyFont="1" applyAlignment="1">
      <alignment horizontal="right" vertical="center"/>
    </xf>
    <xf numFmtId="0" fontId="10" fillId="0" borderId="1" xfId="0" applyFont="1" applyBorder="1" applyAlignment="1">
      <alignment horizontal="center" vertic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4" fillId="0" borderId="10" xfId="0" applyFont="1" applyBorder="1" applyAlignment="1">
      <alignment horizontal="right" vertical="center" wrapText="1"/>
    </xf>
    <xf numFmtId="0" fontId="1" fillId="0" borderId="0" xfId="0" applyFont="1" applyAlignment="1">
      <alignment wrapText="1"/>
    </xf>
    <xf numFmtId="0" fontId="1" fillId="0" borderId="0" xfId="0" applyFont="1" applyAlignment="1">
      <alignment vertical="center" wrapText="1"/>
    </xf>
    <xf numFmtId="0" fontId="8" fillId="0" borderId="0" xfId="0" applyFont="1" applyAlignment="1">
      <alignment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0" xfId="0" applyFont="1" applyAlignment="1">
      <alignment vertical="center" wrapText="1"/>
    </xf>
    <xf numFmtId="0" fontId="22" fillId="0" borderId="0" xfId="0" applyFont="1" applyAlignment="1">
      <alignment horizontal="right" vertical="center" wrapText="1"/>
    </xf>
    <xf numFmtId="0" fontId="1" fillId="0" borderId="0" xfId="0" applyFont="1" applyAlignment="1">
      <alignment vertical="top"/>
    </xf>
    <xf numFmtId="0" fontId="24" fillId="0" borderId="5" xfId="0" applyFont="1" applyBorder="1" applyAlignment="1">
      <alignment horizontal="right" vertical="center"/>
    </xf>
    <xf numFmtId="0" fontId="24" fillId="0" borderId="1" xfId="0" applyFont="1" applyBorder="1" applyAlignment="1">
      <alignment horizontal="right" vertical="center"/>
    </xf>
    <xf numFmtId="0" fontId="12" fillId="0" borderId="0" xfId="0" applyFont="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26" fillId="0" borderId="9" xfId="0" applyFont="1" applyBorder="1" applyAlignment="1">
      <alignment vertical="center"/>
    </xf>
    <xf numFmtId="0" fontId="0" fillId="0" borderId="0" xfId="0"/>
    <xf numFmtId="43" fontId="4" fillId="0" borderId="0" xfId="12" applyFont="1" applyAlignment="1">
      <alignment horizontal="right" vertical="center"/>
    </xf>
    <xf numFmtId="43" fontId="8" fillId="0" borderId="0" xfId="12" applyFont="1" applyAlignment="1">
      <alignment horizontal="right" vertical="center"/>
    </xf>
    <xf numFmtId="167" fontId="4" fillId="0" borderId="0" xfId="12" applyNumberFormat="1" applyFont="1" applyAlignment="1">
      <alignment horizontal="right" vertical="center"/>
    </xf>
    <xf numFmtId="167" fontId="4" fillId="0" borderId="4" xfId="12" applyNumberFormat="1" applyFont="1" applyBorder="1" applyAlignment="1">
      <alignment horizontal="right" vertical="center"/>
    </xf>
    <xf numFmtId="168" fontId="1" fillId="0" borderId="4" xfId="12" applyNumberFormat="1" applyFont="1" applyBorder="1" applyAlignment="1">
      <alignment vertical="center"/>
    </xf>
    <xf numFmtId="168" fontId="7" fillId="0" borderId="4" xfId="12" applyNumberFormat="1" applyFont="1" applyBorder="1" applyAlignment="1">
      <alignment horizontal="right" vertical="center"/>
    </xf>
    <xf numFmtId="168" fontId="4" fillId="0" borderId="4" xfId="12" applyNumberFormat="1" applyFont="1" applyBorder="1" applyAlignment="1">
      <alignment horizontal="right" vertical="center"/>
    </xf>
    <xf numFmtId="167" fontId="4" fillId="0" borderId="0" xfId="12" applyNumberFormat="1" applyFont="1" applyAlignment="1">
      <alignment horizontal="right" vertical="center" wrapText="1"/>
    </xf>
    <xf numFmtId="167" fontId="8" fillId="0" borderId="0" xfId="12" applyNumberFormat="1" applyFont="1" applyAlignment="1">
      <alignment horizontal="right" vertical="center" wrapText="1"/>
    </xf>
    <xf numFmtId="167" fontId="4" fillId="0" borderId="4" xfId="12" applyNumberFormat="1" applyFont="1" applyBorder="1" applyAlignment="1">
      <alignment horizontal="right" vertical="center" wrapText="1"/>
    </xf>
    <xf numFmtId="167" fontId="8" fillId="0" borderId="4" xfId="12" applyNumberFormat="1" applyFont="1" applyBorder="1" applyAlignment="1">
      <alignment horizontal="right" vertical="center" wrapText="1"/>
    </xf>
    <xf numFmtId="169" fontId="12" fillId="0" borderId="0" xfId="12" applyNumberFormat="1" applyFont="1" applyAlignment="1">
      <alignment horizontal="right" vertical="center"/>
    </xf>
    <xf numFmtId="0" fontId="8" fillId="0" borderId="0" xfId="0" applyFont="1" applyFill="1" applyAlignment="1">
      <alignment horizontal="right" vertical="center"/>
    </xf>
    <xf numFmtId="0" fontId="12" fillId="0" borderId="0" xfId="0" applyFont="1" applyFill="1" applyAlignment="1">
      <alignment horizontal="right" vertical="center"/>
    </xf>
    <xf numFmtId="166" fontId="12" fillId="0" borderId="0" xfId="0" applyNumberFormat="1" applyFont="1" applyFill="1" applyAlignment="1">
      <alignment horizontal="right" vertical="center"/>
    </xf>
    <xf numFmtId="15" fontId="5" fillId="0" borderId="0" xfId="0" applyNumberFormat="1" applyFont="1" applyFill="1" applyAlignment="1">
      <alignment horizontal="center" vertical="center"/>
    </xf>
    <xf numFmtId="0" fontId="5" fillId="0" borderId="0" xfId="0" applyFont="1" applyFill="1" applyAlignment="1">
      <alignment horizontal="center" vertical="center"/>
    </xf>
    <xf numFmtId="166" fontId="7" fillId="0" borderId="0" xfId="0" applyNumberFormat="1" applyFont="1" applyFill="1" applyAlignment="1">
      <alignment horizontal="right" vertical="center"/>
    </xf>
    <xf numFmtId="0" fontId="7" fillId="0" borderId="0" xfId="0" applyFont="1" applyFill="1" applyAlignment="1">
      <alignment horizontal="right" vertical="center"/>
    </xf>
    <xf numFmtId="43" fontId="4" fillId="0" borderId="0" xfId="12" applyNumberFormat="1" applyFont="1" applyAlignment="1">
      <alignment horizontal="right" vertical="center"/>
    </xf>
    <xf numFmtId="43" fontId="4" fillId="0" borderId="0" xfId="12" applyNumberFormat="1" applyFont="1" applyAlignment="1">
      <alignment horizontal="right" vertical="center" wrapText="1"/>
    </xf>
    <xf numFmtId="43" fontId="8" fillId="0" borderId="0" xfId="12" applyNumberFormat="1" applyFont="1" applyAlignment="1">
      <alignment horizontal="right" vertical="center"/>
    </xf>
    <xf numFmtId="43" fontId="8" fillId="0" borderId="0" xfId="12" applyNumberFormat="1" applyFont="1" applyAlignment="1">
      <alignment horizontal="right" vertical="center" wrapText="1"/>
    </xf>
    <xf numFmtId="43" fontId="0" fillId="0" borderId="0" xfId="12" applyNumberFormat="1" applyFont="1"/>
    <xf numFmtId="164" fontId="10" fillId="0" borderId="1" xfId="0" quotePrefix="1" applyNumberFormat="1" applyFont="1" applyBorder="1" applyAlignment="1">
      <alignment horizontal="right" vertical="center"/>
    </xf>
    <xf numFmtId="169" fontId="4" fillId="0" borderId="0" xfId="12" applyNumberFormat="1" applyFont="1" applyAlignment="1">
      <alignment horizontal="right" vertical="center" wrapText="1"/>
    </xf>
    <xf numFmtId="169" fontId="4" fillId="0" borderId="0" xfId="12" applyNumberFormat="1" applyFont="1" applyBorder="1" applyAlignment="1">
      <alignment horizontal="right" vertical="center" wrapText="1"/>
    </xf>
    <xf numFmtId="0" fontId="15" fillId="0" borderId="17" xfId="0" applyFont="1" applyBorder="1" applyAlignment="1">
      <alignment horizontal="center" vertical="center" wrapText="1"/>
    </xf>
    <xf numFmtId="0" fontId="5" fillId="0" borderId="0" xfId="0" applyFont="1" applyAlignment="1">
      <alignment horizontal="left" vertical="center" wrapText="1"/>
    </xf>
    <xf numFmtId="15" fontId="4" fillId="0" borderId="0" xfId="0" applyNumberFormat="1" applyFont="1" applyAlignment="1">
      <alignment horizontal="left" vertical="center" wrapText="1"/>
    </xf>
    <xf numFmtId="0" fontId="4" fillId="0" borderId="0" xfId="0" applyFont="1" applyAlignment="1">
      <alignment horizontal="left" vertical="center" wrapText="1"/>
    </xf>
    <xf numFmtId="15" fontId="4" fillId="0" borderId="0" xfId="0" applyNumberFormat="1" applyFont="1" applyBorder="1" applyAlignment="1">
      <alignment horizontal="left" vertical="center" wrapText="1"/>
    </xf>
    <xf numFmtId="0" fontId="0" fillId="0" borderId="0" xfId="0" applyAlignment="1">
      <alignment horizontal="left"/>
    </xf>
    <xf numFmtId="167" fontId="8" fillId="0" borderId="0" xfId="12" applyNumberFormat="1" applyFont="1" applyAlignment="1">
      <alignment horizontal="right" vertical="center"/>
    </xf>
    <xf numFmtId="167" fontId="8" fillId="0" borderId="4" xfId="12" applyNumberFormat="1" applyFont="1" applyBorder="1" applyAlignment="1">
      <alignment horizontal="right" vertical="center"/>
    </xf>
    <xf numFmtId="0" fontId="8" fillId="0" borderId="0" xfId="0" applyFont="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4" xfId="0" applyFont="1" applyBorder="1" applyAlignment="1">
      <alignment vertical="center"/>
    </xf>
    <xf numFmtId="0" fontId="10" fillId="0" borderId="8" xfId="0" applyFont="1" applyBorder="1" applyAlignment="1">
      <alignment vertical="center"/>
    </xf>
    <xf numFmtId="0" fontId="8" fillId="0" borderId="1" xfId="0" applyFont="1" applyBorder="1" applyAlignment="1">
      <alignment vertical="center"/>
    </xf>
    <xf numFmtId="15" fontId="7" fillId="0" borderId="0" xfId="0" applyNumberFormat="1" applyFont="1" applyAlignment="1">
      <alignment horizontal="left" vertical="center"/>
    </xf>
    <xf numFmtId="167" fontId="8" fillId="0" borderId="13" xfId="12" applyNumberFormat="1" applyFont="1" applyBorder="1" applyAlignment="1">
      <alignment vertical="center"/>
    </xf>
    <xf numFmtId="167" fontId="8" fillId="0" borderId="0" xfId="12" applyNumberFormat="1" applyFont="1" applyAlignment="1">
      <alignment vertical="center"/>
    </xf>
    <xf numFmtId="167" fontId="8" fillId="0" borderId="4" xfId="12" applyNumberFormat="1" applyFont="1" applyBorder="1" applyAlignment="1">
      <alignment vertical="center"/>
    </xf>
    <xf numFmtId="167" fontId="8" fillId="0" borderId="8" xfId="12" applyNumberFormat="1" applyFont="1" applyBorder="1" applyAlignment="1">
      <alignment vertical="center"/>
    </xf>
    <xf numFmtId="167" fontId="4" fillId="0" borderId="13" xfId="12" applyNumberFormat="1" applyFont="1" applyBorder="1" applyAlignment="1">
      <alignment vertical="center"/>
    </xf>
    <xf numFmtId="167" fontId="4" fillId="0" borderId="0" xfId="12" applyNumberFormat="1" applyFont="1" applyAlignment="1">
      <alignment vertical="center"/>
    </xf>
    <xf numFmtId="167" fontId="4" fillId="0" borderId="4" xfId="12" applyNumberFormat="1" applyFont="1" applyBorder="1" applyAlignment="1">
      <alignment vertical="center"/>
    </xf>
    <xf numFmtId="0" fontId="6" fillId="0" borderId="15" xfId="0" applyFont="1" applyBorder="1" applyAlignment="1">
      <alignment horizontal="right" vertical="center"/>
    </xf>
    <xf numFmtId="0" fontId="10" fillId="0" borderId="0" xfId="0" applyFont="1" applyFill="1" applyAlignment="1">
      <alignment vertical="center"/>
    </xf>
    <xf numFmtId="167" fontId="8" fillId="0" borderId="8" xfId="12" applyNumberFormat="1" applyFont="1" applyFill="1" applyBorder="1" applyAlignment="1">
      <alignment horizontal="right" vertical="center"/>
    </xf>
    <xf numFmtId="167" fontId="8" fillId="0" borderId="0" xfId="12" applyNumberFormat="1" applyFont="1" applyFill="1" applyAlignment="1">
      <alignment horizontal="right" vertical="center"/>
    </xf>
    <xf numFmtId="167" fontId="8" fillId="0" borderId="8" xfId="12" applyNumberFormat="1" applyFont="1" applyFill="1" applyBorder="1" applyAlignment="1">
      <alignment vertical="center"/>
    </xf>
    <xf numFmtId="167" fontId="8" fillId="0" borderId="0" xfId="12" applyNumberFormat="1" applyFont="1" applyFill="1" applyAlignment="1">
      <alignment horizontal="right" vertical="center" wrapText="1"/>
    </xf>
    <xf numFmtId="0" fontId="8" fillId="0" borderId="0" xfId="0" applyFont="1" applyFill="1" applyAlignment="1">
      <alignment vertical="center"/>
    </xf>
    <xf numFmtId="0" fontId="8" fillId="0" borderId="1" xfId="0" applyFont="1" applyFill="1" applyBorder="1" applyAlignment="1">
      <alignment vertical="center"/>
    </xf>
    <xf numFmtId="43" fontId="0" fillId="0" borderId="0" xfId="0" applyNumberFormat="1"/>
    <xf numFmtId="43" fontId="8" fillId="0" borderId="0" xfId="12" applyNumberFormat="1" applyFont="1" applyFill="1" applyAlignment="1">
      <alignment horizontal="right" vertical="center"/>
    </xf>
    <xf numFmtId="43" fontId="8" fillId="0" borderId="1" xfId="12" applyNumberFormat="1" applyFont="1" applyFill="1" applyBorder="1" applyAlignment="1">
      <alignment horizontal="right" vertical="center"/>
    </xf>
    <xf numFmtId="43" fontId="4" fillId="0" borderId="1" xfId="12" applyNumberFormat="1" applyFont="1" applyBorder="1" applyAlignment="1">
      <alignment horizontal="right" vertical="center"/>
    </xf>
    <xf numFmtId="167" fontId="4" fillId="0" borderId="0" xfId="12" applyNumberFormat="1" applyFont="1" applyAlignment="1">
      <alignment horizontal="center" vertical="center"/>
    </xf>
    <xf numFmtId="43" fontId="8" fillId="0" borderId="1" xfId="12" applyNumberFormat="1" applyFont="1" applyBorder="1" applyAlignment="1">
      <alignment horizontal="right" vertical="center"/>
    </xf>
    <xf numFmtId="43" fontId="4" fillId="0" borderId="0" xfId="12" applyNumberFormat="1" applyFont="1" applyBorder="1" applyAlignment="1">
      <alignment horizontal="right" vertical="center" wrapText="1"/>
    </xf>
    <xf numFmtId="167" fontId="12" fillId="0" borderId="0" xfId="12" applyNumberFormat="1" applyFont="1" applyFill="1" applyAlignment="1">
      <alignment horizontal="right" vertical="center"/>
    </xf>
    <xf numFmtId="167" fontId="7" fillId="0" borderId="0" xfId="12" applyNumberFormat="1" applyFont="1" applyFill="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167" fontId="10" fillId="0" borderId="0" xfId="12" applyNumberFormat="1" applyFont="1" applyAlignment="1">
      <alignment horizontal="right" vertical="center"/>
    </xf>
    <xf numFmtId="0" fontId="31" fillId="0" borderId="10" xfId="0" applyFont="1" applyBorder="1" applyAlignment="1">
      <alignment horizontal="right" vertical="center" wrapText="1"/>
    </xf>
    <xf numFmtId="0" fontId="31" fillId="0" borderId="24" xfId="0" applyFont="1" applyBorder="1" applyAlignment="1">
      <alignment horizontal="right" vertical="center" wrapText="1"/>
    </xf>
    <xf numFmtId="0" fontId="32" fillId="0" borderId="0" xfId="0" applyFont="1" applyAlignment="1">
      <alignment wrapText="1"/>
    </xf>
    <xf numFmtId="0" fontId="31" fillId="0" borderId="0" xfId="0" applyFont="1" applyAlignment="1">
      <alignment horizontal="right" vertical="center" wrapText="1"/>
    </xf>
    <xf numFmtId="43" fontId="31" fillId="0" borderId="0" xfId="12" applyNumberFormat="1" applyFont="1" applyAlignment="1">
      <alignment horizontal="right" vertical="center" wrapText="1"/>
    </xf>
    <xf numFmtId="169" fontId="31" fillId="0" borderId="0" xfId="12" applyNumberFormat="1" applyFont="1" applyAlignment="1">
      <alignment horizontal="right" vertical="center" wrapText="1"/>
    </xf>
    <xf numFmtId="43" fontId="31" fillId="0" borderId="0" xfId="12" applyNumberFormat="1" applyFont="1" applyBorder="1" applyAlignment="1">
      <alignment horizontal="right" vertical="center" wrapText="1"/>
    </xf>
    <xf numFmtId="169" fontId="31" fillId="0" borderId="0" xfId="12" applyNumberFormat="1" applyFont="1" applyBorder="1" applyAlignment="1">
      <alignment horizontal="right" vertical="center" wrapText="1"/>
    </xf>
    <xf numFmtId="0" fontId="33" fillId="0" borderId="0" xfId="0" applyFont="1"/>
    <xf numFmtId="0" fontId="34" fillId="0" borderId="0" xfId="0" applyFont="1"/>
    <xf numFmtId="0" fontId="35" fillId="0" borderId="0" xfId="0" applyFont="1"/>
    <xf numFmtId="0" fontId="36" fillId="0" borderId="0" xfId="0" applyFont="1" applyAlignment="1">
      <alignment horizontal="right" vertical="center"/>
    </xf>
    <xf numFmtId="0" fontId="1" fillId="0" borderId="0" xfId="0" applyFont="1" applyBorder="1" applyAlignment="1">
      <alignment vertical="center"/>
    </xf>
    <xf numFmtId="0" fontId="8" fillId="0" borderId="1" xfId="0" applyFont="1" applyBorder="1" applyAlignment="1">
      <alignment horizontal="right" vertical="center"/>
    </xf>
    <xf numFmtId="0" fontId="39" fillId="0" borderId="15" xfId="0" applyFont="1" applyBorder="1" applyAlignment="1">
      <alignment horizontal="right" vertical="center"/>
    </xf>
    <xf numFmtId="0" fontId="0" fillId="0" borderId="0" xfId="0" applyFill="1" applyAlignment="1"/>
    <xf numFmtId="167" fontId="36" fillId="0" borderId="0" xfId="12" applyNumberFormat="1" applyFont="1" applyFill="1" applyAlignment="1">
      <alignment horizontal="right" vertical="center"/>
    </xf>
    <xf numFmtId="166" fontId="36" fillId="0" borderId="0" xfId="0" applyNumberFormat="1" applyFont="1" applyFill="1" applyAlignment="1">
      <alignment horizontal="right" vertical="center"/>
    </xf>
    <xf numFmtId="15" fontId="24" fillId="0" borderId="0" xfId="0" applyNumberFormat="1" applyFont="1" applyFill="1" applyAlignment="1">
      <alignment horizontal="center" vertical="center"/>
    </xf>
    <xf numFmtId="0" fontId="36" fillId="0" borderId="0" xfId="0" applyFont="1" applyFill="1" applyAlignment="1">
      <alignment horizontal="right" vertical="center"/>
    </xf>
    <xf numFmtId="0" fontId="24" fillId="0" borderId="0" xfId="0" applyFont="1" applyFill="1" applyAlignment="1">
      <alignment horizontal="center" vertical="center"/>
    </xf>
    <xf numFmtId="0" fontId="31" fillId="0" borderId="0" xfId="0" applyFont="1" applyFill="1" applyAlignment="1">
      <alignment horizontal="right" vertical="center"/>
    </xf>
    <xf numFmtId="0" fontId="40" fillId="0" borderId="0" xfId="0" applyFont="1" applyFill="1" applyAlignment="1">
      <alignment horizontal="center" vertical="center"/>
    </xf>
    <xf numFmtId="0" fontId="38" fillId="0" borderId="0" xfId="0" applyFont="1" applyFill="1" applyAlignment="1">
      <alignment horizontal="right" vertical="center"/>
    </xf>
    <xf numFmtId="0" fontId="24" fillId="0" borderId="36" xfId="0" applyFont="1" applyFill="1" applyBorder="1" applyAlignment="1">
      <alignment horizontal="center" vertical="center"/>
    </xf>
    <xf numFmtId="0" fontId="31" fillId="0" borderId="0" xfId="0" applyFont="1" applyAlignment="1">
      <alignment horizontal="right" vertical="center"/>
    </xf>
    <xf numFmtId="167" fontId="31" fillId="0" borderId="0" xfId="12" applyNumberFormat="1" applyFont="1" applyAlignment="1">
      <alignment horizontal="right" vertical="center"/>
    </xf>
    <xf numFmtId="0" fontId="33" fillId="0" borderId="0" xfId="0" applyFont="1" applyAlignment="1"/>
    <xf numFmtId="168" fontId="36" fillId="0" borderId="4" xfId="12" applyNumberFormat="1" applyFont="1" applyBorder="1" applyAlignment="1">
      <alignment horizontal="right" vertical="center"/>
    </xf>
    <xf numFmtId="0" fontId="8" fillId="0" borderId="1" xfId="0" applyFont="1" applyBorder="1" applyAlignment="1">
      <alignment horizontal="right" vertical="center"/>
    </xf>
    <xf numFmtId="0" fontId="8" fillId="0" borderId="37" xfId="0" applyFont="1" applyBorder="1" applyAlignment="1">
      <alignment horizontal="right" vertical="center"/>
    </xf>
    <xf numFmtId="0" fontId="8" fillId="0" borderId="37" xfId="0" applyFont="1" applyBorder="1" applyAlignment="1">
      <alignment horizontal="right" vertical="center" wrapText="1"/>
    </xf>
    <xf numFmtId="0" fontId="8" fillId="0" borderId="38" xfId="0" applyFont="1" applyBorder="1" applyAlignment="1">
      <alignment vertical="center"/>
    </xf>
    <xf numFmtId="0" fontId="8" fillId="0" borderId="37" xfId="0" applyFont="1" applyBorder="1" applyAlignment="1">
      <alignment vertical="center" wrapText="1"/>
    </xf>
    <xf numFmtId="10" fontId="7" fillId="0" borderId="0" xfId="0" applyNumberFormat="1" applyFont="1" applyFill="1" applyAlignment="1">
      <alignment horizontal="right" vertical="center"/>
    </xf>
    <xf numFmtId="166" fontId="7" fillId="0" borderId="0" xfId="12" applyNumberFormat="1" applyFont="1" applyFill="1" applyAlignment="1">
      <alignment horizontal="right" vertical="center"/>
    </xf>
    <xf numFmtId="10" fontId="36" fillId="0" borderId="0" xfId="0" applyNumberFormat="1" applyFont="1" applyFill="1" applyAlignment="1">
      <alignment horizontal="right" vertical="center"/>
    </xf>
    <xf numFmtId="166" fontId="36" fillId="0" borderId="0" xfId="12" applyNumberFormat="1" applyFont="1" applyFill="1" applyAlignment="1">
      <alignment horizontal="right" vertical="center"/>
    </xf>
    <xf numFmtId="0" fontId="41" fillId="0" borderId="0" xfId="0" applyFont="1" applyFill="1" applyAlignment="1">
      <alignment horizontal="right" vertical="center"/>
    </xf>
    <xf numFmtId="167" fontId="41" fillId="0" borderId="0" xfId="12" applyNumberFormat="1" applyFont="1" applyFill="1" applyAlignment="1">
      <alignment horizontal="right" vertical="center"/>
    </xf>
    <xf numFmtId="167" fontId="42" fillId="0" borderId="0" xfId="12" applyNumberFormat="1" applyFont="1" applyFill="1" applyAlignment="1">
      <alignment horizontal="right" vertical="center"/>
    </xf>
    <xf numFmtId="168" fontId="42" fillId="0" borderId="0" xfId="12" applyNumberFormat="1" applyFont="1" applyFill="1" applyAlignment="1">
      <alignment horizontal="right" vertical="center"/>
    </xf>
    <xf numFmtId="169" fontId="42" fillId="0" borderId="0" xfId="12" applyNumberFormat="1" applyFont="1" applyFill="1" applyAlignment="1">
      <alignment horizontal="right" vertical="center"/>
    </xf>
    <xf numFmtId="168" fontId="41" fillId="0" borderId="0" xfId="12" applyNumberFormat="1" applyFont="1" applyFill="1" applyAlignment="1">
      <alignment horizontal="right" vertical="center"/>
    </xf>
    <xf numFmtId="169" fontId="41" fillId="0" borderId="0" xfId="12" applyNumberFormat="1" applyFont="1" applyFill="1" applyAlignment="1">
      <alignment horizontal="right" vertical="center"/>
    </xf>
    <xf numFmtId="167" fontId="43" fillId="0" borderId="0" xfId="12" applyNumberFormat="1" applyFont="1" applyFill="1" applyAlignment="1">
      <alignment horizontal="right" vertical="center"/>
    </xf>
    <xf numFmtId="169" fontId="43" fillId="0" borderId="0" xfId="12" applyNumberFormat="1" applyFont="1" applyFill="1" applyAlignment="1">
      <alignment horizontal="right" vertical="center"/>
    </xf>
    <xf numFmtId="0" fontId="43" fillId="0" borderId="0" xfId="0" applyFont="1" applyFill="1" applyAlignment="1">
      <alignment horizontal="right" vertical="center"/>
    </xf>
    <xf numFmtId="167" fontId="44" fillId="0" borderId="0" xfId="12" applyNumberFormat="1" applyFont="1" applyFill="1" applyAlignment="1">
      <alignment horizontal="right" vertical="center"/>
    </xf>
    <xf numFmtId="169" fontId="44" fillId="0" borderId="0" xfId="12" applyNumberFormat="1" applyFont="1" applyFill="1" applyAlignment="1">
      <alignment horizontal="right" vertical="center"/>
    </xf>
    <xf numFmtId="167" fontId="43" fillId="0" borderId="0" xfId="12" applyNumberFormat="1" applyFont="1" applyFill="1" applyAlignment="1">
      <alignment horizontal="right"/>
    </xf>
    <xf numFmtId="169" fontId="43" fillId="0" borderId="0" xfId="12" applyNumberFormat="1" applyFont="1" applyFill="1" applyAlignment="1">
      <alignment horizontal="right"/>
    </xf>
    <xf numFmtId="167" fontId="41" fillId="0" borderId="0" xfId="12" applyNumberFormat="1" applyFont="1" applyFill="1" applyAlignment="1">
      <alignment horizontal="right"/>
    </xf>
    <xf numFmtId="169" fontId="41" fillId="0" borderId="0" xfId="12" applyNumberFormat="1" applyFont="1" applyFill="1" applyAlignment="1">
      <alignment horizontal="right"/>
    </xf>
    <xf numFmtId="168" fontId="41" fillId="0" borderId="0" xfId="12" applyNumberFormat="1" applyFont="1" applyFill="1" applyAlignment="1">
      <alignment horizontal="right"/>
    </xf>
    <xf numFmtId="167" fontId="44" fillId="0" borderId="0" xfId="12" applyNumberFormat="1" applyFont="1" applyFill="1" applyAlignment="1">
      <alignment horizontal="right"/>
    </xf>
    <xf numFmtId="169" fontId="44" fillId="0" borderId="0" xfId="12" applyNumberFormat="1" applyFont="1" applyFill="1" applyAlignment="1">
      <alignment horizontal="right"/>
    </xf>
    <xf numFmtId="168" fontId="43" fillId="0" borderId="0" xfId="12" applyNumberFormat="1" applyFont="1" applyFill="1" applyAlignment="1">
      <alignment horizontal="right"/>
    </xf>
    <xf numFmtId="0" fontId="8" fillId="0" borderId="2" xfId="0" applyFont="1" applyFill="1" applyBorder="1" applyAlignment="1">
      <alignment horizontal="center" vertical="center"/>
    </xf>
    <xf numFmtId="0" fontId="8" fillId="0" borderId="27" xfId="0" applyFont="1" applyFill="1" applyBorder="1" applyAlignment="1">
      <alignment horizontal="right" vertical="center"/>
    </xf>
    <xf numFmtId="0" fontId="4" fillId="0" borderId="27" xfId="0" applyFont="1" applyFill="1" applyBorder="1" applyAlignment="1">
      <alignment horizontal="right" vertical="center"/>
    </xf>
    <xf numFmtId="0" fontId="8" fillId="0" borderId="28" xfId="0" applyFont="1" applyFill="1" applyBorder="1" applyAlignment="1">
      <alignment horizontal="right" vertical="center"/>
    </xf>
    <xf numFmtId="0" fontId="8" fillId="0" borderId="2" xfId="0" applyFont="1" applyFill="1" applyBorder="1" applyAlignment="1">
      <alignment horizontal="right" vertical="center"/>
    </xf>
    <xf numFmtId="0" fontId="4" fillId="0" borderId="0" xfId="0" applyFont="1" applyFill="1" applyAlignment="1">
      <alignment horizontal="right" vertical="center"/>
    </xf>
    <xf numFmtId="0" fontId="8" fillId="0" borderId="5" xfId="0" applyFont="1" applyFill="1" applyBorder="1" applyAlignment="1">
      <alignment horizontal="center" vertical="center"/>
    </xf>
    <xf numFmtId="0" fontId="8" fillId="0" borderId="5" xfId="0" applyFont="1" applyFill="1" applyBorder="1" applyAlignment="1">
      <alignment horizontal="right" vertical="center"/>
    </xf>
    <xf numFmtId="0" fontId="8" fillId="0" borderId="1" xfId="0" applyFont="1" applyFill="1" applyBorder="1" applyAlignment="1">
      <alignment horizontal="right" vertical="center"/>
    </xf>
    <xf numFmtId="0" fontId="8" fillId="0" borderId="29" xfId="0" applyFont="1" applyFill="1" applyBorder="1" applyAlignment="1">
      <alignment horizontal="right" vertical="center"/>
    </xf>
    <xf numFmtId="0" fontId="8" fillId="0" borderId="30" xfId="0" applyFont="1" applyFill="1" applyBorder="1" applyAlignment="1">
      <alignment horizontal="right" vertical="center"/>
    </xf>
    <xf numFmtId="0" fontId="1" fillId="0" borderId="0" xfId="0" applyFont="1" applyFill="1" applyAlignment="1">
      <alignment horizontal="right" vertical="center"/>
    </xf>
    <xf numFmtId="0" fontId="41" fillId="0" borderId="0" xfId="0" applyFont="1" applyFill="1" applyAlignment="1"/>
    <xf numFmtId="0" fontId="12" fillId="0" borderId="0" xfId="0" applyFont="1" applyFill="1" applyAlignment="1">
      <alignment vertical="center"/>
    </xf>
    <xf numFmtId="166" fontId="1" fillId="0" borderId="0" xfId="12" applyNumberFormat="1" applyFont="1" applyFill="1" applyAlignment="1">
      <alignment horizontal="right" vertical="center"/>
    </xf>
    <xf numFmtId="0" fontId="45" fillId="0" borderId="0" xfId="0" applyFont="1" applyFill="1" applyBorder="1" applyAlignment="1">
      <alignment horizontal="right"/>
    </xf>
    <xf numFmtId="10" fontId="45" fillId="0" borderId="0" xfId="9" applyNumberFormat="1" applyFont="1" applyFill="1" applyBorder="1" applyAlignment="1">
      <alignment horizontal="center"/>
    </xf>
    <xf numFmtId="43" fontId="45" fillId="0" borderId="0" xfId="8" applyFont="1" applyBorder="1" applyAlignment="1">
      <alignment horizontal="right"/>
    </xf>
    <xf numFmtId="9" fontId="45" fillId="0" borderId="0" xfId="8" applyNumberFormat="1" applyFont="1" applyBorder="1" applyAlignment="1">
      <alignment horizontal="right"/>
    </xf>
    <xf numFmtId="0" fontId="44" fillId="0" borderId="0" xfId="0" applyFont="1" applyFill="1" applyAlignment="1">
      <alignment horizontal="right" vertical="center"/>
    </xf>
    <xf numFmtId="0" fontId="46" fillId="0" borderId="0" xfId="0" applyFont="1" applyFill="1" applyAlignment="1">
      <alignment horizontal="right" vertical="center"/>
    </xf>
    <xf numFmtId="167" fontId="46" fillId="0" borderId="0" xfId="12" applyNumberFormat="1" applyFont="1" applyFill="1" applyAlignment="1">
      <alignment horizontal="right"/>
    </xf>
    <xf numFmtId="169" fontId="46" fillId="0" borderId="0" xfId="12" applyNumberFormat="1" applyFont="1" applyFill="1" applyAlignment="1">
      <alignment horizontal="right"/>
    </xf>
    <xf numFmtId="167" fontId="46" fillId="0" borderId="0" xfId="12" applyNumberFormat="1" applyFont="1" applyFill="1" applyAlignment="1">
      <alignment horizontal="right" vertical="center"/>
    </xf>
    <xf numFmtId="169" fontId="46" fillId="0" borderId="0" xfId="12" applyNumberFormat="1" applyFont="1" applyFill="1" applyAlignment="1">
      <alignment horizontal="right" vertical="center"/>
    </xf>
    <xf numFmtId="168" fontId="46" fillId="0" borderId="0" xfId="12" applyNumberFormat="1" applyFont="1" applyFill="1" applyAlignment="1">
      <alignment horizontal="right"/>
    </xf>
    <xf numFmtId="0" fontId="39" fillId="0" borderId="15" xfId="0" applyFont="1" applyFill="1" applyBorder="1" applyAlignment="1">
      <alignment horizontal="right" vertical="center"/>
    </xf>
    <xf numFmtId="0" fontId="37" fillId="0" borderId="0" xfId="0" applyFont="1" applyFill="1" applyAlignment="1"/>
    <xf numFmtId="167" fontId="4" fillId="0" borderId="0" xfId="12" applyNumberFormat="1" applyFont="1" applyFill="1" applyAlignment="1">
      <alignment horizontal="right" vertical="center"/>
    </xf>
    <xf numFmtId="168" fontId="38" fillId="0" borderId="4" xfId="12" applyNumberFormat="1" applyFont="1" applyFill="1" applyBorder="1" applyAlignment="1">
      <alignment horizontal="right" vertical="center"/>
    </xf>
    <xf numFmtId="0" fontId="39" fillId="0" borderId="35" xfId="0" applyFont="1" applyFill="1" applyBorder="1" applyAlignment="1">
      <alignment horizontal="right" vertical="center"/>
    </xf>
    <xf numFmtId="15" fontId="31" fillId="0" borderId="0" xfId="0" applyNumberFormat="1" applyFont="1" applyAlignment="1">
      <alignment horizontal="left" vertical="center" wrapText="1"/>
    </xf>
    <xf numFmtId="43" fontId="33" fillId="0" borderId="0" xfId="0" applyNumberFormat="1" applyFont="1"/>
    <xf numFmtId="164" fontId="10" fillId="0" borderId="1" xfId="0" quotePrefix="1" applyNumberFormat="1" applyFont="1" applyFill="1" applyBorder="1" applyAlignment="1">
      <alignment horizontal="right" vertical="center"/>
    </xf>
    <xf numFmtId="167" fontId="10" fillId="0" borderId="0" xfId="12" applyNumberFormat="1" applyFont="1" applyFill="1" applyAlignment="1">
      <alignment horizontal="right" vertical="center"/>
    </xf>
    <xf numFmtId="0" fontId="15" fillId="0" borderId="39" xfId="0" applyFont="1" applyBorder="1" applyAlignment="1">
      <alignment horizontal="center" vertical="center" wrapText="1"/>
    </xf>
    <xf numFmtId="15" fontId="45" fillId="0" borderId="0" xfId="0" applyNumberFormat="1" applyFont="1" applyBorder="1" applyAlignment="1">
      <alignment horizontal="center"/>
    </xf>
    <xf numFmtId="0" fontId="0" fillId="0" borderId="1" xfId="0" applyFill="1" applyBorder="1" applyAlignment="1"/>
    <xf numFmtId="0" fontId="7" fillId="0" borderId="1" xfId="0" applyFont="1" applyFill="1" applyBorder="1" applyAlignment="1">
      <alignment horizontal="right" vertical="center"/>
    </xf>
    <xf numFmtId="10" fontId="7" fillId="0" borderId="1" xfId="0" applyNumberFormat="1" applyFont="1" applyFill="1" applyBorder="1" applyAlignment="1">
      <alignment horizontal="right" vertical="center"/>
    </xf>
    <xf numFmtId="167" fontId="12" fillId="0" borderId="1" xfId="12" applyNumberFormat="1" applyFont="1" applyFill="1" applyBorder="1" applyAlignment="1">
      <alignment horizontal="right" vertical="center"/>
    </xf>
    <xf numFmtId="166" fontId="7" fillId="0" borderId="1" xfId="0" applyNumberFormat="1" applyFont="1" applyFill="1" applyBorder="1" applyAlignment="1">
      <alignment horizontal="right" vertical="center"/>
    </xf>
    <xf numFmtId="166" fontId="7" fillId="0" borderId="1" xfId="12" applyNumberFormat="1" applyFont="1" applyFill="1" applyBorder="1" applyAlignment="1">
      <alignment horizontal="right" vertical="center"/>
    </xf>
    <xf numFmtId="167" fontId="7" fillId="0" borderId="1" xfId="12" applyNumberFormat="1" applyFont="1" applyFill="1" applyBorder="1" applyAlignment="1">
      <alignment horizontal="righ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43" fontId="8" fillId="0" borderId="0" xfId="12" applyNumberFormat="1" applyFont="1" applyBorder="1" applyAlignment="1">
      <alignment horizontal="right" vertical="center"/>
    </xf>
    <xf numFmtId="167" fontId="4" fillId="0" borderId="0" xfId="12" applyNumberFormat="1" applyFont="1" applyFill="1" applyAlignment="1">
      <alignment horizontal="right" vertical="center" wrapText="1"/>
    </xf>
    <xf numFmtId="167" fontId="0" fillId="0" borderId="0" xfId="12" applyNumberFormat="1" applyFont="1" applyAlignment="1"/>
    <xf numFmtId="167" fontId="0" fillId="0" borderId="0" xfId="12" applyNumberFormat="1" applyFont="1" applyFill="1" applyAlignment="1"/>
    <xf numFmtId="43" fontId="31" fillId="0" borderId="0" xfId="12" applyNumberFormat="1" applyFont="1" applyFill="1" applyAlignment="1">
      <alignment horizontal="right" vertical="center" wrapText="1"/>
    </xf>
    <xf numFmtId="169" fontId="31" fillId="0" borderId="0" xfId="12" applyNumberFormat="1" applyFont="1" applyFill="1" applyAlignment="1">
      <alignment horizontal="right" vertical="center" wrapText="1"/>
    </xf>
    <xf numFmtId="0" fontId="8" fillId="0" borderId="0" xfId="0" applyFont="1" applyFill="1" applyAlignment="1">
      <alignment horizontal="center" vertical="center"/>
    </xf>
    <xf numFmtId="49" fontId="8" fillId="0" borderId="5" xfId="0" quotePrefix="1" applyNumberFormat="1" applyFont="1" applyFill="1" applyBorder="1" applyAlignment="1">
      <alignment horizontal="center" vertical="center"/>
    </xf>
    <xf numFmtId="0" fontId="8" fillId="0" borderId="1" xfId="0" applyFont="1" applyFill="1" applyBorder="1" applyAlignment="1">
      <alignment horizontal="center" vertical="center"/>
    </xf>
    <xf numFmtId="0" fontId="7" fillId="0" borderId="0" xfId="0" applyFont="1" applyFill="1" applyBorder="1" applyAlignment="1">
      <alignment horizontal="right" vertical="center"/>
    </xf>
    <xf numFmtId="10" fontId="7" fillId="0" borderId="0" xfId="0" applyNumberFormat="1" applyFont="1" applyFill="1" applyBorder="1" applyAlignment="1">
      <alignment horizontal="right" vertical="center"/>
    </xf>
    <xf numFmtId="167" fontId="12" fillId="0" borderId="0" xfId="12" applyNumberFormat="1" applyFont="1" applyFill="1" applyBorder="1" applyAlignment="1">
      <alignment horizontal="right" vertical="center"/>
    </xf>
    <xf numFmtId="167" fontId="7" fillId="0" borderId="0" xfId="12" applyNumberFormat="1" applyFont="1" applyFill="1" applyBorder="1" applyAlignment="1">
      <alignment horizontal="right" vertical="center"/>
    </xf>
    <xf numFmtId="166" fontId="7" fillId="0" borderId="0" xfId="0" applyNumberFormat="1" applyFont="1" applyFill="1" applyBorder="1" applyAlignment="1">
      <alignment horizontal="right" vertical="center"/>
    </xf>
    <xf numFmtId="166" fontId="7" fillId="0" borderId="0" xfId="12" applyNumberFormat="1" applyFont="1" applyFill="1" applyBorder="1" applyAlignment="1">
      <alignment horizontal="right" vertical="center"/>
    </xf>
    <xf numFmtId="15" fontId="7" fillId="0" borderId="1" xfId="0" applyNumberFormat="1" applyFont="1" applyBorder="1" applyAlignment="1">
      <alignment horizontal="left" vertical="center"/>
    </xf>
    <xf numFmtId="169" fontId="12" fillId="0" borderId="1" xfId="12" applyNumberFormat="1" applyFont="1" applyBorder="1" applyAlignment="1">
      <alignment horizontal="right" vertical="center"/>
    </xf>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8" xfId="0" applyFont="1" applyBorder="1" applyAlignment="1">
      <alignment horizontal="right" vertical="center"/>
    </xf>
    <xf numFmtId="0" fontId="1" fillId="0" borderId="0" xfId="0"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16" fontId="6" fillId="0" borderId="13" xfId="0" quotePrefix="1" applyNumberFormat="1" applyFont="1" applyBorder="1" applyAlignment="1">
      <alignment horizontal="center" vertical="center"/>
    </xf>
    <xf numFmtId="16" fontId="6" fillId="0" borderId="1" xfId="0" applyNumberFormat="1" applyFont="1" applyBorder="1" applyAlignment="1">
      <alignment horizontal="center" vertical="center"/>
    </xf>
    <xf numFmtId="0" fontId="10" fillId="0" borderId="11" xfId="0" applyFont="1" applyBorder="1" applyAlignment="1">
      <alignment vertical="center"/>
    </xf>
    <xf numFmtId="0" fontId="10" fillId="0" borderId="2" xfId="0" applyFont="1" applyBorder="1" applyAlignment="1">
      <alignment vertical="center"/>
    </xf>
    <xf numFmtId="0" fontId="10" fillId="0" borderId="9" xfId="0" applyFont="1" applyBorder="1" applyAlignment="1">
      <alignment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8" fillId="0" borderId="0" xfId="0" applyFont="1" applyAlignment="1">
      <alignment horizontal="right"/>
    </xf>
    <xf numFmtId="0" fontId="9" fillId="0" borderId="1" xfId="0" applyFont="1" applyBorder="1" applyAlignment="1">
      <alignment vertical="center"/>
    </xf>
    <xf numFmtId="0" fontId="8" fillId="0" borderId="1" xfId="0" applyFont="1" applyBorder="1" applyAlignment="1">
      <alignment horizontal="right" wrapText="1"/>
    </xf>
    <xf numFmtId="0" fontId="8" fillId="0" borderId="14"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12" fillId="0" borderId="0" xfId="0" applyFont="1" applyAlignment="1">
      <alignment horizontal="right" vertical="center"/>
    </xf>
    <xf numFmtId="0" fontId="11" fillId="0" borderId="13" xfId="0" applyFont="1" applyFill="1" applyBorder="1" applyAlignment="1">
      <alignment horizontal="center" vertical="center"/>
    </xf>
    <xf numFmtId="0" fontId="1" fillId="0" borderId="0" xfId="0" applyFont="1"/>
    <xf numFmtId="0" fontId="10" fillId="0" borderId="13" xfId="0" applyFont="1" applyBorder="1" applyAlignment="1">
      <alignment horizontal="center" vertical="center"/>
    </xf>
    <xf numFmtId="0" fontId="13" fillId="0" borderId="0" xfId="0" applyFont="1" applyAlignment="1">
      <alignment horizontal="center" vertical="center"/>
    </xf>
    <xf numFmtId="0" fontId="8" fillId="0" borderId="1" xfId="0" applyFont="1" applyBorder="1" applyAlignment="1">
      <alignment horizontal="right"/>
    </xf>
    <xf numFmtId="0" fontId="14" fillId="0" borderId="11" xfId="0" applyFont="1" applyBorder="1" applyAlignment="1">
      <alignment horizontal="center" vertical="center"/>
    </xf>
    <xf numFmtId="0" fontId="14"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20" xfId="0" applyFont="1" applyBorder="1" applyAlignment="1">
      <alignment horizontal="center" vertical="center"/>
    </xf>
    <xf numFmtId="0" fontId="12" fillId="0" borderId="13" xfId="0" applyFont="1" applyBorder="1" applyAlignment="1">
      <alignment horizontal="right" vertical="center"/>
    </xf>
    <xf numFmtId="0" fontId="12" fillId="0" borderId="0" xfId="0" applyFont="1" applyAlignment="1">
      <alignment vertical="center"/>
    </xf>
    <xf numFmtId="0" fontId="10" fillId="0" borderId="1" xfId="0" applyFont="1" applyBorder="1" applyAlignment="1">
      <alignment horizontal="center" vertical="center"/>
    </xf>
    <xf numFmtId="0" fontId="8" fillId="0" borderId="1" xfId="0" applyFont="1" applyBorder="1" applyAlignment="1">
      <alignment horizontal="right" vertical="center"/>
    </xf>
    <xf numFmtId="0" fontId="12" fillId="0" borderId="0" xfId="0" applyFont="1" applyAlignment="1">
      <alignment horizontal="left" vertical="center"/>
    </xf>
    <xf numFmtId="0" fontId="12" fillId="0" borderId="8" xfId="0" applyFont="1" applyBorder="1" applyAlignment="1">
      <alignment horizontal="right" vertical="center" wrapText="1"/>
    </xf>
    <xf numFmtId="0" fontId="1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24" fillId="0" borderId="25"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9"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8" fillId="0" borderId="1"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Border="1" applyAlignment="1">
      <alignment horizontal="right" vertical="center"/>
    </xf>
    <xf numFmtId="0" fontId="0" fillId="0" borderId="8" xfId="0" applyFill="1" applyBorder="1" applyAlignment="1">
      <alignment horizontal="center"/>
    </xf>
    <xf numFmtId="0" fontId="0" fillId="0" borderId="31" xfId="0" applyFill="1" applyBorder="1" applyAlignment="1">
      <alignment horizontal="center"/>
    </xf>
    <xf numFmtId="0" fontId="0" fillId="0" borderId="0" xfId="0" applyFill="1" applyBorder="1" applyAlignment="1">
      <alignment horizontal="center"/>
    </xf>
    <xf numFmtId="0" fontId="0" fillId="0" borderId="2" xfId="0" applyFill="1" applyBorder="1" applyAlignment="1">
      <alignment horizontal="center"/>
    </xf>
    <xf numFmtId="0" fontId="0" fillId="0" borderId="1" xfId="0" applyFill="1" applyBorder="1" applyAlignment="1">
      <alignment horizontal="center"/>
    </xf>
    <xf numFmtId="0" fontId="0" fillId="0" borderId="5" xfId="0" applyFill="1" applyBorder="1" applyAlignment="1">
      <alignment horizontal="center"/>
    </xf>
    <xf numFmtId="0" fontId="12" fillId="0" borderId="4" xfId="0" applyFont="1" applyFill="1" applyBorder="1" applyAlignment="1">
      <alignment horizontal="right" vertical="center"/>
    </xf>
    <xf numFmtId="0" fontId="20" fillId="0" borderId="0" xfId="0" applyFont="1" applyFill="1" applyBorder="1" applyAlignment="1">
      <alignment horizontal="center" vertical="center"/>
    </xf>
    <xf numFmtId="0" fontId="20" fillId="0" borderId="0" xfId="0" applyFont="1" applyFill="1" applyAlignment="1">
      <alignment horizontal="center" vertical="center"/>
    </xf>
    <xf numFmtId="0" fontId="20" fillId="0" borderId="8" xfId="0"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5" xfId="0" applyFont="1" applyFill="1" applyBorder="1" applyAlignment="1">
      <alignment horizontal="center" vertical="center"/>
    </xf>
    <xf numFmtId="0" fontId="9" fillId="0" borderId="0" xfId="0" applyFont="1" applyFill="1" applyAlignment="1">
      <alignment horizontal="center" vertical="center"/>
    </xf>
    <xf numFmtId="0" fontId="20" fillId="0" borderId="32"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13" xfId="0" applyFont="1" applyBorder="1" applyAlignment="1">
      <alignment vertical="center"/>
    </xf>
    <xf numFmtId="0" fontId="12" fillId="0" borderId="13" xfId="0" applyFont="1" applyBorder="1" applyAlignment="1">
      <alignment horizontal="right" vertical="center" wrapText="1"/>
    </xf>
    <xf numFmtId="0" fontId="30" fillId="0" borderId="0" xfId="1" applyFont="1" applyAlignment="1">
      <alignment vertical="center"/>
    </xf>
    <xf numFmtId="0" fontId="12" fillId="0" borderId="1" xfId="0" applyFont="1" applyBorder="1" applyAlignment="1">
      <alignment horizontal="righ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10" fillId="0" borderId="18" xfId="0" applyFont="1" applyBorder="1" applyAlignment="1">
      <alignment horizontal="center" vertical="center" wrapText="1"/>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5" fillId="0" borderId="0" xfId="0" applyFont="1" applyAlignment="1">
      <alignment horizontal="center" vertical="center"/>
    </xf>
    <xf numFmtId="0" fontId="25" fillId="0" borderId="1" xfId="0" applyFont="1" applyBorder="1" applyAlignment="1">
      <alignment horizontal="center" vertical="center"/>
    </xf>
    <xf numFmtId="0" fontId="10" fillId="0" borderId="7" xfId="0" applyFont="1" applyBorder="1" applyAlignment="1">
      <alignment horizontal="center" vertical="center"/>
    </xf>
    <xf numFmtId="0" fontId="12" fillId="0" borderId="0" xfId="0" applyFont="1" applyFill="1" applyBorder="1" applyAlignment="1">
      <alignment horizontal="left" vertical="center"/>
    </xf>
    <xf numFmtId="0" fontId="1" fillId="0" borderId="0" xfId="0" applyFont="1" applyBorder="1" applyAlignment="1">
      <alignment vertical="center"/>
    </xf>
    <xf numFmtId="0" fontId="12" fillId="0" borderId="0" xfId="0" applyFont="1" applyBorder="1" applyAlignment="1">
      <alignment horizontal="right" vertical="center"/>
    </xf>
    <xf numFmtId="0" fontId="1" fillId="0" borderId="1" xfId="0" applyFont="1" applyBorder="1" applyAlignment="1"/>
    <xf numFmtId="0" fontId="27" fillId="0" borderId="1" xfId="0" applyFont="1" applyBorder="1" applyAlignment="1">
      <alignment horizontal="right" vertical="center"/>
    </xf>
    <xf numFmtId="0" fontId="27" fillId="0" borderId="1" xfId="0" applyFont="1" applyFill="1" applyBorder="1" applyAlignment="1">
      <alignment horizontal="right" vertical="center"/>
    </xf>
  </cellXfs>
  <cellStyles count="13">
    <cellStyle name="Comma" xfId="12" builtinId="3"/>
    <cellStyle name="Comma [0] 2" xfId="2"/>
    <cellStyle name="Comma 10" xfId="8"/>
    <cellStyle name="Comma 10 2" xfId="10"/>
    <cellStyle name="Comma 2" xfId="4"/>
    <cellStyle name="Comma 3" xfId="7"/>
    <cellStyle name="Hyperlink" xfId="1" builtinId="8"/>
    <cellStyle name="Normal" xfId="0" builtinId="0"/>
    <cellStyle name="Normal 2" xfId="3"/>
    <cellStyle name="Percent 10" xfId="9"/>
    <cellStyle name="Percent 10 2" xfId="11"/>
    <cellStyle name="Percent 2" xfId="5"/>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bp.org.pk/ecodata/rates/m2m/M2M-History.as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bp.org.pk/ecodata/kibor_index.as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BreakPreview" topLeftCell="A13" zoomScaleNormal="100" zoomScaleSheetLayoutView="100" workbookViewId="0">
      <selection activeCell="I19" sqref="I19:J23"/>
    </sheetView>
  </sheetViews>
  <sheetFormatPr defaultColWidth="9.125" defaultRowHeight="14.25" x14ac:dyDescent="0.2"/>
  <cols>
    <col min="1" max="1" width="19.875" style="7" bestFit="1" customWidth="1"/>
    <col min="2" max="3" width="9.75" style="7" bestFit="1" customWidth="1"/>
    <col min="4" max="4" width="10.375" style="146" bestFit="1" customWidth="1"/>
    <col min="5" max="9" width="9.75" style="7" bestFit="1" customWidth="1"/>
    <col min="10" max="10" width="9.75" style="134" bestFit="1" customWidth="1"/>
    <col min="11" max="16384" width="9.125" style="7"/>
  </cols>
  <sheetData>
    <row r="1" spans="1:11" ht="18.75" x14ac:dyDescent="0.2">
      <c r="A1" s="242" t="s">
        <v>0</v>
      </c>
      <c r="B1" s="242"/>
      <c r="C1" s="242"/>
      <c r="D1" s="242"/>
      <c r="E1" s="242"/>
      <c r="F1" s="242"/>
      <c r="G1" s="242"/>
      <c r="H1" s="242"/>
      <c r="I1" s="242"/>
      <c r="J1" s="242"/>
    </row>
    <row r="2" spans="1:11" ht="15" thickBot="1" x14ac:dyDescent="0.25">
      <c r="A2" s="243" t="s">
        <v>1</v>
      </c>
      <c r="B2" s="243"/>
      <c r="C2" s="243"/>
      <c r="D2" s="243"/>
      <c r="E2" s="243"/>
      <c r="F2" s="243"/>
      <c r="G2" s="243"/>
      <c r="H2" s="243"/>
      <c r="I2" s="243"/>
      <c r="J2" s="243"/>
    </row>
    <row r="3" spans="1:11" ht="15.75" thickTop="1" thickBot="1" x14ac:dyDescent="0.25">
      <c r="A3" s="131"/>
      <c r="B3" s="249" t="s">
        <v>166</v>
      </c>
      <c r="C3" s="249" t="s">
        <v>165</v>
      </c>
      <c r="D3" s="143">
        <v>2023</v>
      </c>
      <c r="E3" s="246">
        <v>2024</v>
      </c>
      <c r="F3" s="247"/>
      <c r="G3" s="247"/>
      <c r="H3" s="247"/>
      <c r="I3" s="247"/>
      <c r="J3" s="248"/>
    </row>
    <row r="4" spans="1:11" ht="15" thickBot="1" x14ac:dyDescent="0.25">
      <c r="A4" s="28"/>
      <c r="B4" s="250"/>
      <c r="C4" s="250"/>
      <c r="D4" s="207" t="s">
        <v>7</v>
      </c>
      <c r="E4" s="99" t="s">
        <v>126</v>
      </c>
      <c r="F4" s="133" t="s">
        <v>3</v>
      </c>
      <c r="G4" s="133" t="s">
        <v>4</v>
      </c>
      <c r="H4" s="203" t="s">
        <v>5</v>
      </c>
      <c r="I4" s="203" t="s">
        <v>6</v>
      </c>
      <c r="J4" s="203" t="s">
        <v>7</v>
      </c>
    </row>
    <row r="5" spans="1:11" ht="15" thickTop="1" x14ac:dyDescent="0.2">
      <c r="A5" s="2"/>
      <c r="B5" s="8"/>
      <c r="C5" s="8"/>
      <c r="D5" s="144"/>
      <c r="I5" s="204"/>
    </row>
    <row r="6" spans="1:11" ht="25.5" customHeight="1" x14ac:dyDescent="0.2">
      <c r="A6" s="3" t="s">
        <v>8</v>
      </c>
      <c r="B6" s="9"/>
      <c r="C6" s="9"/>
      <c r="D6" s="130"/>
      <c r="I6" s="204"/>
    </row>
    <row r="7" spans="1:11" ht="25.5" customHeight="1" x14ac:dyDescent="0.2">
      <c r="A7" s="10" t="s">
        <v>9</v>
      </c>
      <c r="B7" s="83">
        <v>6332706</v>
      </c>
      <c r="C7" s="83">
        <v>413946.97070599999</v>
      </c>
      <c r="D7" s="83">
        <v>1043092.773691855</v>
      </c>
      <c r="E7" s="83">
        <v>413946.97070599999</v>
      </c>
      <c r="F7" s="83">
        <v>211369.80356999999</v>
      </c>
      <c r="G7" s="83">
        <v>136397.71288599999</v>
      </c>
      <c r="H7" s="102">
        <v>97323.520999999993</v>
      </c>
      <c r="I7" s="102">
        <v>392933.83825699997</v>
      </c>
      <c r="J7" s="102">
        <v>478819.40288800001</v>
      </c>
      <c r="K7" s="145"/>
    </row>
    <row r="8" spans="1:11" ht="25.5" customHeight="1" x14ac:dyDescent="0.2">
      <c r="A8" s="10" t="s">
        <v>10</v>
      </c>
      <c r="B8" s="83">
        <v>329836</v>
      </c>
      <c r="C8" s="83">
        <v>19045.689293999996</v>
      </c>
      <c r="D8" s="83">
        <v>51191.391308144979</v>
      </c>
      <c r="E8" s="83">
        <v>19045.689293999996</v>
      </c>
      <c r="F8" s="83">
        <v>9577.2864300000074</v>
      </c>
      <c r="G8" s="83">
        <v>5681.2971140000154</v>
      </c>
      <c r="H8" s="102">
        <v>3899.4890000000014</v>
      </c>
      <c r="I8" s="102">
        <v>13159.11674300005</v>
      </c>
      <c r="J8" s="102">
        <v>14622.35711199994</v>
      </c>
      <c r="K8" s="145"/>
    </row>
    <row r="9" spans="1:11" ht="25.5" customHeight="1" x14ac:dyDescent="0.2">
      <c r="A9" s="10" t="s">
        <v>11</v>
      </c>
      <c r="B9" s="83">
        <v>4478121</v>
      </c>
      <c r="C9" s="83">
        <v>735246.46600000001</v>
      </c>
      <c r="D9" s="83">
        <v>4320538.0278324783</v>
      </c>
      <c r="E9" s="83">
        <v>735246.46600000001</v>
      </c>
      <c r="F9" s="83">
        <v>147918.07990499999</v>
      </c>
      <c r="G9" s="83">
        <v>336108.93599999999</v>
      </c>
      <c r="H9" s="102">
        <v>413946.97070599999</v>
      </c>
      <c r="I9" s="102">
        <v>271754.69586799998</v>
      </c>
      <c r="J9" s="102">
        <v>173336.34158800001</v>
      </c>
      <c r="K9" s="145"/>
    </row>
    <row r="10" spans="1:11" ht="25.5" customHeight="1" x14ac:dyDescent="0.2">
      <c r="A10" s="10" t="s">
        <v>12</v>
      </c>
      <c r="B10" s="83">
        <v>210109</v>
      </c>
      <c r="C10" s="83">
        <v>36326.50900000002</v>
      </c>
      <c r="D10" s="83">
        <v>228771.05716752002</v>
      </c>
      <c r="E10" s="83">
        <v>36326.50900000002</v>
      </c>
      <c r="F10" s="83">
        <v>7357.8000950000132</v>
      </c>
      <c r="G10" s="83">
        <v>16455.584000000032</v>
      </c>
      <c r="H10" s="102">
        <v>19045.68929400004</v>
      </c>
      <c r="I10" s="102">
        <v>12203.209131999989</v>
      </c>
      <c r="J10" s="102">
        <v>6954.8634120000061</v>
      </c>
      <c r="K10" s="145"/>
    </row>
    <row r="11" spans="1:11" ht="25.5" customHeight="1" x14ac:dyDescent="0.2">
      <c r="A11" s="10" t="s">
        <v>13</v>
      </c>
      <c r="B11" s="83">
        <v>7847152</v>
      </c>
      <c r="C11" s="83">
        <v>897973.9868766088</v>
      </c>
      <c r="D11" s="83">
        <v>3834413.8475281242</v>
      </c>
      <c r="E11" s="83">
        <v>897973.9868766088</v>
      </c>
      <c r="F11" s="83">
        <v>961425.71054160874</v>
      </c>
      <c r="G11" s="83">
        <v>761714.48742760881</v>
      </c>
      <c r="H11" s="102">
        <v>445091.03772160877</v>
      </c>
      <c r="I11" s="102">
        <v>566270.18011060869</v>
      </c>
      <c r="J11" s="102">
        <v>871753.24141060864</v>
      </c>
      <c r="K11" s="145"/>
    </row>
    <row r="12" spans="1:11" ht="25.5" customHeight="1" x14ac:dyDescent="0.2">
      <c r="A12" s="3" t="s">
        <v>14</v>
      </c>
      <c r="B12" s="83"/>
      <c r="C12" s="227"/>
      <c r="D12" s="83"/>
      <c r="E12" s="227"/>
      <c r="F12" s="227"/>
      <c r="G12" s="227"/>
      <c r="H12" s="228"/>
      <c r="I12" s="228"/>
      <c r="J12" s="228"/>
      <c r="K12" s="146"/>
    </row>
    <row r="13" spans="1:11" ht="25.5" customHeight="1" x14ac:dyDescent="0.2">
      <c r="A13" s="10" t="s">
        <v>9</v>
      </c>
      <c r="B13" s="83">
        <v>29491</v>
      </c>
      <c r="C13" s="83">
        <v>892341.07945999992</v>
      </c>
      <c r="D13" s="83">
        <v>236442.83246327503</v>
      </c>
      <c r="E13" s="83">
        <v>892341.07945999992</v>
      </c>
      <c r="F13" s="83">
        <v>365091.44107499998</v>
      </c>
      <c r="G13" s="83">
        <v>258492.855713</v>
      </c>
      <c r="H13" s="102">
        <v>244151.26500000001</v>
      </c>
      <c r="I13" s="102">
        <v>418555.85003199999</v>
      </c>
      <c r="J13" s="102">
        <v>248161.39731500001</v>
      </c>
      <c r="K13" s="145"/>
    </row>
    <row r="14" spans="1:11" ht="25.5" customHeight="1" x14ac:dyDescent="0.2">
      <c r="A14" s="10" t="s">
        <v>10</v>
      </c>
      <c r="B14" s="83">
        <v>3272</v>
      </c>
      <c r="C14" s="52">
        <v>88700.69054000004</v>
      </c>
      <c r="D14" s="52">
        <v>25396.307536724998</v>
      </c>
      <c r="E14" s="52">
        <v>88700.69054000004</v>
      </c>
      <c r="F14" s="52">
        <v>35328.028924999991</v>
      </c>
      <c r="G14" s="52">
        <v>23334.579287</v>
      </c>
      <c r="H14" s="205">
        <v>21448.700000000012</v>
      </c>
      <c r="I14" s="205">
        <v>29081.789968000012</v>
      </c>
      <c r="J14" s="205">
        <v>16331.397685000033</v>
      </c>
      <c r="K14" s="145"/>
    </row>
    <row r="15" spans="1:11" ht="25.5" customHeight="1" x14ac:dyDescent="0.2">
      <c r="A15" s="10" t="s">
        <v>11</v>
      </c>
      <c r="B15" s="83">
        <v>53116</v>
      </c>
      <c r="C15" s="83">
        <v>73857.044999999998</v>
      </c>
      <c r="D15" s="83">
        <v>16884.192591999999</v>
      </c>
      <c r="E15" s="83">
        <v>73857.044999999998</v>
      </c>
      <c r="F15" s="83">
        <v>20017.699000000001</v>
      </c>
      <c r="G15" s="83">
        <v>15219.602999999999</v>
      </c>
      <c r="H15" s="102">
        <v>17248.514999999999</v>
      </c>
      <c r="I15" s="102">
        <v>588340.92628660006</v>
      </c>
      <c r="J15" s="102">
        <v>483565.91499999998</v>
      </c>
      <c r="K15" s="145"/>
    </row>
    <row r="16" spans="1:11" ht="25.5" customHeight="1" x14ac:dyDescent="0.2">
      <c r="A16" s="10" t="s">
        <v>12</v>
      </c>
      <c r="B16" s="83">
        <v>4453</v>
      </c>
      <c r="C16" s="83">
        <v>7866.6450000000004</v>
      </c>
      <c r="D16" s="83">
        <v>1847.497408</v>
      </c>
      <c r="E16" s="83">
        <v>7866.6450000000004</v>
      </c>
      <c r="F16" s="83">
        <v>2064.4459999999999</v>
      </c>
      <c r="G16" s="52">
        <v>1552.1769999999997</v>
      </c>
      <c r="H16" s="205">
        <v>1753.8950000000004</v>
      </c>
      <c r="I16" s="205">
        <v>59668.863713399973</v>
      </c>
      <c r="J16" s="205">
        <v>50493.470000000045</v>
      </c>
      <c r="K16" s="145"/>
    </row>
    <row r="17" spans="1:11" ht="25.5" customHeight="1" x14ac:dyDescent="0.2">
      <c r="A17" s="10" t="s">
        <v>13</v>
      </c>
      <c r="B17" s="83">
        <v>115017</v>
      </c>
      <c r="C17" s="83">
        <v>1501942.6841042142</v>
      </c>
      <c r="D17" s="83">
        <v>399479.92005306401</v>
      </c>
      <c r="E17" s="83">
        <v>1501942.6841042142</v>
      </c>
      <c r="F17" s="83">
        <v>1847016.4261792141</v>
      </c>
      <c r="G17" s="83">
        <v>2090289.6788922141</v>
      </c>
      <c r="H17" s="102">
        <v>2317192.4288922139</v>
      </c>
      <c r="I17" s="102">
        <v>2147407.3526376137</v>
      </c>
      <c r="J17" s="102">
        <v>1912002.8349526138</v>
      </c>
      <c r="K17" s="145"/>
    </row>
    <row r="18" spans="1:11" ht="25.5" customHeight="1" x14ac:dyDescent="0.2">
      <c r="A18" s="3" t="s">
        <v>15</v>
      </c>
      <c r="B18" s="83"/>
      <c r="C18" s="227"/>
      <c r="D18" s="227"/>
      <c r="E18" s="227"/>
      <c r="F18" s="227"/>
      <c r="G18" s="227"/>
      <c r="H18" s="228"/>
      <c r="I18" s="228"/>
      <c r="J18" s="228"/>
      <c r="K18" s="146"/>
    </row>
    <row r="19" spans="1:11" ht="25.5" customHeight="1" x14ac:dyDescent="0.2">
      <c r="A19" s="10" t="s">
        <v>9</v>
      </c>
      <c r="B19" s="83">
        <v>216303</v>
      </c>
      <c r="C19" s="83">
        <v>481277.721272</v>
      </c>
      <c r="D19" s="83">
        <v>1743765.09868454</v>
      </c>
      <c r="E19" s="83">
        <v>481277.721272</v>
      </c>
      <c r="F19" s="83">
        <v>255094.69719099998</v>
      </c>
      <c r="G19" s="83">
        <v>279451.24948300002</v>
      </c>
      <c r="H19" s="102">
        <v>401109.00099999999</v>
      </c>
      <c r="I19" s="102">
        <v>818753.70086400001</v>
      </c>
      <c r="J19" s="102">
        <v>563571.95294600003</v>
      </c>
      <c r="K19" s="145"/>
    </row>
    <row r="20" spans="1:11" ht="25.5" customHeight="1" x14ac:dyDescent="0.2">
      <c r="A20" s="10" t="s">
        <v>10</v>
      </c>
      <c r="B20" s="83">
        <v>47624</v>
      </c>
      <c r="C20" s="83">
        <v>89796.238727999938</v>
      </c>
      <c r="D20" s="83">
        <v>374835.30631545989</v>
      </c>
      <c r="E20" s="83">
        <v>89796.238727999938</v>
      </c>
      <c r="F20" s="83">
        <v>46462.877809000027</v>
      </c>
      <c r="G20" s="83">
        <v>48117.225516999955</v>
      </c>
      <c r="H20" s="102">
        <v>67311.999000000011</v>
      </c>
      <c r="I20" s="102">
        <v>108038.20913599999</v>
      </c>
      <c r="J20" s="102">
        <v>70376.397053999943</v>
      </c>
      <c r="K20" s="145"/>
    </row>
    <row r="21" spans="1:11" ht="25.5" customHeight="1" x14ac:dyDescent="0.2">
      <c r="A21" s="10" t="s">
        <v>11</v>
      </c>
      <c r="B21" s="83">
        <v>155401</v>
      </c>
      <c r="C21" s="83">
        <v>211357.00100000002</v>
      </c>
      <c r="D21" s="83">
        <v>51235.234810499998</v>
      </c>
      <c r="E21" s="83">
        <v>211357.00100000002</v>
      </c>
      <c r="F21" s="83">
        <v>227866.12899999999</v>
      </c>
      <c r="G21" s="83">
        <v>16344.143</v>
      </c>
      <c r="H21" s="102">
        <v>36317.959000000003</v>
      </c>
      <c r="I21" s="102">
        <v>1777633.05481645</v>
      </c>
      <c r="J21" s="102">
        <v>1163688.69112687</v>
      </c>
      <c r="K21" s="145"/>
    </row>
    <row r="22" spans="1:11" ht="25.5" customHeight="1" x14ac:dyDescent="0.2">
      <c r="A22" s="10" t="s">
        <v>12</v>
      </c>
      <c r="B22" s="83">
        <v>23376</v>
      </c>
      <c r="C22" s="83">
        <v>46538.579000000005</v>
      </c>
      <c r="D22" s="83">
        <v>8057.6551895000002</v>
      </c>
      <c r="E22" s="83">
        <v>46538.579000000005</v>
      </c>
      <c r="F22" s="83">
        <v>52040.631000000023</v>
      </c>
      <c r="G22" s="83">
        <v>3739.0669999999991</v>
      </c>
      <c r="H22" s="102">
        <v>8930.580999999991</v>
      </c>
      <c r="I22" s="102">
        <v>388420.63518354995</v>
      </c>
      <c r="J22" s="102">
        <v>247687.72887312993</v>
      </c>
      <c r="K22" s="145"/>
    </row>
    <row r="23" spans="1:11" ht="25.5" customHeight="1" x14ac:dyDescent="0.2">
      <c r="A23" s="10" t="s">
        <v>13</v>
      </c>
      <c r="B23" s="83">
        <v>1363483</v>
      </c>
      <c r="C23" s="83">
        <v>7989616.6646252489</v>
      </c>
      <c r="D23" s="83">
        <v>3391203.5791823943</v>
      </c>
      <c r="E23" s="83">
        <v>7989616.6646252489</v>
      </c>
      <c r="F23" s="83">
        <v>8016845.2328162491</v>
      </c>
      <c r="G23" s="83">
        <v>8279952.3392992495</v>
      </c>
      <c r="H23" s="102">
        <v>8644743.381299248</v>
      </c>
      <c r="I23" s="102">
        <v>7685864.0273467982</v>
      </c>
      <c r="J23" s="102">
        <v>7085747.289165928</v>
      </c>
      <c r="K23" s="145"/>
    </row>
    <row r="24" spans="1:11" ht="15" thickBot="1" x14ac:dyDescent="0.25">
      <c r="A24" s="5"/>
      <c r="B24" s="54"/>
      <c r="C24" s="54"/>
      <c r="D24" s="147"/>
      <c r="E24" s="55"/>
      <c r="F24" s="54"/>
      <c r="G24" s="56"/>
      <c r="H24" s="56"/>
      <c r="I24" s="56"/>
      <c r="J24" s="206"/>
      <c r="K24" s="83"/>
    </row>
    <row r="25" spans="1:11" x14ac:dyDescent="0.2">
      <c r="A25" s="244" t="s">
        <v>16</v>
      </c>
      <c r="B25" s="244"/>
      <c r="C25" s="244"/>
      <c r="D25" s="244"/>
      <c r="E25" s="244"/>
      <c r="F25" s="244"/>
      <c r="G25" s="244"/>
      <c r="H25" s="244"/>
      <c r="I25" s="244"/>
      <c r="J25" s="244"/>
      <c r="K25" s="83"/>
    </row>
    <row r="26" spans="1:11" x14ac:dyDescent="0.2">
      <c r="A26" s="245"/>
      <c r="B26" s="245"/>
      <c r="C26" s="245"/>
      <c r="D26" s="245"/>
      <c r="E26" s="245"/>
      <c r="F26" s="245"/>
      <c r="G26" s="245"/>
      <c r="H26" s="245"/>
      <c r="I26" s="245"/>
      <c r="J26" s="245"/>
    </row>
  </sheetData>
  <mergeCells count="7">
    <mergeCell ref="A1:J1"/>
    <mergeCell ref="A2:J2"/>
    <mergeCell ref="A25:J25"/>
    <mergeCell ref="A26:J26"/>
    <mergeCell ref="E3:J3"/>
    <mergeCell ref="B3:B4"/>
    <mergeCell ref="C3:C4"/>
  </mergeCells>
  <pageMargins left="0.7" right="0.7" top="0.75" bottom="0.75" header="0.3" footer="0.3"/>
  <pageSetup paperSize="9" scale="74" orientation="portrait"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view="pageBreakPreview" zoomScaleNormal="100" zoomScaleSheetLayoutView="100" workbookViewId="0">
      <selection activeCell="H6" sqref="H6:J26"/>
    </sheetView>
  </sheetViews>
  <sheetFormatPr defaultRowHeight="14.25" x14ac:dyDescent="0.2"/>
  <cols>
    <col min="1" max="1" width="19.375" customWidth="1"/>
    <col min="2" max="13" width="7.875" customWidth="1"/>
  </cols>
  <sheetData>
    <row r="1" spans="1:14" ht="18.75" x14ac:dyDescent="0.2">
      <c r="A1" s="242" t="s">
        <v>135</v>
      </c>
      <c r="B1" s="242"/>
      <c r="C1" s="242"/>
      <c r="D1" s="242"/>
      <c r="E1" s="242"/>
      <c r="F1" s="242"/>
      <c r="G1" s="242"/>
      <c r="H1" s="242"/>
      <c r="I1" s="242"/>
      <c r="J1" s="242"/>
      <c r="K1" s="242"/>
      <c r="L1" s="242"/>
      <c r="M1" s="242"/>
    </row>
    <row r="2" spans="1:14" ht="18.75" x14ac:dyDescent="0.2">
      <c r="A2" s="333" t="s">
        <v>136</v>
      </c>
      <c r="B2" s="333"/>
      <c r="C2" s="333"/>
      <c r="D2" s="333"/>
      <c r="E2" s="333"/>
      <c r="F2" s="333"/>
      <c r="G2" s="333"/>
      <c r="H2" s="333"/>
      <c r="I2" s="333"/>
      <c r="J2" s="333"/>
      <c r="K2" s="333"/>
      <c r="L2" s="333"/>
      <c r="M2" s="333"/>
    </row>
    <row r="3" spans="1:14" ht="19.5" thickBot="1" x14ac:dyDescent="0.25">
      <c r="A3" s="334"/>
      <c r="B3" s="334"/>
      <c r="C3" s="334"/>
      <c r="D3" s="334"/>
      <c r="E3" s="334"/>
      <c r="F3" s="334"/>
      <c r="G3" s="334"/>
      <c r="H3" s="334"/>
      <c r="I3" s="334"/>
      <c r="J3" s="334"/>
      <c r="K3" s="334"/>
      <c r="L3" s="334"/>
      <c r="M3" s="334"/>
    </row>
    <row r="4" spans="1:14" ht="15.75" thickTop="1" thickBot="1" x14ac:dyDescent="0.25">
      <c r="A4" s="255" t="s">
        <v>84</v>
      </c>
      <c r="B4" s="320" t="s">
        <v>143</v>
      </c>
      <c r="C4" s="321"/>
      <c r="D4" s="330"/>
      <c r="E4" s="320" t="s">
        <v>144</v>
      </c>
      <c r="F4" s="321"/>
      <c r="G4" s="330"/>
      <c r="H4" s="328" t="s">
        <v>145</v>
      </c>
      <c r="I4" s="335"/>
      <c r="J4" s="329"/>
      <c r="K4" s="320" t="s">
        <v>146</v>
      </c>
      <c r="L4" s="321"/>
      <c r="M4" s="321"/>
    </row>
    <row r="5" spans="1:14" ht="15" thickBot="1" x14ac:dyDescent="0.25">
      <c r="A5" s="327"/>
      <c r="B5" s="45" t="s">
        <v>141</v>
      </c>
      <c r="C5" s="46" t="s">
        <v>142</v>
      </c>
      <c r="D5" s="47" t="s">
        <v>133</v>
      </c>
      <c r="E5" s="46" t="s">
        <v>141</v>
      </c>
      <c r="F5" s="46" t="s">
        <v>142</v>
      </c>
      <c r="G5" s="47" t="s">
        <v>133</v>
      </c>
      <c r="H5" s="46" t="s">
        <v>141</v>
      </c>
      <c r="I5" s="46" t="s">
        <v>142</v>
      </c>
      <c r="J5" s="47" t="s">
        <v>133</v>
      </c>
      <c r="K5" s="46" t="s">
        <v>141</v>
      </c>
      <c r="L5" s="46" t="s">
        <v>142</v>
      </c>
      <c r="M5" s="46" t="s">
        <v>133</v>
      </c>
    </row>
    <row r="6" spans="1:14" ht="33" customHeight="1" thickTop="1" x14ac:dyDescent="0.2">
      <c r="A6" s="91">
        <v>45597</v>
      </c>
      <c r="B6" s="61">
        <v>319.65471929239999</v>
      </c>
      <c r="C6" s="61">
        <v>320.11277485689999</v>
      </c>
      <c r="D6" s="61">
        <v>321.15994819539998</v>
      </c>
      <c r="E6" s="61">
        <v>182.17121</v>
      </c>
      <c r="F6" s="61">
        <v>182.30714867890001</v>
      </c>
      <c r="G6" s="61">
        <v>182.4926751122</v>
      </c>
      <c r="H6" s="61">
        <v>73.940944018500005</v>
      </c>
      <c r="I6" s="61">
        <v>73.985558513800001</v>
      </c>
      <c r="J6" s="61">
        <v>74.025705368800004</v>
      </c>
      <c r="K6" s="61">
        <v>905.44520973179999</v>
      </c>
      <c r="L6" s="61">
        <v>906.91633791070001</v>
      </c>
      <c r="M6" s="61">
        <v>909.88769016849994</v>
      </c>
      <c r="N6" s="91"/>
    </row>
    <row r="7" spans="1:14" ht="33" customHeight="1" x14ac:dyDescent="0.2">
      <c r="A7" s="91">
        <v>45600</v>
      </c>
      <c r="B7" s="61">
        <v>321.19749522590001</v>
      </c>
      <c r="C7" s="61">
        <v>321.57742572289999</v>
      </c>
      <c r="D7" s="61">
        <v>322.68830634779999</v>
      </c>
      <c r="E7" s="61">
        <v>183.0342703538</v>
      </c>
      <c r="F7" s="61">
        <v>183.1247197491</v>
      </c>
      <c r="G7" s="61">
        <v>183.3416850433</v>
      </c>
      <c r="H7" s="61">
        <v>73.962302734399998</v>
      </c>
      <c r="I7" s="61">
        <v>73.986908137300006</v>
      </c>
      <c r="J7" s="61">
        <v>74.045707840299997</v>
      </c>
      <c r="K7" s="61">
        <v>906.52893790760004</v>
      </c>
      <c r="L7" s="61">
        <v>907.72949976320001</v>
      </c>
      <c r="M7" s="61">
        <v>910.68754501410001</v>
      </c>
      <c r="N7" s="91"/>
    </row>
    <row r="8" spans="1:14" ht="33" customHeight="1" x14ac:dyDescent="0.2">
      <c r="A8" s="91">
        <v>45601</v>
      </c>
      <c r="B8" s="61">
        <v>321.62743477200002</v>
      </c>
      <c r="C8" s="61">
        <v>322.15101679560001</v>
      </c>
      <c r="D8" s="61">
        <v>323.41142825610001</v>
      </c>
      <c r="E8" s="61">
        <v>183.6925009405</v>
      </c>
      <c r="F8" s="61">
        <v>183.8638079442</v>
      </c>
      <c r="G8" s="61">
        <v>184.12941249159999</v>
      </c>
      <c r="H8" s="61">
        <v>73.963864097599995</v>
      </c>
      <c r="I8" s="61">
        <v>74.024756961099996</v>
      </c>
      <c r="J8" s="61">
        <v>74.100755319599998</v>
      </c>
      <c r="K8" s="61">
        <v>906.78167388060001</v>
      </c>
      <c r="L8" s="61">
        <v>908.38425819309998</v>
      </c>
      <c r="M8" s="61">
        <v>911.67986705739997</v>
      </c>
      <c r="N8" s="91"/>
    </row>
    <row r="9" spans="1:14" ht="33" customHeight="1" x14ac:dyDescent="0.2">
      <c r="A9" s="91">
        <v>45602</v>
      </c>
      <c r="B9" s="61">
        <v>317.95453117329998</v>
      </c>
      <c r="C9" s="61">
        <v>318.55982776560001</v>
      </c>
      <c r="D9" s="61">
        <v>319.92693940480001</v>
      </c>
      <c r="E9" s="61">
        <v>182.70026265000001</v>
      </c>
      <c r="F9" s="61">
        <v>182.91816333310001</v>
      </c>
      <c r="G9" s="61">
        <v>183.26559189369999</v>
      </c>
      <c r="H9" s="61">
        <v>73.976375312800002</v>
      </c>
      <c r="I9" s="61">
        <v>74.057676551200004</v>
      </c>
      <c r="J9" s="61">
        <v>74.174786074599993</v>
      </c>
      <c r="K9" s="61">
        <v>905.36358347299995</v>
      </c>
      <c r="L9" s="61">
        <v>907.197331029</v>
      </c>
      <c r="M9" s="61">
        <v>910.76766397589995</v>
      </c>
      <c r="N9" s="91"/>
    </row>
    <row r="10" spans="1:14" ht="33" customHeight="1" x14ac:dyDescent="0.2">
      <c r="A10" s="91">
        <v>45603</v>
      </c>
      <c r="B10" s="61">
        <v>317.45321574339999</v>
      </c>
      <c r="C10" s="61">
        <v>318.2732972073</v>
      </c>
      <c r="D10" s="61">
        <v>319.94840172239998</v>
      </c>
      <c r="E10" s="61">
        <v>184.1810132</v>
      </c>
      <c r="F10" s="61">
        <v>184.52857805529999</v>
      </c>
      <c r="G10" s="61">
        <v>185.0779191222</v>
      </c>
      <c r="H10" s="61">
        <v>73.984808522099996</v>
      </c>
      <c r="I10" s="61">
        <v>74.117015171700004</v>
      </c>
      <c r="J10" s="61">
        <v>74.315189157500001</v>
      </c>
      <c r="K10" s="61">
        <v>905.7751350346</v>
      </c>
      <c r="L10" s="61">
        <v>907.95971762559998</v>
      </c>
      <c r="M10" s="61">
        <v>912.40749451099998</v>
      </c>
      <c r="N10" s="91"/>
    </row>
    <row r="11" spans="1:14" ht="33" customHeight="1" x14ac:dyDescent="0.2">
      <c r="A11" s="91">
        <v>45604</v>
      </c>
      <c r="B11" s="61">
        <v>317.9046580351</v>
      </c>
      <c r="C11" s="61">
        <v>318.8425800613</v>
      </c>
      <c r="D11" s="61">
        <v>320.75637397510002</v>
      </c>
      <c r="E11" s="61">
        <v>184.18155994</v>
      </c>
      <c r="F11" s="61">
        <v>184.59667639540001</v>
      </c>
      <c r="G11" s="61">
        <v>185.28446062059999</v>
      </c>
      <c r="H11" s="61">
        <v>73.939090094099996</v>
      </c>
      <c r="I11" s="61">
        <v>74.098328097999996</v>
      </c>
      <c r="J11" s="61">
        <v>74.351710829300004</v>
      </c>
      <c r="K11" s="61">
        <v>905.56716640679997</v>
      </c>
      <c r="L11" s="61">
        <v>908.05411943169997</v>
      </c>
      <c r="M11" s="61">
        <v>913.22095360399999</v>
      </c>
      <c r="N11" s="91"/>
    </row>
    <row r="12" spans="1:14" ht="33" customHeight="1" x14ac:dyDescent="0.2">
      <c r="A12" s="91">
        <v>45607</v>
      </c>
      <c r="B12" s="61">
        <v>316.45231265270002</v>
      </c>
      <c r="C12" s="61">
        <v>317.38247970280003</v>
      </c>
      <c r="D12" s="61">
        <v>319.2968943276</v>
      </c>
      <c r="E12" s="61">
        <v>182.87418619499999</v>
      </c>
      <c r="F12" s="61">
        <v>183.28600356620001</v>
      </c>
      <c r="G12" s="61">
        <v>183.94852448489999</v>
      </c>
      <c r="H12" s="61">
        <v>73.975919500700002</v>
      </c>
      <c r="I12" s="61">
        <v>74.134448526499995</v>
      </c>
      <c r="J12" s="61">
        <v>74.373387365100001</v>
      </c>
      <c r="K12" s="61">
        <v>904.46588234729995</v>
      </c>
      <c r="L12" s="61">
        <v>907.00859157790001</v>
      </c>
      <c r="M12" s="61">
        <v>911.95684544810001</v>
      </c>
      <c r="N12" s="91"/>
    </row>
    <row r="13" spans="1:14" ht="33" customHeight="1" x14ac:dyDescent="0.2">
      <c r="A13" s="91">
        <v>45608</v>
      </c>
      <c r="B13" s="61">
        <v>315.41333776089999</v>
      </c>
      <c r="C13" s="61">
        <v>315.98645876099999</v>
      </c>
      <c r="D13" s="61">
        <v>317.55015521730002</v>
      </c>
      <c r="E13" s="61">
        <v>182.09742966249999</v>
      </c>
      <c r="F13" s="61">
        <v>182.30239270659999</v>
      </c>
      <c r="G13" s="61">
        <v>182.74804755490001</v>
      </c>
      <c r="H13" s="61">
        <v>73.989420348400003</v>
      </c>
      <c r="I13" s="61">
        <v>74.064862238800004</v>
      </c>
      <c r="J13" s="61">
        <v>74.216092221699995</v>
      </c>
      <c r="K13" s="61">
        <v>904.09066339150002</v>
      </c>
      <c r="L13" s="61">
        <v>905.62025584269998</v>
      </c>
      <c r="M13" s="61">
        <v>909.75158273529996</v>
      </c>
      <c r="N13" s="91"/>
    </row>
    <row r="14" spans="1:14" ht="33" customHeight="1" x14ac:dyDescent="0.2">
      <c r="A14" s="91">
        <v>45609</v>
      </c>
      <c r="B14" s="61">
        <v>314.43445223650002</v>
      </c>
      <c r="C14" s="61">
        <v>315.13264960589999</v>
      </c>
      <c r="D14" s="61">
        <v>316.69623402889999</v>
      </c>
      <c r="E14" s="61">
        <v>181.14430999999999</v>
      </c>
      <c r="F14" s="61">
        <v>181.42390748</v>
      </c>
      <c r="G14" s="61">
        <v>181.89190924050001</v>
      </c>
      <c r="H14" s="61">
        <v>73.955284388899997</v>
      </c>
      <c r="I14" s="61">
        <v>74.065231567699996</v>
      </c>
      <c r="J14" s="61">
        <v>74.231153027299996</v>
      </c>
      <c r="K14" s="61">
        <v>903.28363335630002</v>
      </c>
      <c r="L14" s="61">
        <v>905.18550144760002</v>
      </c>
      <c r="M14" s="61">
        <v>909.34554005150005</v>
      </c>
      <c r="N14" s="91"/>
    </row>
    <row r="15" spans="1:14" ht="33" customHeight="1" x14ac:dyDescent="0.2">
      <c r="A15" s="91">
        <v>45610</v>
      </c>
      <c r="B15" s="61">
        <v>313.07000705730002</v>
      </c>
      <c r="C15" s="61">
        <v>313.90136757139999</v>
      </c>
      <c r="D15" s="61">
        <v>315.52881730069998</v>
      </c>
      <c r="E15" s="61">
        <v>179.7811479728</v>
      </c>
      <c r="F15" s="61">
        <v>180.13646823229999</v>
      </c>
      <c r="G15" s="61">
        <v>180.65542353719999</v>
      </c>
      <c r="H15" s="61">
        <v>73.922084658299994</v>
      </c>
      <c r="I15" s="61">
        <v>74.063954939799999</v>
      </c>
      <c r="J15" s="61">
        <v>74.246374002099998</v>
      </c>
      <c r="K15" s="61">
        <v>902.85277082259995</v>
      </c>
      <c r="L15" s="61">
        <v>905.14447444179996</v>
      </c>
      <c r="M15" s="61">
        <v>909.51959416509999</v>
      </c>
      <c r="N15" s="91"/>
    </row>
    <row r="16" spans="1:14" ht="33" customHeight="1" x14ac:dyDescent="0.2">
      <c r="A16" s="91">
        <v>45611</v>
      </c>
      <c r="B16" s="61">
        <v>312.99066684500002</v>
      </c>
      <c r="C16" s="61">
        <v>313.81209623469999</v>
      </c>
      <c r="D16" s="61">
        <v>315.43366403589999</v>
      </c>
      <c r="E16" s="61">
        <v>179.58285897229999</v>
      </c>
      <c r="F16" s="61">
        <v>179.9320553071</v>
      </c>
      <c r="G16" s="61">
        <v>180.4443261262</v>
      </c>
      <c r="H16" s="61">
        <v>73.936804660600004</v>
      </c>
      <c r="I16" s="61">
        <v>74.076450406099994</v>
      </c>
      <c r="J16" s="61">
        <v>74.255957245700003</v>
      </c>
      <c r="K16" s="61">
        <v>903.04965114560002</v>
      </c>
      <c r="L16" s="61">
        <v>905.25902361739998</v>
      </c>
      <c r="M16" s="61">
        <v>909.08943208669996</v>
      </c>
      <c r="N16" s="91"/>
    </row>
    <row r="17" spans="1:14" ht="33" customHeight="1" x14ac:dyDescent="0.2">
      <c r="A17" s="91">
        <v>45614</v>
      </c>
      <c r="B17" s="61">
        <v>313.20006018660001</v>
      </c>
      <c r="C17" s="61">
        <v>313.97175122120001</v>
      </c>
      <c r="D17" s="61">
        <v>315.59219622360001</v>
      </c>
      <c r="E17" s="61">
        <v>179.355693436</v>
      </c>
      <c r="F17" s="61">
        <v>179.67585494880001</v>
      </c>
      <c r="G17" s="61">
        <v>180.18604681369999</v>
      </c>
      <c r="H17" s="61">
        <v>74.023719406300003</v>
      </c>
      <c r="I17" s="61">
        <v>74.147660104400003</v>
      </c>
      <c r="J17" s="61">
        <v>74.324767427899999</v>
      </c>
      <c r="K17" s="61">
        <v>903.18383125139997</v>
      </c>
      <c r="L17" s="61">
        <v>905.21492942630005</v>
      </c>
      <c r="M17" s="61">
        <v>909.27755404590005</v>
      </c>
      <c r="N17" s="91"/>
    </row>
    <row r="18" spans="1:14" ht="33" customHeight="1" x14ac:dyDescent="0.2">
      <c r="A18" s="91">
        <v>45615</v>
      </c>
      <c r="B18" s="61">
        <v>314.47899653830001</v>
      </c>
      <c r="C18" s="61">
        <v>315.32391756179999</v>
      </c>
      <c r="D18" s="61">
        <v>317.01864193940003</v>
      </c>
      <c r="E18" s="61">
        <v>180.98861963249999</v>
      </c>
      <c r="F18" s="61">
        <v>181.3372481259</v>
      </c>
      <c r="G18" s="61">
        <v>181.86403725299999</v>
      </c>
      <c r="H18" s="61">
        <v>74.040639286100003</v>
      </c>
      <c r="I18" s="61">
        <v>74.173500033300002</v>
      </c>
      <c r="J18" s="61">
        <v>74.351544063800006</v>
      </c>
      <c r="K18" s="61">
        <v>904.14515139160005</v>
      </c>
      <c r="L18" s="61">
        <v>906.55130350219997</v>
      </c>
      <c r="M18" s="61">
        <v>910.36804857280003</v>
      </c>
      <c r="N18" s="91"/>
    </row>
    <row r="19" spans="1:14" ht="33" customHeight="1" x14ac:dyDescent="0.2">
      <c r="A19" s="91">
        <v>45616</v>
      </c>
      <c r="B19" s="61">
        <v>314.33186835430001</v>
      </c>
      <c r="C19" s="61">
        <v>315.21012641189998</v>
      </c>
      <c r="D19" s="61">
        <v>317.08232709869998</v>
      </c>
      <c r="E19" s="61">
        <v>181.28355855000001</v>
      </c>
      <c r="F19" s="61">
        <v>181.66857533390001</v>
      </c>
      <c r="G19" s="61">
        <v>182.30840371529999</v>
      </c>
      <c r="H19" s="61">
        <v>74.059679265300005</v>
      </c>
      <c r="I19" s="61">
        <v>74.207784658400001</v>
      </c>
      <c r="J19" s="61">
        <v>74.430699745699997</v>
      </c>
      <c r="K19" s="61">
        <v>904.34964448879998</v>
      </c>
      <c r="L19" s="61">
        <v>906.61471340970002</v>
      </c>
      <c r="M19" s="61">
        <v>911.05893424589999</v>
      </c>
      <c r="N19" s="91"/>
    </row>
    <row r="20" spans="1:14" ht="33" customHeight="1" x14ac:dyDescent="0.2">
      <c r="A20" s="91">
        <v>45617</v>
      </c>
      <c r="B20" s="61">
        <v>314.75375499749998</v>
      </c>
      <c r="C20" s="61">
        <v>315.6787121493</v>
      </c>
      <c r="D20" s="61">
        <v>317.77733113030001</v>
      </c>
      <c r="E20" s="61">
        <v>181.145895803</v>
      </c>
      <c r="F20" s="61">
        <v>181.55670887790001</v>
      </c>
      <c r="G20" s="61">
        <v>182.29873509719999</v>
      </c>
      <c r="H20" s="61">
        <v>74.040467605700002</v>
      </c>
      <c r="I20" s="61">
        <v>74.199190938499996</v>
      </c>
      <c r="J20" s="61">
        <v>74.460661270399996</v>
      </c>
      <c r="K20" s="61">
        <v>903.99069932509997</v>
      </c>
      <c r="L20" s="61">
        <v>906.40316026129994</v>
      </c>
      <c r="M20" s="61">
        <v>911.41082195349998</v>
      </c>
      <c r="N20" s="91"/>
    </row>
    <row r="21" spans="1:14" ht="33" customHeight="1" x14ac:dyDescent="0.2">
      <c r="A21" s="91">
        <v>45618</v>
      </c>
      <c r="B21" s="61">
        <v>313.56866492929998</v>
      </c>
      <c r="C21" s="61">
        <v>314.43616759269997</v>
      </c>
      <c r="D21" s="61">
        <v>316.48313124589998</v>
      </c>
      <c r="E21" s="61">
        <v>180.80729228000001</v>
      </c>
      <c r="F21" s="61">
        <v>181.18673235029999</v>
      </c>
      <c r="G21" s="61">
        <v>181.91661877280001</v>
      </c>
      <c r="H21" s="61">
        <v>73.978347351699995</v>
      </c>
      <c r="I21" s="61">
        <v>74.1242984979</v>
      </c>
      <c r="J21" s="61">
        <v>74.382172333</v>
      </c>
      <c r="K21" s="61">
        <v>902.57977411000002</v>
      </c>
      <c r="L21" s="61">
        <v>904.85032457279999</v>
      </c>
      <c r="M21" s="61">
        <v>909.93641707920006</v>
      </c>
      <c r="N21" s="91"/>
    </row>
    <row r="22" spans="1:14" ht="33" customHeight="1" x14ac:dyDescent="0.2">
      <c r="A22" s="91">
        <v>45621</v>
      </c>
      <c r="B22" s="61">
        <v>311.59160824190002</v>
      </c>
      <c r="C22" s="61">
        <v>312.4358187775</v>
      </c>
      <c r="D22" s="61">
        <v>314.47414980759999</v>
      </c>
      <c r="E22" s="61">
        <v>180.6642735705</v>
      </c>
      <c r="F22" s="61">
        <v>181.03261581570001</v>
      </c>
      <c r="G22" s="61">
        <v>181.77872947469999</v>
      </c>
      <c r="H22" s="61">
        <v>73.974681946800004</v>
      </c>
      <c r="I22" s="61">
        <v>74.110280411199994</v>
      </c>
      <c r="J22" s="61">
        <v>74.376951776300004</v>
      </c>
      <c r="K22" s="61">
        <v>902.02893608229999</v>
      </c>
      <c r="L22" s="61">
        <v>904.24465387249995</v>
      </c>
      <c r="M22" s="61">
        <v>909.72030639490004</v>
      </c>
      <c r="N22" s="91"/>
    </row>
    <row r="23" spans="1:14" s="49" customFormat="1" ht="33" customHeight="1" x14ac:dyDescent="0.2">
      <c r="A23" s="91">
        <v>45622</v>
      </c>
      <c r="B23" s="61">
        <v>313.3253410547</v>
      </c>
      <c r="C23" s="61">
        <v>314.06227407789999</v>
      </c>
      <c r="D23" s="61">
        <v>316.04773726029998</v>
      </c>
      <c r="E23" s="61">
        <v>180.02722451950001</v>
      </c>
      <c r="F23" s="61">
        <v>180.3287951895</v>
      </c>
      <c r="G23" s="61">
        <v>180.99295526110001</v>
      </c>
      <c r="H23" s="61">
        <v>73.992333808599994</v>
      </c>
      <c r="I23" s="61">
        <v>74.105332330300001</v>
      </c>
      <c r="J23" s="61">
        <v>74.335218606500007</v>
      </c>
      <c r="K23" s="61">
        <v>902.8733807525</v>
      </c>
      <c r="L23" s="61">
        <v>904.91607452699998</v>
      </c>
      <c r="M23" s="61">
        <v>910.09738630250001</v>
      </c>
      <c r="N23" s="91"/>
    </row>
    <row r="24" spans="1:14" s="49" customFormat="1" ht="33" customHeight="1" x14ac:dyDescent="0.2">
      <c r="A24" s="91">
        <v>45623</v>
      </c>
      <c r="B24" s="61">
        <v>314.58004499399999</v>
      </c>
      <c r="C24" s="61">
        <v>315.33421277949998</v>
      </c>
      <c r="D24" s="61">
        <v>317.31763087090002</v>
      </c>
      <c r="E24" s="61">
        <v>180.43963507999999</v>
      </c>
      <c r="F24" s="61">
        <v>180.74587743219999</v>
      </c>
      <c r="G24" s="61">
        <v>181.40336196850001</v>
      </c>
      <c r="H24" s="61">
        <v>73.999128690600003</v>
      </c>
      <c r="I24" s="61">
        <v>74.121295024399998</v>
      </c>
      <c r="J24" s="61">
        <v>74.367542622100004</v>
      </c>
      <c r="K24" s="61">
        <v>904.0326971101</v>
      </c>
      <c r="L24" s="61">
        <v>906.11721289249999</v>
      </c>
      <c r="M24" s="61">
        <v>911.28359160699995</v>
      </c>
      <c r="N24" s="91"/>
    </row>
    <row r="25" spans="1:14" s="49" customFormat="1" ht="33" customHeight="1" x14ac:dyDescent="0.2">
      <c r="A25" s="91">
        <v>45624</v>
      </c>
      <c r="B25" s="61">
        <v>314.38759814640002</v>
      </c>
      <c r="C25" s="61">
        <v>315.04459991900001</v>
      </c>
      <c r="D25" s="61">
        <v>316.95753929969999</v>
      </c>
      <c r="E25" s="61">
        <v>180.1449552105</v>
      </c>
      <c r="F25" s="61">
        <v>180.3979555981</v>
      </c>
      <c r="G25" s="61">
        <v>180.97735225619999</v>
      </c>
      <c r="H25" s="61">
        <v>74.030664896399998</v>
      </c>
      <c r="I25" s="61">
        <v>74.130519463200002</v>
      </c>
      <c r="J25" s="61">
        <v>74.346189582400001</v>
      </c>
      <c r="K25" s="61">
        <v>904.23877654039995</v>
      </c>
      <c r="L25" s="61">
        <v>906.01706017959998</v>
      </c>
      <c r="M25" s="61">
        <v>910.84327603639997</v>
      </c>
      <c r="N25" s="91"/>
    </row>
    <row r="26" spans="1:14" s="49" customFormat="1" ht="33" customHeight="1" thickBot="1" x14ac:dyDescent="0.25">
      <c r="A26" s="91">
        <v>45625</v>
      </c>
      <c r="B26" s="61">
        <v>315.4461441158</v>
      </c>
      <c r="C26" s="61">
        <v>315.66950197429998</v>
      </c>
      <c r="D26" s="61">
        <v>317.31262177489998</v>
      </c>
      <c r="E26" s="61">
        <v>181.10786999999999</v>
      </c>
      <c r="F26" s="61">
        <v>181.11275292010001</v>
      </c>
      <c r="G26" s="61">
        <v>181.5476367075</v>
      </c>
      <c r="H26" s="61">
        <v>74.015414550700001</v>
      </c>
      <c r="I26" s="61">
        <v>74.008109345500003</v>
      </c>
      <c r="J26" s="61">
        <v>74.167312119900004</v>
      </c>
      <c r="K26" s="61">
        <v>904.84575979709996</v>
      </c>
      <c r="L26" s="61">
        <v>905.44058809779995</v>
      </c>
      <c r="M26" s="61">
        <v>909.51160764370002</v>
      </c>
      <c r="N26" s="91"/>
    </row>
    <row r="27" spans="1:14" ht="15" thickTop="1" x14ac:dyDescent="0.2">
      <c r="A27" s="273" t="s">
        <v>73</v>
      </c>
      <c r="B27" s="273"/>
      <c r="C27" s="273"/>
      <c r="D27" s="273"/>
      <c r="E27" s="273"/>
      <c r="F27" s="273"/>
      <c r="G27" s="273"/>
      <c r="H27" s="273"/>
      <c r="I27" s="273"/>
      <c r="J27" s="273"/>
      <c r="K27" s="273"/>
      <c r="L27" s="273"/>
      <c r="M27" s="273"/>
      <c r="N27" s="91"/>
    </row>
    <row r="28" spans="1:14" x14ac:dyDescent="0.2">
      <c r="A28" s="324" t="s">
        <v>147</v>
      </c>
      <c r="B28" s="324"/>
      <c r="C28" s="324"/>
      <c r="D28" s="324"/>
      <c r="E28" s="324"/>
      <c r="F28" s="324"/>
      <c r="G28" s="324"/>
      <c r="H28" s="324"/>
      <c r="I28" s="324"/>
      <c r="J28" s="324"/>
      <c r="K28" s="324"/>
      <c r="L28" s="324"/>
      <c r="M28" s="324"/>
    </row>
  </sheetData>
  <mergeCells count="10">
    <mergeCell ref="A27:M27"/>
    <mergeCell ref="A28:M28"/>
    <mergeCell ref="A1:M1"/>
    <mergeCell ref="A2:M2"/>
    <mergeCell ref="A3:M3"/>
    <mergeCell ref="A4:A5"/>
    <mergeCell ref="B4:D4"/>
    <mergeCell ref="E4:G4"/>
    <mergeCell ref="H4:J4"/>
    <mergeCell ref="K4:M4"/>
  </mergeCells>
  <hyperlinks>
    <hyperlink ref="A28" r:id="rId1" display="http://www.sbp.org.pk/ecodata/rates/m2m/M2M-History.asp"/>
  </hyperlinks>
  <pageMargins left="0.7" right="0.7" top="0.75" bottom="0.75" header="0.3" footer="0.3"/>
  <pageSetup paperSize="9" scale="70" orientation="portrait" r:id="rId2"/>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abSelected="1" view="pageBreakPreview" topLeftCell="A22" zoomScale="120" zoomScaleNormal="100" zoomScaleSheetLayoutView="120" workbookViewId="0">
      <selection activeCell="G8" sqref="G8"/>
    </sheetView>
  </sheetViews>
  <sheetFormatPr defaultColWidth="9.125" defaultRowHeight="14.25" x14ac:dyDescent="0.2"/>
  <cols>
    <col min="1" max="1" width="31.375" style="7" customWidth="1"/>
    <col min="2" max="6" width="10.125" style="7" customWidth="1"/>
    <col min="7" max="7" width="10.125" style="134" customWidth="1"/>
    <col min="8" max="16384" width="9.125" style="7"/>
  </cols>
  <sheetData>
    <row r="1" spans="1:7" ht="18.75" x14ac:dyDescent="0.2">
      <c r="A1" s="242" t="s">
        <v>148</v>
      </c>
      <c r="B1" s="242"/>
      <c r="C1" s="242"/>
      <c r="D1" s="242"/>
      <c r="E1" s="242"/>
      <c r="F1" s="242"/>
      <c r="G1" s="242"/>
    </row>
    <row r="2" spans="1:7" ht="15" thickBot="1" x14ac:dyDescent="0.25">
      <c r="A2" s="325" t="s">
        <v>1</v>
      </c>
      <c r="B2" s="325"/>
      <c r="C2" s="325"/>
      <c r="D2" s="325"/>
      <c r="E2" s="325"/>
      <c r="F2" s="325"/>
      <c r="G2" s="325"/>
    </row>
    <row r="3" spans="1:7" ht="15.75" thickTop="1" thickBot="1" x14ac:dyDescent="0.25">
      <c r="A3" s="48" t="s">
        <v>149</v>
      </c>
      <c r="B3" s="74" t="s">
        <v>165</v>
      </c>
      <c r="C3" s="74" t="s">
        <v>168</v>
      </c>
      <c r="D3" s="74" t="s">
        <v>170</v>
      </c>
      <c r="E3" s="210" t="s">
        <v>178</v>
      </c>
      <c r="F3" s="210" t="s">
        <v>182</v>
      </c>
      <c r="G3" s="210" t="s">
        <v>183</v>
      </c>
    </row>
    <row r="4" spans="1:7" ht="15" thickTop="1" x14ac:dyDescent="0.2">
      <c r="A4" s="41"/>
      <c r="F4" s="134"/>
    </row>
    <row r="5" spans="1:7" x14ac:dyDescent="0.2">
      <c r="A5" s="13" t="s">
        <v>150</v>
      </c>
      <c r="F5" s="134"/>
    </row>
    <row r="6" spans="1:7" x14ac:dyDescent="0.2">
      <c r="A6" s="13" t="s">
        <v>151</v>
      </c>
      <c r="B6" s="118">
        <v>4076078.84</v>
      </c>
      <c r="C6" s="118">
        <v>2534678.9</v>
      </c>
      <c r="D6" s="118">
        <v>2514914.0599999996</v>
      </c>
      <c r="E6" s="211">
        <v>2498418.41</v>
      </c>
      <c r="F6" s="211">
        <v>4766875.43</v>
      </c>
      <c r="G6" s="211">
        <v>3587858.8599999994</v>
      </c>
    </row>
    <row r="7" spans="1:7" x14ac:dyDescent="0.2">
      <c r="A7" s="19" t="s">
        <v>152</v>
      </c>
      <c r="B7" s="83">
        <v>1838112.6400000001</v>
      </c>
      <c r="C7" s="83">
        <v>931107.48000000021</v>
      </c>
      <c r="D7" s="83">
        <f t="shared" ref="D7" si="0">D6-D8</f>
        <v>878404.89999999967</v>
      </c>
      <c r="E7" s="102">
        <v>1039059.5100000005</v>
      </c>
      <c r="F7" s="102">
        <v>1936285.7999999993</v>
      </c>
      <c r="G7" s="102">
        <v>1613940.7599999995</v>
      </c>
    </row>
    <row r="8" spans="1:7" x14ac:dyDescent="0.2">
      <c r="A8" s="19" t="s">
        <v>153</v>
      </c>
      <c r="B8" s="83">
        <v>2237966.1999999997</v>
      </c>
      <c r="C8" s="83">
        <v>1603571.4199999997</v>
      </c>
      <c r="D8" s="83">
        <v>1636509.16</v>
      </c>
      <c r="E8" s="102">
        <v>1459358.8999999997</v>
      </c>
      <c r="F8" s="102">
        <v>2830589.6300000004</v>
      </c>
      <c r="G8" s="102">
        <v>1973918.0999999999</v>
      </c>
    </row>
    <row r="9" spans="1:7" x14ac:dyDescent="0.2">
      <c r="A9" s="13" t="s">
        <v>154</v>
      </c>
      <c r="B9" s="118">
        <v>4076078.84</v>
      </c>
      <c r="C9" s="118">
        <v>2534678.9</v>
      </c>
      <c r="D9" s="118">
        <f t="shared" ref="D9" si="1">D6</f>
        <v>2514914.0599999996</v>
      </c>
      <c r="E9" s="211">
        <v>2498418.41</v>
      </c>
      <c r="F9" s="211">
        <v>4766875.43</v>
      </c>
      <c r="G9" s="211">
        <v>3587858.8599999994</v>
      </c>
    </row>
    <row r="10" spans="1:7" x14ac:dyDescent="0.2">
      <c r="A10" s="19" t="s">
        <v>152</v>
      </c>
      <c r="B10" s="83">
        <v>1905219.8999999994</v>
      </c>
      <c r="C10" s="83">
        <v>684291.71999999974</v>
      </c>
      <c r="D10" s="83">
        <f t="shared" ref="D10" si="2">D9-D11</f>
        <v>928894.76999999979</v>
      </c>
      <c r="E10" s="102">
        <v>1080611.4000000001</v>
      </c>
      <c r="F10" s="102">
        <v>1853158.8599999994</v>
      </c>
      <c r="G10" s="102">
        <v>1176879.2499999991</v>
      </c>
    </row>
    <row r="11" spans="1:7" x14ac:dyDescent="0.2">
      <c r="A11" s="19" t="s">
        <v>153</v>
      </c>
      <c r="B11" s="83">
        <v>2170858.9400000004</v>
      </c>
      <c r="C11" s="83">
        <v>1850387.1800000002</v>
      </c>
      <c r="D11" s="83">
        <v>1586019.2899999998</v>
      </c>
      <c r="E11" s="102">
        <v>1417807.01</v>
      </c>
      <c r="F11" s="102">
        <v>2913716.5700000003</v>
      </c>
      <c r="G11" s="102">
        <v>2410979.6100000003</v>
      </c>
    </row>
    <row r="12" spans="1:7" x14ac:dyDescent="0.2">
      <c r="A12" s="13" t="s">
        <v>155</v>
      </c>
      <c r="B12" s="118">
        <v>0</v>
      </c>
      <c r="C12" s="118">
        <v>0</v>
      </c>
      <c r="D12" s="118">
        <v>0</v>
      </c>
      <c r="E12" s="118">
        <v>0</v>
      </c>
      <c r="F12" s="118">
        <v>0</v>
      </c>
      <c r="G12" s="118">
        <v>0</v>
      </c>
    </row>
    <row r="13" spans="1:7" x14ac:dyDescent="0.2">
      <c r="A13" s="19"/>
      <c r="B13" s="118"/>
      <c r="C13" s="118"/>
      <c r="D13" s="118"/>
      <c r="E13" s="118"/>
      <c r="F13" s="118"/>
      <c r="G13" s="118"/>
    </row>
    <row r="14" spans="1:7" x14ac:dyDescent="0.2">
      <c r="A14" s="13" t="s">
        <v>156</v>
      </c>
      <c r="B14" s="118"/>
      <c r="C14" s="118"/>
      <c r="D14" s="118"/>
      <c r="E14" s="118"/>
      <c r="F14" s="118"/>
      <c r="G14" s="118"/>
    </row>
    <row r="15" spans="1:7" x14ac:dyDescent="0.2">
      <c r="A15" s="13" t="s">
        <v>151</v>
      </c>
      <c r="B15" s="118">
        <v>261444.78</v>
      </c>
      <c r="C15" s="118">
        <v>702679.29000000015</v>
      </c>
      <c r="D15" s="118">
        <v>601485.50000000012</v>
      </c>
      <c r="E15" s="211">
        <v>475740.45999999996</v>
      </c>
      <c r="F15" s="211">
        <v>1041571.5800000001</v>
      </c>
      <c r="G15" s="211">
        <v>806773.22</v>
      </c>
    </row>
    <row r="16" spans="1:7" x14ac:dyDescent="0.2">
      <c r="A16" s="19" t="s">
        <v>152</v>
      </c>
      <c r="B16" s="83">
        <v>90274.409999999974</v>
      </c>
      <c r="C16" s="83">
        <v>235259.3400000002</v>
      </c>
      <c r="D16" s="83">
        <f>D15-D17</f>
        <v>155461.03000000014</v>
      </c>
      <c r="E16" s="102">
        <v>187132.39999999991</v>
      </c>
      <c r="F16" s="102">
        <v>642786.63000000012</v>
      </c>
      <c r="G16" s="102">
        <v>391013.7099999999</v>
      </c>
    </row>
    <row r="17" spans="1:7" x14ac:dyDescent="0.2">
      <c r="A17" s="19" t="s">
        <v>153</v>
      </c>
      <c r="B17" s="83">
        <v>171170.37000000002</v>
      </c>
      <c r="C17" s="83">
        <v>467419.94999999995</v>
      </c>
      <c r="D17" s="83">
        <v>446024.47</v>
      </c>
      <c r="E17" s="102">
        <v>288608.06000000006</v>
      </c>
      <c r="F17" s="102">
        <v>398784.94999999995</v>
      </c>
      <c r="G17" s="102">
        <v>415759.51000000007</v>
      </c>
    </row>
    <row r="18" spans="1:7" x14ac:dyDescent="0.2">
      <c r="A18" s="13" t="s">
        <v>154</v>
      </c>
      <c r="B18" s="118">
        <v>261444.78</v>
      </c>
      <c r="C18" s="118">
        <v>702679.29000000015</v>
      </c>
      <c r="D18" s="118">
        <f>D15</f>
        <v>601485.50000000012</v>
      </c>
      <c r="E18" s="211">
        <v>475740.45999999996</v>
      </c>
      <c r="F18" s="211">
        <v>1041571.5800000001</v>
      </c>
      <c r="G18" s="211">
        <v>806773.22</v>
      </c>
    </row>
    <row r="19" spans="1:7" x14ac:dyDescent="0.2">
      <c r="A19" s="19" t="s">
        <v>152</v>
      </c>
      <c r="B19" s="83">
        <v>111291.66999999995</v>
      </c>
      <c r="C19" s="83">
        <v>294449.35000000015</v>
      </c>
      <c r="D19" s="83">
        <f>D18-D20</f>
        <v>290993.67000000004</v>
      </c>
      <c r="E19" s="102">
        <v>257213.10999999996</v>
      </c>
      <c r="F19" s="102">
        <v>527323.53</v>
      </c>
      <c r="G19" s="102">
        <v>381235.22</v>
      </c>
    </row>
    <row r="20" spans="1:7" x14ac:dyDescent="0.2">
      <c r="A20" s="19" t="s">
        <v>153</v>
      </c>
      <c r="B20" s="83">
        <v>150153.11000000004</v>
      </c>
      <c r="C20" s="83">
        <v>408229.94</v>
      </c>
      <c r="D20" s="83">
        <v>310491.83000000007</v>
      </c>
      <c r="E20" s="102">
        <v>218527.35</v>
      </c>
      <c r="F20" s="102">
        <v>514248.05000000005</v>
      </c>
      <c r="G20" s="102">
        <v>425538</v>
      </c>
    </row>
    <row r="21" spans="1:7" x14ac:dyDescent="0.2">
      <c r="A21" s="13" t="s">
        <v>155</v>
      </c>
      <c r="B21" s="118">
        <v>0</v>
      </c>
      <c r="C21" s="118">
        <v>0</v>
      </c>
      <c r="D21" s="118">
        <v>0</v>
      </c>
      <c r="E21" s="118">
        <v>0</v>
      </c>
      <c r="F21" s="118">
        <v>0</v>
      </c>
      <c r="G21" s="118">
        <v>0</v>
      </c>
    </row>
    <row r="22" spans="1:7" x14ac:dyDescent="0.2">
      <c r="A22" s="19"/>
      <c r="B22" s="118"/>
      <c r="C22" s="118"/>
      <c r="D22" s="118"/>
      <c r="E22" s="118"/>
      <c r="F22" s="118"/>
      <c r="G22" s="118"/>
    </row>
    <row r="23" spans="1:7" x14ac:dyDescent="0.2">
      <c r="A23" s="13" t="s">
        <v>157</v>
      </c>
      <c r="B23" s="118"/>
      <c r="C23" s="118"/>
      <c r="D23" s="118"/>
      <c r="E23" s="118"/>
      <c r="F23" s="118"/>
      <c r="G23" s="118"/>
    </row>
    <row r="24" spans="1:7" x14ac:dyDescent="0.2">
      <c r="A24" s="13" t="s">
        <v>151</v>
      </c>
      <c r="B24" s="118">
        <v>2606292.5900000003</v>
      </c>
      <c r="C24" s="118">
        <v>2297449.6999999997</v>
      </c>
      <c r="D24" s="118">
        <v>2414930.0500000003</v>
      </c>
      <c r="E24" s="211">
        <v>3639488.96</v>
      </c>
      <c r="F24" s="211">
        <v>4990721.6099999994</v>
      </c>
      <c r="G24" s="211">
        <v>4933384.5999999996</v>
      </c>
    </row>
    <row r="25" spans="1:7" x14ac:dyDescent="0.2">
      <c r="A25" s="19" t="s">
        <v>152</v>
      </c>
      <c r="B25" s="83">
        <v>869447.95000000042</v>
      </c>
      <c r="C25" s="83">
        <v>967387.52999999956</v>
      </c>
      <c r="D25" s="83">
        <f t="shared" ref="D25" si="3">D24-D26</f>
        <v>892949.20000000019</v>
      </c>
      <c r="E25" s="102">
        <v>1141219.44</v>
      </c>
      <c r="F25" s="102">
        <v>2263419.8499999987</v>
      </c>
      <c r="G25" s="102">
        <v>2128079.6999999997</v>
      </c>
    </row>
    <row r="26" spans="1:7" x14ac:dyDescent="0.2">
      <c r="A26" s="19" t="s">
        <v>153</v>
      </c>
      <c r="B26" s="83">
        <v>1736844.64</v>
      </c>
      <c r="C26" s="83">
        <v>1330062.1700000002</v>
      </c>
      <c r="D26" s="83">
        <v>1521980.85</v>
      </c>
      <c r="E26" s="102">
        <v>2498269.52</v>
      </c>
      <c r="F26" s="102">
        <v>2727301.7600000007</v>
      </c>
      <c r="G26" s="102">
        <v>2805304.9</v>
      </c>
    </row>
    <row r="27" spans="1:7" x14ac:dyDescent="0.2">
      <c r="A27" s="13" t="s">
        <v>154</v>
      </c>
      <c r="B27" s="118">
        <v>2606292.5900000003</v>
      </c>
      <c r="C27" s="118">
        <v>2297449.6999999997</v>
      </c>
      <c r="D27" s="118">
        <f t="shared" ref="D27" si="4">D24</f>
        <v>2414930.0500000003</v>
      </c>
      <c r="E27" s="211">
        <v>3639488.96</v>
      </c>
      <c r="F27" s="211">
        <v>4990721.6099999994</v>
      </c>
      <c r="G27" s="211">
        <v>4933384.5999999996</v>
      </c>
    </row>
    <row r="28" spans="1:7" x14ac:dyDescent="0.2">
      <c r="A28" s="19" t="s">
        <v>152</v>
      </c>
      <c r="B28" s="83">
        <v>929008.09000000032</v>
      </c>
      <c r="C28" s="83">
        <v>767493.84999999963</v>
      </c>
      <c r="D28" s="83">
        <f t="shared" ref="D28" si="5">D27-D29</f>
        <v>817626.08000000007</v>
      </c>
      <c r="E28" s="102">
        <v>1038128.9099999997</v>
      </c>
      <c r="F28" s="102">
        <v>1396465.3999999994</v>
      </c>
      <c r="G28" s="102">
        <v>1624931.88</v>
      </c>
    </row>
    <row r="29" spans="1:7" x14ac:dyDescent="0.2">
      <c r="A29" s="19" t="s">
        <v>153</v>
      </c>
      <c r="B29" s="83">
        <v>1677284.5</v>
      </c>
      <c r="C29" s="83">
        <v>1529955.85</v>
      </c>
      <c r="D29" s="83">
        <v>1597303.9700000002</v>
      </c>
      <c r="E29" s="102">
        <v>2601360.0500000003</v>
      </c>
      <c r="F29" s="102">
        <v>3594256.21</v>
      </c>
      <c r="G29" s="102">
        <v>3308452.7199999997</v>
      </c>
    </row>
    <row r="30" spans="1:7" x14ac:dyDescent="0.2">
      <c r="A30" s="13" t="s">
        <v>155</v>
      </c>
      <c r="B30" s="118">
        <v>0</v>
      </c>
      <c r="C30" s="118">
        <v>0</v>
      </c>
      <c r="D30" s="118">
        <v>0</v>
      </c>
      <c r="E30" s="118">
        <v>0</v>
      </c>
      <c r="F30" s="118">
        <v>0</v>
      </c>
      <c r="G30" s="118">
        <v>0</v>
      </c>
    </row>
    <row r="31" spans="1:7" x14ac:dyDescent="0.2">
      <c r="A31" s="13"/>
      <c r="B31" s="118"/>
      <c r="C31" s="118"/>
      <c r="D31" s="118"/>
      <c r="E31" s="211"/>
      <c r="F31" s="211"/>
      <c r="G31" s="211"/>
    </row>
    <row r="32" spans="1:7" x14ac:dyDescent="0.2">
      <c r="A32" s="13" t="s">
        <v>158</v>
      </c>
      <c r="B32" s="118"/>
      <c r="C32" s="118"/>
      <c r="D32" s="118"/>
      <c r="E32" s="211"/>
      <c r="F32" s="211"/>
      <c r="G32" s="211"/>
    </row>
    <row r="33" spans="1:7" x14ac:dyDescent="0.2">
      <c r="A33" s="13" t="s">
        <v>159</v>
      </c>
      <c r="B33" s="118">
        <v>3817390.9</v>
      </c>
      <c r="C33" s="118">
        <v>4293378.5</v>
      </c>
      <c r="D33" s="118">
        <v>5685083.2000000002</v>
      </c>
      <c r="E33" s="211">
        <v>4749050.3999999994</v>
      </c>
      <c r="F33" s="211">
        <v>6089326.2000000002</v>
      </c>
      <c r="G33" s="211">
        <v>4658554.7</v>
      </c>
    </row>
    <row r="34" spans="1:7" x14ac:dyDescent="0.2">
      <c r="A34" s="19" t="s">
        <v>152</v>
      </c>
      <c r="B34" s="83">
        <v>249471.5</v>
      </c>
      <c r="C34" s="83">
        <v>245229</v>
      </c>
      <c r="D34" s="83">
        <f t="shared" ref="D34" si="6">D33-D35</f>
        <v>243950</v>
      </c>
      <c r="E34" s="102">
        <v>460658.99999999907</v>
      </c>
      <c r="F34" s="102">
        <v>402844</v>
      </c>
      <c r="G34" s="102">
        <v>488755.60000000009</v>
      </c>
    </row>
    <row r="35" spans="1:7" x14ac:dyDescent="0.2">
      <c r="A35" s="19" t="s">
        <v>153</v>
      </c>
      <c r="B35" s="83">
        <v>3567919.4</v>
      </c>
      <c r="C35" s="83">
        <v>4048149.5</v>
      </c>
      <c r="D35" s="83">
        <v>5441133.2000000002</v>
      </c>
      <c r="E35" s="102">
        <v>4288391.4000000004</v>
      </c>
      <c r="F35" s="102">
        <v>5686482.2000000002</v>
      </c>
      <c r="G35" s="102">
        <v>4169799.1</v>
      </c>
    </row>
    <row r="36" spans="1:7" x14ac:dyDescent="0.2">
      <c r="A36" s="13" t="s">
        <v>160</v>
      </c>
      <c r="B36" s="118">
        <v>3817390.9</v>
      </c>
      <c r="C36" s="118">
        <v>4293378.5</v>
      </c>
      <c r="D36" s="118">
        <f t="shared" ref="D36" si="7">D33</f>
        <v>5685083.2000000002</v>
      </c>
      <c r="E36" s="211">
        <v>4749050.3999999994</v>
      </c>
      <c r="F36" s="211">
        <v>6089326.2000000002</v>
      </c>
      <c r="G36" s="211">
        <v>4658554.7</v>
      </c>
    </row>
    <row r="37" spans="1:7" x14ac:dyDescent="0.2">
      <c r="A37" s="19" t="s">
        <v>152</v>
      </c>
      <c r="B37" s="83">
        <v>300514.39999999991</v>
      </c>
      <c r="C37" s="83">
        <v>462459.5</v>
      </c>
      <c r="D37" s="83">
        <f t="shared" ref="D37" si="8">D36-D38</f>
        <v>612247.20000000019</v>
      </c>
      <c r="E37" s="102">
        <v>404642.39999999944</v>
      </c>
      <c r="F37" s="102">
        <v>612802.20000000019</v>
      </c>
      <c r="G37" s="102">
        <v>399070.10000000056</v>
      </c>
    </row>
    <row r="38" spans="1:7" x14ac:dyDescent="0.2">
      <c r="A38" s="19" t="s">
        <v>153</v>
      </c>
      <c r="B38" s="83">
        <v>3516876.5</v>
      </c>
      <c r="C38" s="83">
        <v>3830919</v>
      </c>
      <c r="D38" s="83">
        <v>5072836</v>
      </c>
      <c r="E38" s="102">
        <v>4344408</v>
      </c>
      <c r="F38" s="102">
        <v>5476524</v>
      </c>
      <c r="G38" s="102">
        <v>4259484.5999999996</v>
      </c>
    </row>
    <row r="39" spans="1:7" x14ac:dyDescent="0.2">
      <c r="A39" s="13" t="s">
        <v>155</v>
      </c>
      <c r="B39" s="118">
        <v>0</v>
      </c>
      <c r="C39" s="118">
        <v>0</v>
      </c>
      <c r="D39" s="118">
        <f t="shared" ref="D39:E39" si="9">D36-D33</f>
        <v>0</v>
      </c>
      <c r="E39" s="211">
        <f t="shared" si="9"/>
        <v>0</v>
      </c>
      <c r="F39" s="211">
        <v>0</v>
      </c>
      <c r="G39" s="211">
        <v>0</v>
      </c>
    </row>
    <row r="40" spans="1:7" ht="15" thickBot="1" x14ac:dyDescent="0.25">
      <c r="A40" s="339"/>
      <c r="B40" s="340"/>
      <c r="C40" s="340"/>
      <c r="D40" s="340"/>
      <c r="E40" s="340"/>
      <c r="F40" s="340"/>
      <c r="G40" s="341"/>
    </row>
    <row r="41" spans="1:7" ht="15" thickTop="1" x14ac:dyDescent="0.2">
      <c r="A41" s="337"/>
      <c r="B41" s="337"/>
      <c r="C41" s="338" t="s">
        <v>73</v>
      </c>
      <c r="D41" s="338"/>
      <c r="E41" s="338"/>
      <c r="F41" s="338"/>
      <c r="G41" s="338"/>
    </row>
    <row r="42" spans="1:7" x14ac:dyDescent="0.2">
      <c r="A42" s="274"/>
      <c r="B42" s="274"/>
      <c r="C42" s="274"/>
      <c r="D42" s="274"/>
      <c r="E42" s="274"/>
      <c r="F42" s="274"/>
      <c r="G42" s="274"/>
    </row>
  </sheetData>
  <mergeCells count="5">
    <mergeCell ref="A1:G1"/>
    <mergeCell ref="A2:G2"/>
    <mergeCell ref="A42:G42"/>
    <mergeCell ref="A41:B41"/>
    <mergeCell ref="C41:G41"/>
  </mergeCells>
  <pageMargins left="0.7" right="0.7" top="0.75" bottom="0.75" header="0.3" footer="0.3"/>
  <pageSetup paperSize="9" scale="79" orientation="portrait" verticalDpi="0"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view="pageBreakPreview" topLeftCell="A16" zoomScale="120" zoomScaleNormal="100" zoomScaleSheetLayoutView="120" workbookViewId="0">
      <selection activeCell="J33" sqref="J33:K33"/>
    </sheetView>
  </sheetViews>
  <sheetFormatPr defaultRowHeight="14.25" x14ac:dyDescent="0.2"/>
  <cols>
    <col min="1" max="1" width="15.25" customWidth="1"/>
    <col min="2" max="11" width="9.25" customWidth="1"/>
    <col min="12" max="12" width="10.625" bestFit="1" customWidth="1"/>
    <col min="13" max="13" width="12" customWidth="1"/>
  </cols>
  <sheetData>
    <row r="1" spans="1:11" ht="18.75" x14ac:dyDescent="0.2">
      <c r="A1" s="242" t="s">
        <v>17</v>
      </c>
      <c r="B1" s="242"/>
      <c r="C1" s="242"/>
      <c r="D1" s="242"/>
      <c r="E1" s="242"/>
      <c r="F1" s="242"/>
      <c r="G1" s="242"/>
      <c r="H1" s="242"/>
      <c r="I1" s="242"/>
      <c r="J1" s="242"/>
      <c r="K1" s="242"/>
    </row>
    <row r="2" spans="1:11" ht="18.75" x14ac:dyDescent="0.2">
      <c r="A2" s="242" t="s">
        <v>18</v>
      </c>
      <c r="B2" s="242"/>
      <c r="C2" s="242"/>
      <c r="D2" s="242"/>
      <c r="E2" s="242"/>
      <c r="F2" s="242"/>
      <c r="G2" s="242"/>
      <c r="H2" s="242"/>
      <c r="I2" s="242"/>
      <c r="J2" s="242"/>
      <c r="K2" s="242"/>
    </row>
    <row r="3" spans="1:11" x14ac:dyDescent="0.2">
      <c r="A3" s="256"/>
      <c r="B3" s="256"/>
      <c r="C3" s="256"/>
      <c r="D3" s="256"/>
      <c r="E3" s="256"/>
      <c r="F3" s="256"/>
      <c r="G3" s="256"/>
      <c r="H3" s="256"/>
      <c r="I3" s="256"/>
      <c r="J3" s="256"/>
      <c r="K3" s="256"/>
    </row>
    <row r="4" spans="1:11" ht="16.5" thickBot="1" x14ac:dyDescent="0.25">
      <c r="A4" s="257" t="s">
        <v>19</v>
      </c>
      <c r="B4" s="257"/>
      <c r="C4" s="257"/>
      <c r="D4" s="257"/>
      <c r="E4" s="257"/>
      <c r="F4" s="258" t="s">
        <v>164</v>
      </c>
      <c r="G4" s="258"/>
      <c r="H4" s="258"/>
      <c r="I4" s="258"/>
      <c r="J4" s="258"/>
      <c r="K4" s="258"/>
    </row>
    <row r="5" spans="1:11" ht="15" thickTop="1" x14ac:dyDescent="0.2">
      <c r="A5" s="251" t="s">
        <v>20</v>
      </c>
      <c r="B5" s="254" t="s">
        <v>21</v>
      </c>
      <c r="C5" s="255"/>
      <c r="D5" s="254" t="s">
        <v>22</v>
      </c>
      <c r="E5" s="255"/>
      <c r="F5" s="254" t="s">
        <v>23</v>
      </c>
      <c r="G5" s="255"/>
      <c r="H5" s="254" t="s">
        <v>24</v>
      </c>
      <c r="I5" s="255"/>
      <c r="J5" s="254" t="s">
        <v>167</v>
      </c>
      <c r="K5" s="255"/>
    </row>
    <row r="6" spans="1:11" ht="15" thickBot="1" x14ac:dyDescent="0.25">
      <c r="A6" s="252"/>
      <c r="B6" s="259" t="s">
        <v>25</v>
      </c>
      <c r="C6" s="261"/>
      <c r="D6" s="259" t="s">
        <v>25</v>
      </c>
      <c r="E6" s="261"/>
      <c r="F6" s="259" t="s">
        <v>25</v>
      </c>
      <c r="G6" s="261"/>
      <c r="H6" s="259" t="s">
        <v>25</v>
      </c>
      <c r="I6" s="260"/>
      <c r="J6" s="259" t="s">
        <v>25</v>
      </c>
      <c r="K6" s="260"/>
    </row>
    <row r="7" spans="1:11" ht="15" thickBot="1" x14ac:dyDescent="0.25">
      <c r="A7" s="253"/>
      <c r="B7" s="132" t="s">
        <v>26</v>
      </c>
      <c r="C7" s="86" t="s">
        <v>27</v>
      </c>
      <c r="D7" s="149" t="s">
        <v>26</v>
      </c>
      <c r="E7" s="17" t="s">
        <v>27</v>
      </c>
      <c r="F7" s="12" t="s">
        <v>26</v>
      </c>
      <c r="G7" s="18" t="s">
        <v>27</v>
      </c>
      <c r="H7" s="12" t="s">
        <v>26</v>
      </c>
      <c r="I7" s="12" t="s">
        <v>27</v>
      </c>
      <c r="J7" s="150" t="s">
        <v>26</v>
      </c>
      <c r="K7" s="12" t="s">
        <v>27</v>
      </c>
    </row>
    <row r="8" spans="1:11" ht="16.5" customHeight="1" thickTop="1" x14ac:dyDescent="0.2">
      <c r="A8" s="19" t="s">
        <v>28</v>
      </c>
      <c r="B8" s="83">
        <v>0</v>
      </c>
      <c r="C8" s="92">
        <v>0</v>
      </c>
      <c r="D8" s="83">
        <v>0</v>
      </c>
      <c r="E8" s="83">
        <v>0</v>
      </c>
      <c r="F8" s="57">
        <v>1783</v>
      </c>
      <c r="G8" s="57">
        <v>1773</v>
      </c>
      <c r="H8" s="58">
        <v>1225.5</v>
      </c>
      <c r="I8" s="58">
        <v>1225.5</v>
      </c>
      <c r="J8" s="58">
        <v>345</v>
      </c>
      <c r="K8" s="58">
        <v>345</v>
      </c>
    </row>
    <row r="9" spans="1:11" ht="16.5" customHeight="1" x14ac:dyDescent="0.2">
      <c r="A9" s="19" t="s">
        <v>30</v>
      </c>
      <c r="B9" s="83">
        <v>68</v>
      </c>
      <c r="C9" s="93">
        <v>47.5</v>
      </c>
      <c r="D9" s="83">
        <v>0</v>
      </c>
      <c r="E9" s="83">
        <v>0</v>
      </c>
      <c r="F9" s="58">
        <v>0</v>
      </c>
      <c r="G9" s="58">
        <v>0</v>
      </c>
      <c r="H9" s="58">
        <v>757.6</v>
      </c>
      <c r="I9" s="58">
        <v>757.6</v>
      </c>
      <c r="J9" s="58">
        <v>0</v>
      </c>
      <c r="K9" s="58">
        <v>0</v>
      </c>
    </row>
    <row r="10" spans="1:11" ht="16.5" customHeight="1" x14ac:dyDescent="0.2">
      <c r="A10" s="19" t="s">
        <v>31</v>
      </c>
      <c r="B10" s="83">
        <v>88</v>
      </c>
      <c r="C10" s="93">
        <v>88</v>
      </c>
      <c r="D10" s="83">
        <v>203</v>
      </c>
      <c r="E10" s="83">
        <v>203</v>
      </c>
      <c r="F10" s="58">
        <v>869.2</v>
      </c>
      <c r="G10" s="58">
        <v>824.2</v>
      </c>
      <c r="H10" s="58">
        <v>2511</v>
      </c>
      <c r="I10" s="58">
        <v>2393</v>
      </c>
      <c r="J10" s="58">
        <v>0</v>
      </c>
      <c r="K10" s="58">
        <v>0</v>
      </c>
    </row>
    <row r="11" spans="1:11" ht="16.5" customHeight="1" x14ac:dyDescent="0.2">
      <c r="A11" s="19" t="s">
        <v>32</v>
      </c>
      <c r="B11" s="83">
        <v>57.4</v>
      </c>
      <c r="C11" s="93">
        <v>57.4</v>
      </c>
      <c r="D11" s="83">
        <v>99.3</v>
      </c>
      <c r="E11" s="83">
        <v>95.3</v>
      </c>
      <c r="F11" s="58">
        <v>0</v>
      </c>
      <c r="G11" s="58">
        <v>0</v>
      </c>
      <c r="H11" s="58">
        <v>0</v>
      </c>
      <c r="I11" s="58">
        <v>0</v>
      </c>
      <c r="J11" s="58">
        <v>0</v>
      </c>
      <c r="K11" s="58">
        <v>0</v>
      </c>
    </row>
    <row r="12" spans="1:11" ht="16.5" customHeight="1" x14ac:dyDescent="0.2">
      <c r="A12" s="19" t="s">
        <v>33</v>
      </c>
      <c r="B12" s="83">
        <v>15.3</v>
      </c>
      <c r="C12" s="93">
        <v>15.3</v>
      </c>
      <c r="D12" s="83">
        <v>0</v>
      </c>
      <c r="E12" s="83">
        <v>0</v>
      </c>
      <c r="F12" s="58">
        <v>399.6</v>
      </c>
      <c r="G12" s="58">
        <v>384.6</v>
      </c>
      <c r="H12" s="58">
        <v>0</v>
      </c>
      <c r="I12" s="58">
        <v>0</v>
      </c>
      <c r="J12" s="58">
        <v>0</v>
      </c>
      <c r="K12" s="58">
        <v>0</v>
      </c>
    </row>
    <row r="13" spans="1:11" ht="16.5" customHeight="1" x14ac:dyDescent="0.2">
      <c r="A13" s="19" t="s">
        <v>34</v>
      </c>
      <c r="B13" s="83">
        <v>0</v>
      </c>
      <c r="C13" s="93">
        <v>0</v>
      </c>
      <c r="D13" s="83">
        <v>0</v>
      </c>
      <c r="E13" s="83">
        <v>0</v>
      </c>
      <c r="F13" s="58">
        <v>506.5</v>
      </c>
      <c r="G13" s="58">
        <v>506.5</v>
      </c>
      <c r="H13" s="58">
        <v>0</v>
      </c>
      <c r="I13" s="58">
        <v>0</v>
      </c>
      <c r="J13" s="58"/>
      <c r="K13" s="58"/>
    </row>
    <row r="14" spans="1:11" ht="16.5" customHeight="1" x14ac:dyDescent="0.2">
      <c r="A14" s="19" t="s">
        <v>35</v>
      </c>
      <c r="B14" s="83">
        <v>0</v>
      </c>
      <c r="C14" s="93">
        <v>0</v>
      </c>
      <c r="D14" s="83">
        <v>0</v>
      </c>
      <c r="E14" s="83">
        <v>0</v>
      </c>
      <c r="F14" s="58">
        <v>1126.5</v>
      </c>
      <c r="G14" s="58">
        <v>1124.5</v>
      </c>
      <c r="H14" s="58">
        <v>0</v>
      </c>
      <c r="I14" s="58">
        <v>0</v>
      </c>
      <c r="J14" s="58"/>
      <c r="K14" s="58"/>
    </row>
    <row r="15" spans="1:11" ht="16.5" customHeight="1" x14ac:dyDescent="0.2">
      <c r="A15" s="19" t="s">
        <v>36</v>
      </c>
      <c r="B15" s="83">
        <v>244.1</v>
      </c>
      <c r="C15" s="93">
        <v>147</v>
      </c>
      <c r="D15" s="83">
        <v>0</v>
      </c>
      <c r="E15" s="83">
        <v>0</v>
      </c>
      <c r="F15" s="58">
        <v>0</v>
      </c>
      <c r="G15" s="58">
        <v>0</v>
      </c>
      <c r="H15" s="58">
        <v>780.8</v>
      </c>
      <c r="I15" s="58">
        <v>753.3</v>
      </c>
      <c r="J15" s="58"/>
      <c r="K15" s="58"/>
    </row>
    <row r="16" spans="1:11" ht="16.5" customHeight="1" x14ac:dyDescent="0.2">
      <c r="A16" s="19" t="s">
        <v>37</v>
      </c>
      <c r="B16" s="83">
        <v>0</v>
      </c>
      <c r="C16" s="93">
        <v>0</v>
      </c>
      <c r="D16" s="83">
        <v>0</v>
      </c>
      <c r="E16" s="83">
        <v>0</v>
      </c>
      <c r="F16" s="58">
        <v>893.9</v>
      </c>
      <c r="G16" s="58">
        <v>887.9</v>
      </c>
      <c r="H16" s="58">
        <v>0</v>
      </c>
      <c r="I16" s="58">
        <v>0</v>
      </c>
      <c r="J16" s="58"/>
      <c r="K16" s="58"/>
    </row>
    <row r="17" spans="1:13" ht="16.5" customHeight="1" x14ac:dyDescent="0.2">
      <c r="A17" s="19" t="s">
        <v>38</v>
      </c>
      <c r="B17" s="83">
        <v>258.5</v>
      </c>
      <c r="C17" s="93">
        <v>258.5</v>
      </c>
      <c r="D17" s="83">
        <v>0</v>
      </c>
      <c r="E17" s="83">
        <v>0</v>
      </c>
      <c r="F17" s="58">
        <v>254</v>
      </c>
      <c r="G17" s="58">
        <v>251</v>
      </c>
      <c r="H17" s="58">
        <v>0</v>
      </c>
      <c r="I17" s="58">
        <v>0</v>
      </c>
      <c r="J17" s="58"/>
      <c r="K17" s="58"/>
    </row>
    <row r="18" spans="1:13" ht="16.5" customHeight="1" x14ac:dyDescent="0.2">
      <c r="A18" s="19" t="s">
        <v>39</v>
      </c>
      <c r="B18" s="83">
        <v>251.1</v>
      </c>
      <c r="C18" s="93">
        <v>251.1</v>
      </c>
      <c r="D18" s="83">
        <v>0</v>
      </c>
      <c r="E18" s="83">
        <v>0</v>
      </c>
      <c r="F18" s="58">
        <v>428.8</v>
      </c>
      <c r="G18" s="58">
        <v>421.8</v>
      </c>
      <c r="H18" s="58"/>
      <c r="I18" s="58"/>
      <c r="J18" s="58"/>
      <c r="K18" s="58"/>
    </row>
    <row r="19" spans="1:13" ht="16.5" customHeight="1" thickBot="1" x14ac:dyDescent="0.25">
      <c r="A19" s="20" t="s">
        <v>40</v>
      </c>
      <c r="B19" s="83">
        <v>516.29999999999995</v>
      </c>
      <c r="C19" s="94">
        <v>487.6</v>
      </c>
      <c r="D19" s="83">
        <v>624.5</v>
      </c>
      <c r="E19" s="84">
        <v>592.5</v>
      </c>
      <c r="F19" s="60">
        <v>618.20000000000005</v>
      </c>
      <c r="G19" s="60">
        <v>560.79999999999995</v>
      </c>
      <c r="H19" s="60">
        <v>177</v>
      </c>
      <c r="I19" s="60">
        <v>177</v>
      </c>
      <c r="J19" s="60"/>
      <c r="K19" s="60"/>
    </row>
    <row r="20" spans="1:13" ht="16.5" customHeight="1" x14ac:dyDescent="0.2">
      <c r="A20" s="100" t="s">
        <v>41</v>
      </c>
      <c r="B20" s="101"/>
      <c r="C20" s="103"/>
      <c r="D20" s="101"/>
      <c r="E20" s="102"/>
      <c r="F20" s="104"/>
      <c r="G20" s="104"/>
      <c r="H20" s="104"/>
      <c r="I20" s="104"/>
      <c r="J20" s="104"/>
      <c r="K20" s="104"/>
    </row>
    <row r="21" spans="1:13" ht="16.5" customHeight="1" x14ac:dyDescent="0.2">
      <c r="A21" s="105" t="s">
        <v>42</v>
      </c>
      <c r="B21" s="108">
        <f t="shared" ref="B21:G21" si="0">AVERAGE(B8:B19)</f>
        <v>124.89166666666665</v>
      </c>
      <c r="C21" s="108">
        <f t="shared" si="0"/>
        <v>112.7</v>
      </c>
      <c r="D21" s="108">
        <f t="shared" si="0"/>
        <v>77.233333333333334</v>
      </c>
      <c r="E21" s="108">
        <f t="shared" si="0"/>
        <v>74.233333333333334</v>
      </c>
      <c r="F21" s="108">
        <f t="shared" si="0"/>
        <v>573.30833333333328</v>
      </c>
      <c r="G21" s="108">
        <f t="shared" si="0"/>
        <v>561.19166666666661</v>
      </c>
      <c r="H21" s="108">
        <f>AVERAGE(H8:H19)</f>
        <v>495.62727272727278</v>
      </c>
      <c r="I21" s="108">
        <f t="shared" ref="I21" si="1">AVERAGE(I8:I19)</f>
        <v>482.40000000000003</v>
      </c>
      <c r="J21" s="108">
        <f>AVERAGE(J8:J19)</f>
        <v>69</v>
      </c>
      <c r="K21" s="108">
        <f t="shared" ref="K21" si="2">AVERAGE(K8:K19)</f>
        <v>69</v>
      </c>
    </row>
    <row r="22" spans="1:13" ht="16.5" customHeight="1" thickBot="1" x14ac:dyDescent="0.25">
      <c r="A22" s="106" t="s">
        <v>43</v>
      </c>
      <c r="B22" s="109">
        <f t="shared" ref="B22:G22" si="3">+B21/30</f>
        <v>4.1630555555555553</v>
      </c>
      <c r="C22" s="109">
        <f t="shared" si="3"/>
        <v>3.7566666666666668</v>
      </c>
      <c r="D22" s="109">
        <f t="shared" si="3"/>
        <v>2.5744444444444445</v>
      </c>
      <c r="E22" s="109">
        <f t="shared" si="3"/>
        <v>2.4744444444444444</v>
      </c>
      <c r="F22" s="109">
        <f t="shared" si="3"/>
        <v>19.110277777777775</v>
      </c>
      <c r="G22" s="109">
        <f t="shared" si="3"/>
        <v>18.706388888888888</v>
      </c>
      <c r="H22" s="109">
        <f>+H21/30</f>
        <v>16.520909090909093</v>
      </c>
      <c r="I22" s="109">
        <f t="shared" ref="I22" si="4">+I21/30</f>
        <v>16.080000000000002</v>
      </c>
      <c r="J22" s="109">
        <f>+J21/30</f>
        <v>2.2999999999999998</v>
      </c>
      <c r="K22" s="109">
        <f t="shared" ref="K22" si="5">+K21/30</f>
        <v>2.2999999999999998</v>
      </c>
    </row>
    <row r="23" spans="1:13" ht="15.75" thickTop="1" x14ac:dyDescent="0.2">
      <c r="A23" s="263"/>
      <c r="B23" s="263"/>
      <c r="C23" s="263"/>
      <c r="D23" s="263"/>
      <c r="E23" s="263"/>
      <c r="F23" s="263"/>
      <c r="G23" s="263"/>
      <c r="H23" s="263"/>
      <c r="I23" s="263"/>
      <c r="J23" s="263"/>
      <c r="K23" s="263"/>
    </row>
    <row r="24" spans="1:13" x14ac:dyDescent="0.2">
      <c r="A24" s="264"/>
      <c r="B24" s="264"/>
      <c r="C24" s="264"/>
      <c r="D24" s="264"/>
      <c r="E24" s="264"/>
      <c r="F24" s="264"/>
      <c r="G24" s="264"/>
      <c r="H24" s="264"/>
      <c r="I24" s="264"/>
      <c r="J24" s="264"/>
      <c r="K24" s="264"/>
    </row>
    <row r="25" spans="1:13" ht="16.5" thickBot="1" x14ac:dyDescent="0.25">
      <c r="A25" s="257" t="s">
        <v>44</v>
      </c>
      <c r="B25" s="257"/>
      <c r="C25" s="257"/>
      <c r="D25" s="257"/>
      <c r="E25" s="257"/>
      <c r="F25" s="257"/>
      <c r="G25" s="257"/>
      <c r="H25" s="257"/>
      <c r="I25" s="257"/>
      <c r="J25" s="257"/>
      <c r="K25" s="257"/>
    </row>
    <row r="26" spans="1:13" ht="15" thickTop="1" x14ac:dyDescent="0.2">
      <c r="A26" s="251" t="s">
        <v>20</v>
      </c>
      <c r="B26" s="254" t="s">
        <v>21</v>
      </c>
      <c r="C26" s="255"/>
      <c r="D26" s="254" t="s">
        <v>22</v>
      </c>
      <c r="E26" s="255"/>
      <c r="F26" s="254" t="s">
        <v>23</v>
      </c>
      <c r="G26" s="255"/>
      <c r="H26" s="254" t="s">
        <v>24</v>
      </c>
      <c r="I26" s="265"/>
      <c r="J26" s="254" t="s">
        <v>167</v>
      </c>
      <c r="K26" s="265"/>
    </row>
    <row r="27" spans="1:13" ht="15" thickBot="1" x14ac:dyDescent="0.25">
      <c r="A27" s="252"/>
      <c r="B27" s="259" t="s">
        <v>45</v>
      </c>
      <c r="C27" s="261"/>
      <c r="D27" s="259" t="s">
        <v>45</v>
      </c>
      <c r="E27" s="261"/>
      <c r="F27" s="259" t="s">
        <v>45</v>
      </c>
      <c r="G27" s="261"/>
      <c r="H27" s="259" t="s">
        <v>45</v>
      </c>
      <c r="I27" s="260"/>
      <c r="J27" s="259" t="s">
        <v>45</v>
      </c>
      <c r="K27" s="260"/>
    </row>
    <row r="28" spans="1:13" ht="15" thickBot="1" x14ac:dyDescent="0.25">
      <c r="A28" s="253"/>
      <c r="B28" s="148" t="s">
        <v>26</v>
      </c>
      <c r="C28" s="86" t="s">
        <v>46</v>
      </c>
      <c r="D28" s="149" t="s">
        <v>26</v>
      </c>
      <c r="E28" s="151" t="s">
        <v>46</v>
      </c>
      <c r="F28" s="148" t="s">
        <v>26</v>
      </c>
      <c r="G28" s="86" t="s">
        <v>46</v>
      </c>
      <c r="H28" s="152" t="s">
        <v>26</v>
      </c>
      <c r="I28" s="21" t="s">
        <v>46</v>
      </c>
      <c r="J28" s="152" t="s">
        <v>26</v>
      </c>
      <c r="K28" s="21" t="s">
        <v>46</v>
      </c>
    </row>
    <row r="29" spans="1:13" ht="18" customHeight="1" thickTop="1" x14ac:dyDescent="0.2">
      <c r="A29" s="87" t="s">
        <v>28</v>
      </c>
      <c r="B29" s="52">
        <v>4337.1000000000004</v>
      </c>
      <c r="C29" s="96">
        <v>4062.4</v>
      </c>
      <c r="D29" s="52">
        <v>12226</v>
      </c>
      <c r="E29" s="52">
        <v>11285.8</v>
      </c>
      <c r="F29" s="57">
        <v>4476.8999999999996</v>
      </c>
      <c r="G29" s="57">
        <v>2353.4</v>
      </c>
      <c r="H29" s="57">
        <v>3013.9</v>
      </c>
      <c r="I29" s="57">
        <v>2566.9</v>
      </c>
      <c r="J29" s="57">
        <v>29652.3</v>
      </c>
      <c r="K29" s="57">
        <v>29449.65</v>
      </c>
    </row>
    <row r="30" spans="1:13" ht="18" customHeight="1" x14ac:dyDescent="0.2">
      <c r="A30" s="85" t="s">
        <v>30</v>
      </c>
      <c r="B30" s="52">
        <v>5966.4</v>
      </c>
      <c r="C30" s="97">
        <v>5802.4</v>
      </c>
      <c r="D30" s="52">
        <v>9787.7000000000007</v>
      </c>
      <c r="E30" s="52">
        <v>9199.4</v>
      </c>
      <c r="F30" s="57">
        <v>4106.8</v>
      </c>
      <c r="G30" s="57">
        <v>3452.3</v>
      </c>
      <c r="H30" s="58">
        <v>6859.7</v>
      </c>
      <c r="I30" s="58">
        <v>6433.4</v>
      </c>
      <c r="J30" s="58">
        <v>25241.75</v>
      </c>
      <c r="K30" s="58">
        <v>23791.7</v>
      </c>
    </row>
    <row r="31" spans="1:13" ht="18" customHeight="1" x14ac:dyDescent="0.2">
      <c r="A31" s="85" t="s">
        <v>31</v>
      </c>
      <c r="B31" s="52">
        <v>4009.5</v>
      </c>
      <c r="C31" s="97">
        <v>3938.6</v>
      </c>
      <c r="D31" s="52">
        <v>8396.9</v>
      </c>
      <c r="E31" s="52">
        <v>8190.1</v>
      </c>
      <c r="F31" s="57">
        <v>3875.5</v>
      </c>
      <c r="G31" s="57">
        <v>3376.1</v>
      </c>
      <c r="H31" s="58">
        <v>3016.9</v>
      </c>
      <c r="I31" s="58">
        <v>3016.9</v>
      </c>
      <c r="J31" s="58">
        <v>27079.95</v>
      </c>
      <c r="K31" s="58">
        <v>26959.9</v>
      </c>
      <c r="L31" s="107"/>
      <c r="M31" s="107"/>
    </row>
    <row r="32" spans="1:13" ht="18" customHeight="1" x14ac:dyDescent="0.2">
      <c r="A32" s="85" t="s">
        <v>32</v>
      </c>
      <c r="B32" s="52">
        <v>3513.1</v>
      </c>
      <c r="C32" s="97">
        <v>3312.3</v>
      </c>
      <c r="D32" s="52">
        <v>10429.1</v>
      </c>
      <c r="E32" s="52">
        <v>10076.799999999999</v>
      </c>
      <c r="F32" s="57">
        <v>6884.3</v>
      </c>
      <c r="G32" s="57">
        <v>5894.8</v>
      </c>
      <c r="H32" s="57">
        <v>4125</v>
      </c>
      <c r="I32" s="58">
        <v>3502.5</v>
      </c>
      <c r="J32" s="226">
        <v>17937.05</v>
      </c>
      <c r="K32" s="226">
        <v>17937.05</v>
      </c>
    </row>
    <row r="33" spans="1:11" ht="18" customHeight="1" x14ac:dyDescent="0.2">
      <c r="A33" s="85" t="s">
        <v>33</v>
      </c>
      <c r="B33" s="52">
        <v>3947.7</v>
      </c>
      <c r="C33" s="97">
        <v>3895.7</v>
      </c>
      <c r="D33" s="52">
        <v>10810.8</v>
      </c>
      <c r="E33" s="52">
        <v>9744.9</v>
      </c>
      <c r="F33" s="57">
        <v>2504.4</v>
      </c>
      <c r="G33" s="57">
        <v>2313.4</v>
      </c>
      <c r="H33" s="58">
        <v>12170.5</v>
      </c>
      <c r="I33" s="58">
        <v>11995.4</v>
      </c>
      <c r="J33" s="58">
        <v>21511.45</v>
      </c>
      <c r="K33" s="58">
        <v>21054.35</v>
      </c>
    </row>
    <row r="34" spans="1:11" ht="18" customHeight="1" x14ac:dyDescent="0.2">
      <c r="A34" s="85" t="s">
        <v>34</v>
      </c>
      <c r="B34" s="52">
        <v>3784.9</v>
      </c>
      <c r="C34" s="97">
        <v>3620.8</v>
      </c>
      <c r="D34" s="52">
        <v>7999.3</v>
      </c>
      <c r="E34" s="52">
        <v>7125.4</v>
      </c>
      <c r="F34" s="57">
        <v>5367</v>
      </c>
      <c r="G34" s="57">
        <v>4971.8</v>
      </c>
      <c r="H34" s="58">
        <v>19140.3</v>
      </c>
      <c r="I34" s="58">
        <v>17873.3</v>
      </c>
      <c r="J34" s="58"/>
      <c r="K34" s="58"/>
    </row>
    <row r="35" spans="1:11" ht="18" customHeight="1" x14ac:dyDescent="0.2">
      <c r="A35" s="85" t="s">
        <v>35</v>
      </c>
      <c r="B35" s="52">
        <v>5367.4</v>
      </c>
      <c r="C35" s="97">
        <v>5126.3</v>
      </c>
      <c r="D35" s="52">
        <v>3805</v>
      </c>
      <c r="E35" s="52">
        <v>3159.8</v>
      </c>
      <c r="F35" s="57">
        <v>5074.2</v>
      </c>
      <c r="G35" s="57">
        <v>3803</v>
      </c>
      <c r="H35" s="57">
        <v>17580</v>
      </c>
      <c r="I35" s="58">
        <v>16746.599999999999</v>
      </c>
      <c r="J35" s="57"/>
      <c r="K35" s="58"/>
    </row>
    <row r="36" spans="1:11" ht="18" customHeight="1" x14ac:dyDescent="0.2">
      <c r="A36" s="85" t="s">
        <v>36</v>
      </c>
      <c r="B36" s="52">
        <v>4849.6000000000004</v>
      </c>
      <c r="C36" s="97">
        <v>4849.6000000000004</v>
      </c>
      <c r="D36" s="52">
        <v>6699.2</v>
      </c>
      <c r="E36" s="52">
        <v>6699.2</v>
      </c>
      <c r="F36" s="57">
        <v>2663.6</v>
      </c>
      <c r="G36" s="57">
        <v>2343.1999999999998</v>
      </c>
      <c r="H36" s="57">
        <v>11286.15</v>
      </c>
      <c r="I36" s="58">
        <v>11042.45</v>
      </c>
      <c r="J36" s="57"/>
      <c r="K36" s="58"/>
    </row>
    <row r="37" spans="1:11" ht="18" customHeight="1" x14ac:dyDescent="0.2">
      <c r="A37" s="85" t="s">
        <v>37</v>
      </c>
      <c r="B37" s="52">
        <v>5772.2</v>
      </c>
      <c r="C37" s="97">
        <v>5553.9</v>
      </c>
      <c r="D37" s="52">
        <v>14252.9</v>
      </c>
      <c r="E37" s="52">
        <v>14152.8</v>
      </c>
      <c r="F37" s="57">
        <v>8606.6</v>
      </c>
      <c r="G37" s="57">
        <v>7909.6</v>
      </c>
      <c r="H37" s="57">
        <v>33281.550000000003</v>
      </c>
      <c r="I37" s="58">
        <v>33251.050000000003</v>
      </c>
      <c r="J37" s="57"/>
      <c r="K37" s="58"/>
    </row>
    <row r="38" spans="1:11" ht="18" customHeight="1" x14ac:dyDescent="0.2">
      <c r="A38" s="85" t="s">
        <v>38</v>
      </c>
      <c r="B38" s="52">
        <v>9622.9</v>
      </c>
      <c r="C38" s="97">
        <v>9245.7999999999993</v>
      </c>
      <c r="D38" s="52">
        <v>16310.1</v>
      </c>
      <c r="E38" s="52">
        <v>16150</v>
      </c>
      <c r="F38" s="57">
        <v>4584.6000000000004</v>
      </c>
      <c r="G38" s="57">
        <v>4266.3999999999996</v>
      </c>
      <c r="H38" s="57">
        <v>19206</v>
      </c>
      <c r="I38" s="58">
        <v>18798.599999999999</v>
      </c>
      <c r="J38" s="57"/>
      <c r="K38" s="58"/>
    </row>
    <row r="39" spans="1:11" ht="18" customHeight="1" x14ac:dyDescent="0.2">
      <c r="A39" s="85" t="s">
        <v>39</v>
      </c>
      <c r="B39" s="52">
        <v>10651.9</v>
      </c>
      <c r="C39" s="97">
        <v>10523.9</v>
      </c>
      <c r="D39" s="52">
        <v>14225.9</v>
      </c>
      <c r="E39" s="52">
        <v>14149.9</v>
      </c>
      <c r="F39" s="57">
        <v>4061.4</v>
      </c>
      <c r="G39" s="57">
        <v>4039.4</v>
      </c>
      <c r="H39" s="57">
        <v>24040.5</v>
      </c>
      <c r="I39" s="58">
        <v>23464.6</v>
      </c>
      <c r="J39" s="57"/>
      <c r="K39" s="58"/>
    </row>
    <row r="40" spans="1:11" ht="18" customHeight="1" thickBot="1" x14ac:dyDescent="0.25">
      <c r="A40" s="88" t="s">
        <v>40</v>
      </c>
      <c r="B40" s="53">
        <v>8937.2999999999993</v>
      </c>
      <c r="C40" s="98">
        <v>8561.7999999999993</v>
      </c>
      <c r="D40" s="53">
        <v>3283</v>
      </c>
      <c r="E40" s="53">
        <v>3188.2</v>
      </c>
      <c r="F40" s="59">
        <v>12548.6</v>
      </c>
      <c r="G40" s="59">
        <v>12459.3</v>
      </c>
      <c r="H40" s="59">
        <v>27067.5</v>
      </c>
      <c r="I40" s="59">
        <v>27062.5</v>
      </c>
      <c r="J40" s="59"/>
      <c r="K40" s="59"/>
    </row>
    <row r="41" spans="1:11" ht="18" customHeight="1" x14ac:dyDescent="0.2">
      <c r="A41" s="89" t="s">
        <v>41</v>
      </c>
      <c r="B41" s="83"/>
      <c r="C41" s="95"/>
      <c r="D41" s="83"/>
      <c r="E41" s="83"/>
      <c r="F41" s="58"/>
      <c r="G41" s="58"/>
      <c r="H41" s="58"/>
      <c r="I41" s="58"/>
      <c r="J41" s="58"/>
      <c r="K41" s="58"/>
    </row>
    <row r="42" spans="1:11" ht="18" customHeight="1" x14ac:dyDescent="0.2">
      <c r="A42" s="85" t="s">
        <v>42</v>
      </c>
      <c r="B42" s="72">
        <f t="shared" ref="B42:G42" si="6">AVERAGE(B29:B40)</f>
        <v>5896.666666666667</v>
      </c>
      <c r="C42" s="72">
        <f t="shared" si="6"/>
        <v>5707.791666666667</v>
      </c>
      <c r="D42" s="72">
        <f t="shared" si="6"/>
        <v>9852.1583333333328</v>
      </c>
      <c r="E42" s="72">
        <f t="shared" si="6"/>
        <v>9426.8583333333318</v>
      </c>
      <c r="F42" s="72">
        <f t="shared" si="6"/>
        <v>5396.1583333333338</v>
      </c>
      <c r="G42" s="72">
        <f t="shared" si="6"/>
        <v>4765.2250000000013</v>
      </c>
      <c r="H42" s="72">
        <f>AVERAGE(H29:H40)</f>
        <v>15065.666666666666</v>
      </c>
      <c r="I42" s="72">
        <f>AVERAGE(I29:I40)</f>
        <v>14646.183333333334</v>
      </c>
      <c r="J42" s="72">
        <f>AVERAGE(J29:J40)</f>
        <v>24284.5</v>
      </c>
      <c r="K42" s="72">
        <f>AVERAGE(K29:K40)</f>
        <v>23838.53</v>
      </c>
    </row>
    <row r="43" spans="1:11" ht="18" customHeight="1" thickBot="1" x14ac:dyDescent="0.25">
      <c r="A43" s="90" t="s">
        <v>43</v>
      </c>
      <c r="B43" s="110">
        <f t="shared" ref="B43:G43" si="7">B42/30</f>
        <v>196.55555555555557</v>
      </c>
      <c r="C43" s="110">
        <f t="shared" si="7"/>
        <v>190.25972222222222</v>
      </c>
      <c r="D43" s="110">
        <f t="shared" si="7"/>
        <v>328.40527777777777</v>
      </c>
      <c r="E43" s="110">
        <f t="shared" si="7"/>
        <v>314.22861111111104</v>
      </c>
      <c r="F43" s="110">
        <f t="shared" si="7"/>
        <v>179.87194444444447</v>
      </c>
      <c r="G43" s="110">
        <f t="shared" si="7"/>
        <v>158.84083333333336</v>
      </c>
      <c r="H43" s="110">
        <f>H42/30</f>
        <v>502.18888888888887</v>
      </c>
      <c r="I43" s="110">
        <f>I42/30</f>
        <v>488.20611111111117</v>
      </c>
      <c r="J43" s="110">
        <f>J42/30</f>
        <v>809.48333333333335</v>
      </c>
      <c r="K43" s="110">
        <f t="shared" ref="K43" si="8">K42/30</f>
        <v>794.61766666666665</v>
      </c>
    </row>
    <row r="44" spans="1:11" ht="15" thickTop="1" x14ac:dyDescent="0.2">
      <c r="A44" s="262" t="s">
        <v>47</v>
      </c>
      <c r="B44" s="262"/>
      <c r="C44" s="262"/>
      <c r="D44" s="262"/>
      <c r="E44" s="262"/>
      <c r="F44" s="262"/>
      <c r="G44" s="262"/>
      <c r="H44" s="262"/>
      <c r="I44" s="262"/>
      <c r="J44" s="262"/>
      <c r="K44" s="262"/>
    </row>
    <row r="45" spans="1:11" x14ac:dyDescent="0.2">
      <c r="J45" s="107"/>
      <c r="K45" s="107"/>
    </row>
  </sheetData>
  <mergeCells count="31">
    <mergeCell ref="A44:K44"/>
    <mergeCell ref="A23:K23"/>
    <mergeCell ref="A24:K24"/>
    <mergeCell ref="A25:K25"/>
    <mergeCell ref="J26:K26"/>
    <mergeCell ref="H27:I27"/>
    <mergeCell ref="J27:K27"/>
    <mergeCell ref="A26:A28"/>
    <mergeCell ref="H26:I26"/>
    <mergeCell ref="B26:C26"/>
    <mergeCell ref="B27:C27"/>
    <mergeCell ref="D26:E26"/>
    <mergeCell ref="D27:E27"/>
    <mergeCell ref="F26:G26"/>
    <mergeCell ref="F27:G27"/>
    <mergeCell ref="A5:A7"/>
    <mergeCell ref="H5:I5"/>
    <mergeCell ref="A1:K1"/>
    <mergeCell ref="A2:K2"/>
    <mergeCell ref="A3:K3"/>
    <mergeCell ref="A4:E4"/>
    <mergeCell ref="F4:K4"/>
    <mergeCell ref="J5:K5"/>
    <mergeCell ref="H6:I6"/>
    <mergeCell ref="J6:K6"/>
    <mergeCell ref="B5:C5"/>
    <mergeCell ref="B6:C6"/>
    <mergeCell ref="D5:E5"/>
    <mergeCell ref="D6:E6"/>
    <mergeCell ref="F5:G5"/>
    <mergeCell ref="F6:G6"/>
  </mergeCells>
  <pageMargins left="0.7" right="0.7" top="0.75" bottom="0.75" header="0.3" footer="0.3"/>
  <pageSetup paperSize="9" scale="74"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Normal="100" zoomScaleSheetLayoutView="100" workbookViewId="0">
      <selection activeCell="K33" sqref="K33"/>
    </sheetView>
  </sheetViews>
  <sheetFormatPr defaultColWidth="9.125" defaultRowHeight="14.25" x14ac:dyDescent="0.2"/>
  <cols>
    <col min="1" max="1" width="8.75" style="7" bestFit="1" customWidth="1"/>
    <col min="2" max="11" width="12.75" style="7" customWidth="1"/>
    <col min="12" max="16384" width="9.125" style="7"/>
  </cols>
  <sheetData>
    <row r="1" spans="1:11" ht="18.75" x14ac:dyDescent="0.2">
      <c r="A1" s="242" t="s">
        <v>48</v>
      </c>
      <c r="B1" s="242"/>
      <c r="C1" s="242"/>
      <c r="D1" s="242"/>
      <c r="E1" s="242"/>
      <c r="F1" s="242"/>
      <c r="G1" s="242"/>
      <c r="H1" s="242"/>
      <c r="I1" s="242"/>
      <c r="J1" s="242"/>
      <c r="K1" s="242"/>
    </row>
    <row r="2" spans="1:11" x14ac:dyDescent="0.2">
      <c r="A2" s="266"/>
      <c r="B2" s="266"/>
      <c r="C2" s="266"/>
      <c r="D2" s="266"/>
      <c r="E2" s="266"/>
      <c r="F2" s="266"/>
      <c r="G2" s="266"/>
      <c r="H2" s="266"/>
      <c r="I2" s="266"/>
      <c r="J2" s="266"/>
      <c r="K2" s="266"/>
    </row>
    <row r="3" spans="1:11" ht="16.5" thickBot="1" x14ac:dyDescent="0.25">
      <c r="A3" s="257" t="s">
        <v>49</v>
      </c>
      <c r="B3" s="257"/>
      <c r="C3" s="257"/>
      <c r="D3" s="257"/>
      <c r="E3" s="257"/>
      <c r="F3" s="257"/>
      <c r="G3" s="257"/>
      <c r="H3" s="267" t="s">
        <v>1</v>
      </c>
      <c r="I3" s="267"/>
      <c r="J3" s="267"/>
      <c r="K3" s="267"/>
    </row>
    <row r="4" spans="1:11" ht="15.75" thickTop="1" thickBot="1" x14ac:dyDescent="0.25">
      <c r="A4" s="268" t="s">
        <v>20</v>
      </c>
      <c r="B4" s="270" t="s">
        <v>21</v>
      </c>
      <c r="C4" s="272"/>
      <c r="D4" s="270" t="s">
        <v>22</v>
      </c>
      <c r="E4" s="272"/>
      <c r="F4" s="270" t="s">
        <v>23</v>
      </c>
      <c r="G4" s="272"/>
      <c r="H4" s="270" t="s">
        <v>24</v>
      </c>
      <c r="I4" s="271"/>
      <c r="J4" s="270" t="s">
        <v>167</v>
      </c>
      <c r="K4" s="271"/>
    </row>
    <row r="5" spans="1:11" ht="30" customHeight="1" thickBot="1" x14ac:dyDescent="0.25">
      <c r="A5" s="269"/>
      <c r="B5" s="77" t="s">
        <v>50</v>
      </c>
      <c r="C5" s="77" t="s">
        <v>51</v>
      </c>
      <c r="D5" s="77" t="s">
        <v>50</v>
      </c>
      <c r="E5" s="77" t="s">
        <v>51</v>
      </c>
      <c r="F5" s="77" t="s">
        <v>50</v>
      </c>
      <c r="G5" s="77" t="s">
        <v>51</v>
      </c>
      <c r="H5" s="77" t="s">
        <v>50</v>
      </c>
      <c r="I5" s="77" t="s">
        <v>51</v>
      </c>
      <c r="J5" s="77" t="s">
        <v>50</v>
      </c>
      <c r="K5" s="212" t="s">
        <v>51</v>
      </c>
    </row>
    <row r="6" spans="1:11" x14ac:dyDescent="0.2">
      <c r="A6" s="2"/>
      <c r="B6" s="11"/>
      <c r="C6" s="11"/>
      <c r="D6" s="11"/>
      <c r="E6" s="11"/>
      <c r="F6" s="11"/>
      <c r="G6" s="11"/>
      <c r="H6" s="11"/>
      <c r="I6" s="11"/>
      <c r="J6" s="11"/>
      <c r="K6" s="11"/>
    </row>
    <row r="7" spans="1:11" ht="23.25" customHeight="1" x14ac:dyDescent="0.2">
      <c r="A7" s="23" t="s">
        <v>28</v>
      </c>
      <c r="B7" s="83">
        <v>32900</v>
      </c>
      <c r="C7" s="83">
        <v>0</v>
      </c>
      <c r="D7" s="83">
        <v>249600</v>
      </c>
      <c r="E7" s="83">
        <v>0</v>
      </c>
      <c r="F7" s="111">
        <v>420750</v>
      </c>
      <c r="G7" s="111">
        <v>3838450</v>
      </c>
      <c r="H7" s="83">
        <v>324100</v>
      </c>
      <c r="I7" s="83">
        <v>5290100</v>
      </c>
      <c r="J7" s="83">
        <v>912100</v>
      </c>
      <c r="K7" s="83">
        <v>5081650</v>
      </c>
    </row>
    <row r="8" spans="1:11" ht="23.25" customHeight="1" x14ac:dyDescent="0.2">
      <c r="A8" s="23" t="s">
        <v>30</v>
      </c>
      <c r="B8" s="83">
        <v>154700</v>
      </c>
      <c r="C8" s="83">
        <v>77500</v>
      </c>
      <c r="D8" s="83">
        <v>96500</v>
      </c>
      <c r="E8" s="83">
        <v>10000</v>
      </c>
      <c r="F8" s="83">
        <v>496350</v>
      </c>
      <c r="G8" s="83">
        <v>63300</v>
      </c>
      <c r="H8" s="83">
        <v>1906950</v>
      </c>
      <c r="I8" s="83">
        <v>5828500</v>
      </c>
      <c r="J8" s="83">
        <v>1765750</v>
      </c>
      <c r="K8" s="83">
        <v>6684750</v>
      </c>
    </row>
    <row r="9" spans="1:11" ht="23.25" customHeight="1" x14ac:dyDescent="0.2">
      <c r="A9" s="23" t="s">
        <v>31</v>
      </c>
      <c r="B9" s="83">
        <v>25300</v>
      </c>
      <c r="C9" s="83">
        <v>169250</v>
      </c>
      <c r="D9" s="83">
        <v>214465</v>
      </c>
      <c r="E9" s="83">
        <v>117500</v>
      </c>
      <c r="F9" s="83">
        <v>338700</v>
      </c>
      <c r="G9" s="83">
        <v>635750</v>
      </c>
      <c r="H9" s="83">
        <v>876150</v>
      </c>
      <c r="I9" s="83">
        <v>13180100</v>
      </c>
      <c r="J9" s="83">
        <v>1435980</v>
      </c>
      <c r="K9" s="83">
        <v>6297900</v>
      </c>
    </row>
    <row r="10" spans="1:11" ht="23.25" customHeight="1" x14ac:dyDescent="0.2">
      <c r="A10" s="23" t="s">
        <v>32</v>
      </c>
      <c r="B10" s="83">
        <v>20500</v>
      </c>
      <c r="C10" s="83">
        <v>34500</v>
      </c>
      <c r="D10" s="83">
        <v>0</v>
      </c>
      <c r="E10" s="83">
        <v>23900</v>
      </c>
      <c r="F10" s="83">
        <v>378350</v>
      </c>
      <c r="G10" s="83">
        <v>40500</v>
      </c>
      <c r="H10" s="83">
        <v>1795190</v>
      </c>
      <c r="I10" s="83">
        <v>4950050</v>
      </c>
      <c r="J10" s="83">
        <v>2192100</v>
      </c>
      <c r="K10" s="83">
        <v>6297950</v>
      </c>
    </row>
    <row r="11" spans="1:11" ht="23.25" customHeight="1" x14ac:dyDescent="0.2">
      <c r="A11" s="23" t="s">
        <v>33</v>
      </c>
      <c r="B11" s="83">
        <v>11000</v>
      </c>
      <c r="C11" s="83">
        <v>58900</v>
      </c>
      <c r="D11" s="83">
        <v>315450</v>
      </c>
      <c r="E11" s="83">
        <v>13000</v>
      </c>
      <c r="F11" s="83">
        <v>147550</v>
      </c>
      <c r="G11" s="83">
        <v>73750</v>
      </c>
      <c r="H11" s="83">
        <v>938400</v>
      </c>
      <c r="I11" s="83">
        <v>3640100</v>
      </c>
      <c r="J11" s="83">
        <v>1858510</v>
      </c>
      <c r="K11" s="83">
        <v>3256300</v>
      </c>
    </row>
    <row r="12" spans="1:11" ht="23.25" customHeight="1" x14ac:dyDescent="0.2">
      <c r="A12" s="23" t="s">
        <v>34</v>
      </c>
      <c r="B12" s="83">
        <v>73500</v>
      </c>
      <c r="C12" s="83">
        <v>78500</v>
      </c>
      <c r="D12" s="83">
        <v>474013</v>
      </c>
      <c r="E12" s="83">
        <v>419700</v>
      </c>
      <c r="F12" s="83" t="s">
        <v>52</v>
      </c>
      <c r="G12" s="83">
        <v>1752250</v>
      </c>
      <c r="H12" s="83">
        <v>1882700</v>
      </c>
      <c r="I12" s="83">
        <v>5983000</v>
      </c>
      <c r="J12" s="83"/>
      <c r="K12" s="83"/>
    </row>
    <row r="13" spans="1:11" ht="23.25" customHeight="1" x14ac:dyDescent="0.2">
      <c r="A13" s="23" t="s">
        <v>35</v>
      </c>
      <c r="B13" s="83">
        <v>30325</v>
      </c>
      <c r="C13" s="83">
        <v>30500</v>
      </c>
      <c r="D13" s="83">
        <v>106150</v>
      </c>
      <c r="E13" s="83">
        <v>260300</v>
      </c>
      <c r="F13" s="83">
        <v>615650</v>
      </c>
      <c r="G13" s="83">
        <v>2338800</v>
      </c>
      <c r="H13" s="83">
        <v>2527850</v>
      </c>
      <c r="I13" s="83">
        <v>11078540</v>
      </c>
      <c r="J13" s="83"/>
      <c r="K13" s="83"/>
    </row>
    <row r="14" spans="1:11" ht="23.25" customHeight="1" x14ac:dyDescent="0.2">
      <c r="A14" s="23" t="s">
        <v>36</v>
      </c>
      <c r="B14" s="83">
        <v>75800</v>
      </c>
      <c r="C14" s="83">
        <v>72000</v>
      </c>
      <c r="D14" s="83">
        <v>56150</v>
      </c>
      <c r="E14" s="83">
        <v>32500</v>
      </c>
      <c r="F14" s="83">
        <v>412650</v>
      </c>
      <c r="G14" s="83">
        <v>722600</v>
      </c>
      <c r="H14" s="83">
        <v>526150</v>
      </c>
      <c r="I14" s="83">
        <v>6495550</v>
      </c>
      <c r="J14" s="83"/>
      <c r="K14" s="83"/>
    </row>
    <row r="15" spans="1:11" ht="23.25" customHeight="1" x14ac:dyDescent="0.2">
      <c r="A15" s="23" t="s">
        <v>37</v>
      </c>
      <c r="B15" s="83">
        <v>32100</v>
      </c>
      <c r="C15" s="83">
        <v>142800</v>
      </c>
      <c r="D15" s="83">
        <v>469350</v>
      </c>
      <c r="E15" s="83">
        <v>647550</v>
      </c>
      <c r="F15" s="83">
        <v>212225</v>
      </c>
      <c r="G15" s="83">
        <v>2233500</v>
      </c>
      <c r="H15" s="83">
        <v>783200</v>
      </c>
      <c r="I15" s="83">
        <v>4421750</v>
      </c>
      <c r="J15" s="83"/>
      <c r="K15" s="83"/>
    </row>
    <row r="16" spans="1:11" ht="23.25" customHeight="1" x14ac:dyDescent="0.2">
      <c r="A16" s="23" t="s">
        <v>38</v>
      </c>
      <c r="B16" s="83">
        <v>135600</v>
      </c>
      <c r="C16" s="83">
        <v>78000</v>
      </c>
      <c r="D16" s="83">
        <v>316850</v>
      </c>
      <c r="E16" s="83">
        <v>974800</v>
      </c>
      <c r="F16" s="83">
        <v>1028800</v>
      </c>
      <c r="G16" s="83">
        <v>488750</v>
      </c>
      <c r="H16" s="83">
        <v>1501700</v>
      </c>
      <c r="I16" s="83">
        <v>3122200</v>
      </c>
      <c r="J16" s="83"/>
      <c r="K16" s="83"/>
    </row>
    <row r="17" spans="1:11" ht="23.25" customHeight="1" x14ac:dyDescent="0.2">
      <c r="A17" s="23" t="s">
        <v>39</v>
      </c>
      <c r="B17" s="83">
        <v>50400</v>
      </c>
      <c r="C17" s="83">
        <v>55100</v>
      </c>
      <c r="D17" s="83">
        <v>180600</v>
      </c>
      <c r="E17" s="83">
        <v>663950</v>
      </c>
      <c r="F17" s="83">
        <v>833250</v>
      </c>
      <c r="G17" s="83">
        <v>3266300</v>
      </c>
      <c r="H17" s="83">
        <v>904350</v>
      </c>
      <c r="I17" s="83">
        <v>3416200</v>
      </c>
      <c r="J17" s="83"/>
      <c r="K17" s="83"/>
    </row>
    <row r="18" spans="1:11" ht="23.25" customHeight="1" x14ac:dyDescent="0.2">
      <c r="A18" s="23" t="s">
        <v>40</v>
      </c>
      <c r="B18" s="83">
        <v>204500</v>
      </c>
      <c r="C18" s="83">
        <v>301300</v>
      </c>
      <c r="D18" s="83">
        <v>527050</v>
      </c>
      <c r="E18" s="83" t="s">
        <v>53</v>
      </c>
      <c r="F18" s="83">
        <v>1209100</v>
      </c>
      <c r="G18" s="83">
        <v>2856500</v>
      </c>
      <c r="H18" s="83">
        <v>929000</v>
      </c>
      <c r="I18" s="83">
        <v>4141200</v>
      </c>
      <c r="J18" s="83"/>
      <c r="K18" s="83"/>
    </row>
    <row r="19" spans="1:11" ht="23.25" customHeight="1" thickBot="1" x14ac:dyDescent="0.25">
      <c r="A19" s="5"/>
      <c r="B19" s="6"/>
      <c r="C19" s="6"/>
      <c r="D19" s="6"/>
      <c r="E19" s="6"/>
      <c r="F19" s="6"/>
      <c r="G19" s="6"/>
      <c r="H19" s="6"/>
      <c r="I19" s="6"/>
      <c r="J19" s="6"/>
      <c r="K19" s="6"/>
    </row>
    <row r="20" spans="1:11" ht="23.25" customHeight="1" x14ac:dyDescent="0.2">
      <c r="A20" s="24" t="s">
        <v>41</v>
      </c>
      <c r="B20" s="11"/>
      <c r="C20" s="11"/>
      <c r="D20" s="11"/>
      <c r="E20" s="11"/>
      <c r="F20" s="11"/>
      <c r="G20" s="11"/>
      <c r="H20" s="11"/>
      <c r="I20" s="11"/>
      <c r="J20" s="11"/>
      <c r="K20" s="11"/>
    </row>
    <row r="21" spans="1:11" ht="23.25" customHeight="1" x14ac:dyDescent="0.2">
      <c r="A21" s="23" t="s">
        <v>42</v>
      </c>
      <c r="B21" s="71">
        <f t="shared" ref="B21:I21" si="0">+AVERAGE(B7:B18)</f>
        <v>70552.083333333328</v>
      </c>
      <c r="C21" s="71">
        <f t="shared" si="0"/>
        <v>91529.166666666672</v>
      </c>
      <c r="D21" s="71">
        <f t="shared" si="0"/>
        <v>250514.83333333334</v>
      </c>
      <c r="E21" s="71">
        <f t="shared" si="0"/>
        <v>287563.63636363635</v>
      </c>
      <c r="F21" s="71">
        <f t="shared" si="0"/>
        <v>553943.18181818177</v>
      </c>
      <c r="G21" s="71">
        <f t="shared" si="0"/>
        <v>1525870.8333333333</v>
      </c>
      <c r="H21" s="71">
        <f t="shared" si="0"/>
        <v>1241311.6666666667</v>
      </c>
      <c r="I21" s="71">
        <f t="shared" si="0"/>
        <v>5962274.166666667</v>
      </c>
      <c r="J21" s="71">
        <f>+AVERAGE(J7:J18)</f>
        <v>1632888</v>
      </c>
      <c r="K21" s="71">
        <f>+AVERAGE(K7:K18)</f>
        <v>5523710</v>
      </c>
    </row>
    <row r="22" spans="1:11" ht="23.25" customHeight="1" thickBot="1" x14ac:dyDescent="0.25">
      <c r="A22" s="25" t="s">
        <v>43</v>
      </c>
      <c r="B22" s="112">
        <f t="shared" ref="B22:I22" si="1">+B21/30</f>
        <v>2351.7361111111109</v>
      </c>
      <c r="C22" s="112">
        <f t="shared" si="1"/>
        <v>3050.9722222222222</v>
      </c>
      <c r="D22" s="112">
        <f t="shared" si="1"/>
        <v>8350.4944444444445</v>
      </c>
      <c r="E22" s="112">
        <f t="shared" si="1"/>
        <v>9585.454545454546</v>
      </c>
      <c r="F22" s="112">
        <f t="shared" si="1"/>
        <v>18464.772727272724</v>
      </c>
      <c r="G22" s="112">
        <f t="shared" si="1"/>
        <v>50862.361111111109</v>
      </c>
      <c r="H22" s="112">
        <f t="shared" si="1"/>
        <v>41377.055555555555</v>
      </c>
      <c r="I22" s="112">
        <f t="shared" si="1"/>
        <v>198742.47222222222</v>
      </c>
      <c r="J22" s="112">
        <f>+J21/30</f>
        <v>54429.599999999999</v>
      </c>
      <c r="K22" s="112">
        <f>+K21/30</f>
        <v>184123.66666666666</v>
      </c>
    </row>
    <row r="23" spans="1:11" ht="18.75" customHeight="1" thickTop="1" x14ac:dyDescent="0.2">
      <c r="A23" s="2"/>
      <c r="B23" s="2"/>
      <c r="C23" s="29"/>
      <c r="D23" s="2"/>
      <c r="E23" s="29"/>
      <c r="F23" s="2"/>
      <c r="G23" s="2"/>
      <c r="H23" s="2"/>
      <c r="I23" s="2"/>
      <c r="J23" s="2"/>
      <c r="K23" s="2"/>
    </row>
    <row r="24" spans="1:11" ht="18.75" customHeight="1" x14ac:dyDescent="0.2">
      <c r="A24" s="242" t="s">
        <v>54</v>
      </c>
      <c r="B24" s="242"/>
      <c r="C24" s="242"/>
      <c r="D24" s="242"/>
      <c r="E24" s="242"/>
      <c r="F24" s="242"/>
      <c r="G24" s="242"/>
      <c r="H24" s="242"/>
      <c r="I24" s="242"/>
      <c r="J24" s="242"/>
      <c r="K24" s="242"/>
    </row>
    <row r="25" spans="1:11" ht="18.75" customHeight="1" thickBot="1" x14ac:dyDescent="0.25">
      <c r="A25" s="30"/>
      <c r="B25" s="275"/>
      <c r="C25" s="275"/>
      <c r="D25" s="275"/>
      <c r="E25" s="275"/>
      <c r="F25" s="275"/>
      <c r="G25" s="275"/>
      <c r="H25" s="275"/>
      <c r="I25" s="275"/>
      <c r="J25" s="276" t="s">
        <v>55</v>
      </c>
      <c r="K25" s="276"/>
    </row>
    <row r="26" spans="1:11" ht="18.75" customHeight="1" thickTop="1" thickBot="1" x14ac:dyDescent="0.25">
      <c r="A26" s="268" t="s">
        <v>20</v>
      </c>
      <c r="B26" s="270" t="s">
        <v>21</v>
      </c>
      <c r="C26" s="272"/>
      <c r="D26" s="270" t="s">
        <v>22</v>
      </c>
      <c r="E26" s="272"/>
      <c r="F26" s="270" t="s">
        <v>23</v>
      </c>
      <c r="G26" s="272"/>
      <c r="H26" s="270" t="s">
        <v>24</v>
      </c>
      <c r="I26" s="271"/>
      <c r="J26" s="270" t="s">
        <v>167</v>
      </c>
      <c r="K26" s="271"/>
    </row>
    <row r="27" spans="1:11" ht="18.75" customHeight="1" thickBot="1" x14ac:dyDescent="0.25">
      <c r="A27" s="269"/>
      <c r="B27" s="77" t="s">
        <v>56</v>
      </c>
      <c r="C27" s="77" t="s">
        <v>57</v>
      </c>
      <c r="D27" s="77" t="s">
        <v>56</v>
      </c>
      <c r="E27" s="77" t="s">
        <v>57</v>
      </c>
      <c r="F27" s="77" t="s">
        <v>56</v>
      </c>
      <c r="G27" s="77" t="s">
        <v>57</v>
      </c>
      <c r="H27" s="77" t="s">
        <v>56</v>
      </c>
      <c r="I27" s="77" t="s">
        <v>57</v>
      </c>
      <c r="J27" s="77" t="s">
        <v>56</v>
      </c>
      <c r="K27" s="77" t="s">
        <v>57</v>
      </c>
    </row>
    <row r="28" spans="1:11" ht="18.75" customHeight="1" x14ac:dyDescent="0.2">
      <c r="A28" s="2"/>
      <c r="B28" s="27"/>
      <c r="C28" s="27"/>
      <c r="D28" s="27"/>
      <c r="E28" s="27"/>
      <c r="F28" s="27"/>
      <c r="G28" s="27"/>
      <c r="H28" s="27"/>
      <c r="I28" s="27"/>
      <c r="J28" s="27"/>
      <c r="K28" s="27"/>
    </row>
    <row r="29" spans="1:11" ht="22.5" customHeight="1" x14ac:dyDescent="0.2">
      <c r="A29" s="23" t="s">
        <v>28</v>
      </c>
      <c r="B29" s="51">
        <v>8</v>
      </c>
      <c r="C29" s="51">
        <v>6</v>
      </c>
      <c r="D29" s="51">
        <v>8</v>
      </c>
      <c r="E29" s="51">
        <v>6</v>
      </c>
      <c r="F29" s="50">
        <v>16</v>
      </c>
      <c r="G29" s="50">
        <v>14</v>
      </c>
      <c r="H29" s="51">
        <v>23</v>
      </c>
      <c r="I29" s="51">
        <v>21</v>
      </c>
      <c r="J29" s="51">
        <v>20.5</v>
      </c>
      <c r="K29" s="51">
        <v>18.5</v>
      </c>
    </row>
    <row r="30" spans="1:11" ht="22.5" customHeight="1" x14ac:dyDescent="0.2">
      <c r="A30" s="23" t="s">
        <v>30</v>
      </c>
      <c r="B30" s="51">
        <v>8</v>
      </c>
      <c r="C30" s="51">
        <v>6</v>
      </c>
      <c r="D30" s="51">
        <v>8</v>
      </c>
      <c r="E30" s="51">
        <v>6</v>
      </c>
      <c r="F30" s="50">
        <v>16</v>
      </c>
      <c r="G30" s="50">
        <v>14</v>
      </c>
      <c r="H30" s="51">
        <v>23</v>
      </c>
      <c r="I30" s="51">
        <v>21</v>
      </c>
      <c r="J30" s="51">
        <v>20.5</v>
      </c>
      <c r="K30" s="51">
        <v>18.5</v>
      </c>
    </row>
    <row r="31" spans="1:11" ht="22.5" customHeight="1" x14ac:dyDescent="0.2">
      <c r="A31" s="23" t="s">
        <v>31</v>
      </c>
      <c r="B31" s="51">
        <v>8</v>
      </c>
      <c r="C31" s="51">
        <v>6</v>
      </c>
      <c r="D31" s="51">
        <v>8.25</v>
      </c>
      <c r="E31" s="51">
        <v>6.25</v>
      </c>
      <c r="F31" s="50">
        <v>16</v>
      </c>
      <c r="G31" s="50">
        <v>14</v>
      </c>
      <c r="H31" s="51">
        <v>23</v>
      </c>
      <c r="I31" s="51">
        <v>21</v>
      </c>
      <c r="J31" s="51">
        <v>18.5</v>
      </c>
      <c r="K31" s="51">
        <v>16.5</v>
      </c>
    </row>
    <row r="32" spans="1:11" ht="22.5" customHeight="1" x14ac:dyDescent="0.2">
      <c r="A32" s="23" t="s">
        <v>32</v>
      </c>
      <c r="B32" s="51">
        <v>8</v>
      </c>
      <c r="C32" s="51">
        <v>6</v>
      </c>
      <c r="D32" s="51">
        <v>8.25</v>
      </c>
      <c r="E32" s="51">
        <v>6.25</v>
      </c>
      <c r="F32" s="50">
        <v>16</v>
      </c>
      <c r="G32" s="50">
        <v>14</v>
      </c>
      <c r="H32" s="51">
        <v>23</v>
      </c>
      <c r="I32" s="51">
        <v>21</v>
      </c>
      <c r="J32" s="51">
        <v>18.5</v>
      </c>
      <c r="K32" s="51">
        <v>16.5</v>
      </c>
    </row>
    <row r="33" spans="1:11" ht="22.5" customHeight="1" x14ac:dyDescent="0.2">
      <c r="A33" s="23" t="s">
        <v>33</v>
      </c>
      <c r="B33" s="51">
        <v>8</v>
      </c>
      <c r="C33" s="51">
        <v>6</v>
      </c>
      <c r="D33" s="51">
        <v>9.75</v>
      </c>
      <c r="E33" s="51">
        <v>7.75</v>
      </c>
      <c r="F33" s="50">
        <v>16</v>
      </c>
      <c r="G33" s="50">
        <v>14</v>
      </c>
      <c r="H33" s="51">
        <v>23</v>
      </c>
      <c r="I33" s="51">
        <v>21</v>
      </c>
      <c r="J33" s="51">
        <v>16</v>
      </c>
      <c r="K33" s="51">
        <v>14</v>
      </c>
    </row>
    <row r="34" spans="1:11" ht="22.5" customHeight="1" x14ac:dyDescent="0.2">
      <c r="A34" s="23" t="s">
        <v>34</v>
      </c>
      <c r="B34" s="51">
        <v>8</v>
      </c>
      <c r="C34" s="51">
        <v>6</v>
      </c>
      <c r="D34" s="51">
        <v>10.75</v>
      </c>
      <c r="E34" s="51">
        <v>8.75</v>
      </c>
      <c r="F34" s="50">
        <v>17</v>
      </c>
      <c r="G34" s="50">
        <v>15</v>
      </c>
      <c r="H34" s="51">
        <v>23</v>
      </c>
      <c r="I34" s="51">
        <v>21</v>
      </c>
      <c r="J34" s="51"/>
      <c r="K34" s="51"/>
    </row>
    <row r="35" spans="1:11" ht="22.5" customHeight="1" x14ac:dyDescent="0.2">
      <c r="A35" s="23" t="s">
        <v>35</v>
      </c>
      <c r="B35" s="51">
        <v>8</v>
      </c>
      <c r="C35" s="51">
        <v>6</v>
      </c>
      <c r="D35" s="51">
        <v>10.75</v>
      </c>
      <c r="E35" s="51">
        <v>8.75</v>
      </c>
      <c r="F35" s="50">
        <v>18</v>
      </c>
      <c r="G35" s="50">
        <v>16</v>
      </c>
      <c r="H35" s="50">
        <v>23</v>
      </c>
      <c r="I35" s="50">
        <v>21</v>
      </c>
      <c r="J35" s="50"/>
      <c r="K35" s="50"/>
    </row>
    <row r="36" spans="1:11" ht="22.5" customHeight="1" x14ac:dyDescent="0.2">
      <c r="A36" s="23" t="s">
        <v>36</v>
      </c>
      <c r="B36" s="51">
        <v>8</v>
      </c>
      <c r="C36" s="51">
        <v>6</v>
      </c>
      <c r="D36" s="51">
        <v>10.75</v>
      </c>
      <c r="E36" s="51">
        <v>8.75</v>
      </c>
      <c r="F36" s="50">
        <v>18</v>
      </c>
      <c r="G36" s="50">
        <v>16</v>
      </c>
      <c r="H36" s="50">
        <v>23</v>
      </c>
      <c r="I36" s="50">
        <v>21</v>
      </c>
      <c r="J36" s="50"/>
      <c r="K36" s="50"/>
    </row>
    <row r="37" spans="1:11" ht="22.5" customHeight="1" x14ac:dyDescent="0.2">
      <c r="A37" s="23" t="s">
        <v>37</v>
      </c>
      <c r="B37" s="51">
        <v>8</v>
      </c>
      <c r="C37" s="51">
        <v>6</v>
      </c>
      <c r="D37" s="51">
        <v>10.75</v>
      </c>
      <c r="E37" s="51">
        <v>8.75</v>
      </c>
      <c r="F37" s="50">
        <v>21</v>
      </c>
      <c r="G37" s="50">
        <v>19</v>
      </c>
      <c r="H37" s="50">
        <v>23</v>
      </c>
      <c r="I37" s="50">
        <v>21</v>
      </c>
      <c r="J37" s="50"/>
      <c r="K37" s="50"/>
    </row>
    <row r="38" spans="1:11" ht="22.5" customHeight="1" x14ac:dyDescent="0.2">
      <c r="A38" s="23" t="s">
        <v>38</v>
      </c>
      <c r="B38" s="51">
        <v>8</v>
      </c>
      <c r="C38" s="51">
        <v>6</v>
      </c>
      <c r="D38" s="51">
        <v>13.25</v>
      </c>
      <c r="E38" s="51">
        <v>11.25</v>
      </c>
      <c r="F38" s="51">
        <v>22</v>
      </c>
      <c r="G38" s="51">
        <v>20</v>
      </c>
      <c r="H38" s="50">
        <v>23</v>
      </c>
      <c r="I38" s="50">
        <v>21</v>
      </c>
      <c r="J38" s="50"/>
      <c r="K38" s="50"/>
    </row>
    <row r="39" spans="1:11" ht="22.5" customHeight="1" x14ac:dyDescent="0.2">
      <c r="A39" s="23" t="s">
        <v>39</v>
      </c>
      <c r="B39" s="51">
        <v>8</v>
      </c>
      <c r="C39" s="51">
        <v>6</v>
      </c>
      <c r="D39" s="51">
        <v>14.75</v>
      </c>
      <c r="E39" s="51">
        <v>12.75</v>
      </c>
      <c r="F39" s="51">
        <v>22</v>
      </c>
      <c r="G39" s="51">
        <v>20</v>
      </c>
      <c r="H39" s="50">
        <v>23</v>
      </c>
      <c r="I39" s="50">
        <v>21</v>
      </c>
      <c r="J39" s="50"/>
      <c r="K39" s="50"/>
    </row>
    <row r="40" spans="1:11" ht="22.5" customHeight="1" x14ac:dyDescent="0.2">
      <c r="A40" s="23" t="s">
        <v>40</v>
      </c>
      <c r="B40" s="51">
        <v>8</v>
      </c>
      <c r="C40" s="51">
        <v>6</v>
      </c>
      <c r="D40" s="51">
        <v>16</v>
      </c>
      <c r="E40" s="51">
        <v>14</v>
      </c>
      <c r="F40" s="51">
        <v>23</v>
      </c>
      <c r="G40" s="51">
        <v>21</v>
      </c>
      <c r="H40" s="50">
        <v>21.5</v>
      </c>
      <c r="I40" s="50">
        <v>19.5</v>
      </c>
      <c r="J40" s="50"/>
      <c r="K40" s="50"/>
    </row>
    <row r="41" spans="1:11" ht="18.75" customHeight="1" thickBot="1" x14ac:dyDescent="0.25">
      <c r="A41" s="28"/>
      <c r="B41" s="28"/>
      <c r="C41" s="16"/>
      <c r="D41" s="28"/>
      <c r="E41" s="16"/>
      <c r="F41" s="28"/>
      <c r="G41" s="28"/>
      <c r="H41" s="28"/>
      <c r="I41" s="28"/>
      <c r="J41" s="28"/>
      <c r="K41" s="28"/>
    </row>
    <row r="42" spans="1:11" ht="18.75" customHeight="1" thickTop="1" x14ac:dyDescent="0.2">
      <c r="A42" s="273" t="s">
        <v>47</v>
      </c>
      <c r="B42" s="273"/>
      <c r="C42" s="273"/>
      <c r="D42" s="273"/>
      <c r="E42" s="273"/>
      <c r="F42" s="273"/>
      <c r="G42" s="273"/>
      <c r="H42" s="273"/>
      <c r="I42" s="273"/>
      <c r="J42" s="273"/>
      <c r="K42" s="273"/>
    </row>
    <row r="43" spans="1:11" ht="18.75" customHeight="1" x14ac:dyDescent="0.2">
      <c r="A43" s="274" t="s">
        <v>163</v>
      </c>
      <c r="B43" s="274"/>
      <c r="C43" s="274"/>
      <c r="D43" s="274"/>
      <c r="E43" s="274"/>
      <c r="F43" s="274"/>
      <c r="G43" s="274"/>
      <c r="H43" s="274"/>
      <c r="I43" s="274"/>
      <c r="J43" s="274"/>
      <c r="K43" s="274"/>
    </row>
    <row r="44" spans="1:11" ht="18.75" customHeight="1" x14ac:dyDescent="0.2">
      <c r="A44" s="277" t="s">
        <v>162</v>
      </c>
      <c r="B44" s="277"/>
      <c r="C44" s="277"/>
      <c r="D44" s="277"/>
      <c r="E44" s="277"/>
      <c r="F44" s="277"/>
      <c r="G44" s="277"/>
      <c r="H44" s="277"/>
      <c r="I44" s="277"/>
      <c r="J44" s="277"/>
      <c r="K44" s="277"/>
    </row>
    <row r="45" spans="1:11" ht="18.75" customHeight="1" x14ac:dyDescent="0.2">
      <c r="A45" s="274" t="s">
        <v>58</v>
      </c>
      <c r="B45" s="274"/>
      <c r="C45" s="274"/>
      <c r="D45" s="274"/>
      <c r="E45" s="274"/>
      <c r="F45" s="274"/>
      <c r="G45" s="274"/>
      <c r="H45" s="274"/>
      <c r="I45" s="274"/>
      <c r="J45" s="274"/>
      <c r="K45" s="274"/>
    </row>
    <row r="46" spans="1:11" ht="18.75" customHeight="1" x14ac:dyDescent="0.2">
      <c r="A46" s="274" t="s">
        <v>59</v>
      </c>
      <c r="B46" s="274"/>
      <c r="C46" s="274"/>
      <c r="D46" s="274"/>
      <c r="E46" s="274"/>
      <c r="F46" s="274"/>
      <c r="G46" s="274"/>
      <c r="H46" s="274"/>
      <c r="I46" s="274"/>
      <c r="J46" s="274"/>
      <c r="K46" s="274"/>
    </row>
  </sheetData>
  <mergeCells count="24">
    <mergeCell ref="A42:K42"/>
    <mergeCell ref="A43:K43"/>
    <mergeCell ref="A45:K45"/>
    <mergeCell ref="A46:K46"/>
    <mergeCell ref="A24:K24"/>
    <mergeCell ref="B25:I25"/>
    <mergeCell ref="J25:K25"/>
    <mergeCell ref="A26:A27"/>
    <mergeCell ref="H26:I26"/>
    <mergeCell ref="J26:K26"/>
    <mergeCell ref="A44:K44"/>
    <mergeCell ref="B26:C26"/>
    <mergeCell ref="D26:E26"/>
    <mergeCell ref="F26:G26"/>
    <mergeCell ref="A1:K1"/>
    <mergeCell ref="A2:K2"/>
    <mergeCell ref="A3:G3"/>
    <mergeCell ref="H3:K3"/>
    <mergeCell ref="A4:A5"/>
    <mergeCell ref="H4:I4"/>
    <mergeCell ref="J4:K4"/>
    <mergeCell ref="B4:C4"/>
    <mergeCell ref="D4:E4"/>
    <mergeCell ref="F4:G4"/>
  </mergeCells>
  <pageMargins left="0.7" right="0.7" top="0.75" bottom="0.75" header="0.3" footer="0.3"/>
  <pageSetup paperSize="9" scale="5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view="pageBreakPreview" zoomScaleNormal="100" zoomScaleSheetLayoutView="100" workbookViewId="0">
      <pane ySplit="5" topLeftCell="A18" activePane="bottomLeft" state="frozen"/>
      <selection activeCell="K5" sqref="K5"/>
      <selection pane="bottomLeft" activeCell="J49" sqref="J49"/>
    </sheetView>
  </sheetViews>
  <sheetFormatPr defaultRowHeight="14.25" x14ac:dyDescent="0.2"/>
  <cols>
    <col min="1" max="1" width="9.125" bestFit="1" customWidth="1"/>
    <col min="2" max="3" width="9.375" style="127" bestFit="1" customWidth="1"/>
    <col min="4" max="5" width="8.75" style="127" bestFit="1" customWidth="1"/>
    <col min="6" max="6" width="11.25" style="127" customWidth="1"/>
    <col min="7" max="7" width="9.625" style="127" bestFit="1" customWidth="1"/>
    <col min="8" max="9" width="8.75" style="127" bestFit="1" customWidth="1"/>
    <col min="10" max="11" width="9.375" bestFit="1" customWidth="1"/>
    <col min="12" max="13" width="8.75" bestFit="1" customWidth="1"/>
  </cols>
  <sheetData>
    <row r="1" spans="1:13" ht="18.75" x14ac:dyDescent="0.2">
      <c r="A1" s="242" t="s">
        <v>60</v>
      </c>
      <c r="B1" s="242"/>
      <c r="C1" s="242"/>
      <c r="D1" s="242"/>
      <c r="E1" s="242"/>
      <c r="F1" s="242"/>
      <c r="G1" s="242"/>
      <c r="H1" s="242"/>
      <c r="I1" s="242"/>
      <c r="J1" s="242"/>
      <c r="K1" s="242"/>
      <c r="L1" s="242"/>
      <c r="M1" s="242"/>
    </row>
    <row r="2" spans="1:13" ht="18.75" x14ac:dyDescent="0.2">
      <c r="A2" s="280" t="s">
        <v>61</v>
      </c>
      <c r="B2" s="280"/>
      <c r="C2" s="280"/>
      <c r="D2" s="280"/>
      <c r="E2" s="280"/>
      <c r="F2" s="280"/>
      <c r="G2" s="280"/>
      <c r="H2" s="280"/>
      <c r="I2" s="280"/>
      <c r="J2" s="280"/>
      <c r="K2" s="280"/>
      <c r="L2" s="280"/>
      <c r="M2" s="280"/>
    </row>
    <row r="3" spans="1:13" ht="15" thickBot="1" x14ac:dyDescent="0.25">
      <c r="A3" s="281" t="s">
        <v>1</v>
      </c>
      <c r="B3" s="281"/>
      <c r="C3" s="281"/>
      <c r="D3" s="281"/>
      <c r="E3" s="281"/>
      <c r="F3" s="281"/>
      <c r="G3" s="281"/>
      <c r="H3" s="281"/>
      <c r="I3" s="281"/>
      <c r="J3" s="281"/>
      <c r="K3" s="281"/>
      <c r="L3" s="281"/>
      <c r="M3" s="281"/>
    </row>
    <row r="4" spans="1:13" ht="15.75" thickTop="1" thickBot="1" x14ac:dyDescent="0.25">
      <c r="A4" s="31" t="s">
        <v>62</v>
      </c>
      <c r="B4" s="282" t="s">
        <v>8</v>
      </c>
      <c r="C4" s="283"/>
      <c r="D4" s="283"/>
      <c r="E4" s="284"/>
      <c r="F4" s="285" t="s">
        <v>14</v>
      </c>
      <c r="G4" s="286"/>
      <c r="H4" s="286"/>
      <c r="I4" s="287"/>
      <c r="J4" s="288" t="s">
        <v>63</v>
      </c>
      <c r="K4" s="289"/>
      <c r="L4" s="289"/>
      <c r="M4" s="289"/>
    </row>
    <row r="5" spans="1:13" ht="23.25" thickBot="1" x14ac:dyDescent="0.25">
      <c r="A5" s="32" t="s">
        <v>64</v>
      </c>
      <c r="B5" s="119" t="s">
        <v>65</v>
      </c>
      <c r="C5" s="119" t="s">
        <v>66</v>
      </c>
      <c r="D5" s="119" t="s">
        <v>67</v>
      </c>
      <c r="E5" s="120" t="s">
        <v>68</v>
      </c>
      <c r="F5" s="119" t="s">
        <v>65</v>
      </c>
      <c r="G5" s="119" t="s">
        <v>66</v>
      </c>
      <c r="H5" s="119" t="s">
        <v>67</v>
      </c>
      <c r="I5" s="120" t="s">
        <v>68</v>
      </c>
      <c r="J5" s="33" t="s">
        <v>65</v>
      </c>
      <c r="K5" s="33" t="s">
        <v>69</v>
      </c>
      <c r="L5" s="33" t="s">
        <v>70</v>
      </c>
      <c r="M5" s="33" t="s">
        <v>71</v>
      </c>
    </row>
    <row r="6" spans="1:13" ht="15" thickTop="1" x14ac:dyDescent="0.2">
      <c r="A6" s="34"/>
      <c r="B6" s="121"/>
      <c r="C6" s="121"/>
      <c r="D6" s="121"/>
      <c r="E6" s="121"/>
      <c r="F6" s="121"/>
      <c r="G6" s="121"/>
      <c r="H6" s="121"/>
      <c r="I6" s="121"/>
      <c r="J6" s="34"/>
      <c r="K6" s="34"/>
      <c r="L6" s="34"/>
      <c r="M6" s="34"/>
    </row>
    <row r="7" spans="1:13" ht="16.5" customHeight="1" x14ac:dyDescent="0.2">
      <c r="A7" s="78">
        <v>2023</v>
      </c>
      <c r="B7" s="122"/>
      <c r="C7" s="122"/>
      <c r="D7" s="122"/>
      <c r="E7" s="122"/>
      <c r="F7" s="122"/>
      <c r="G7" s="122"/>
      <c r="H7" s="122"/>
      <c r="I7" s="122"/>
      <c r="J7" s="4"/>
      <c r="K7" s="4"/>
      <c r="L7" s="4"/>
      <c r="M7" s="4"/>
    </row>
    <row r="8" spans="1:13" ht="16.5" customHeight="1" x14ac:dyDescent="0.2">
      <c r="A8" s="79">
        <v>45232</v>
      </c>
      <c r="B8" s="123">
        <v>1213840</v>
      </c>
      <c r="C8" s="123">
        <v>255437</v>
      </c>
      <c r="D8" s="124">
        <v>21.9495</v>
      </c>
      <c r="E8" s="124">
        <v>21.8428</v>
      </c>
      <c r="F8" s="123">
        <v>670821</v>
      </c>
      <c r="G8" s="123">
        <v>85626</v>
      </c>
      <c r="H8" s="124">
        <v>21.989799999999999</v>
      </c>
      <c r="I8" s="124">
        <v>21.841699999999999</v>
      </c>
      <c r="J8" s="70">
        <v>2524432</v>
      </c>
      <c r="K8" s="70">
        <v>807224</v>
      </c>
      <c r="L8" s="75">
        <v>21.9999</v>
      </c>
      <c r="M8" s="75">
        <v>21.910399999999999</v>
      </c>
    </row>
    <row r="9" spans="1:13" ht="16.5" customHeight="1" x14ac:dyDescent="0.2">
      <c r="A9" s="79">
        <v>45246</v>
      </c>
      <c r="B9" s="123">
        <v>1109762</v>
      </c>
      <c r="C9" s="123">
        <v>472672</v>
      </c>
      <c r="D9" s="124">
        <v>21.499700000000001</v>
      </c>
      <c r="E9" s="124">
        <v>21.287800000000001</v>
      </c>
      <c r="F9" s="123">
        <v>405026</v>
      </c>
      <c r="G9" s="123">
        <v>92039</v>
      </c>
      <c r="H9" s="124">
        <v>21.4999</v>
      </c>
      <c r="I9" s="124">
        <v>21.458300000000001</v>
      </c>
      <c r="J9" s="70">
        <v>2671363</v>
      </c>
      <c r="K9" s="70">
        <v>596068</v>
      </c>
      <c r="L9" s="75">
        <v>21.5001</v>
      </c>
      <c r="M9" s="75">
        <v>21.433399999999999</v>
      </c>
    </row>
    <row r="10" spans="1:13" ht="16.5" customHeight="1" x14ac:dyDescent="0.2">
      <c r="A10" s="79">
        <v>45260</v>
      </c>
      <c r="B10" s="123">
        <v>562926</v>
      </c>
      <c r="C10" s="123">
        <v>366175</v>
      </c>
      <c r="D10" s="124">
        <v>21.4499</v>
      </c>
      <c r="E10" s="124">
        <v>21.339500000000001</v>
      </c>
      <c r="F10" s="123">
        <v>256636</v>
      </c>
      <c r="G10" s="123">
        <v>84174</v>
      </c>
      <c r="H10" s="124">
        <v>21.4299</v>
      </c>
      <c r="I10" s="124">
        <v>21.3263</v>
      </c>
      <c r="J10" s="70">
        <v>1358959</v>
      </c>
      <c r="K10" s="70">
        <v>715309</v>
      </c>
      <c r="L10" s="75">
        <v>21.43</v>
      </c>
      <c r="M10" s="75">
        <v>21.256900000000002</v>
      </c>
    </row>
    <row r="11" spans="1:13" ht="16.5" customHeight="1" x14ac:dyDescent="0.2">
      <c r="A11" s="80"/>
      <c r="B11" s="123"/>
      <c r="C11" s="123"/>
      <c r="D11" s="124"/>
      <c r="E11" s="124"/>
      <c r="F11" s="123"/>
      <c r="G11" s="123"/>
      <c r="H11" s="124"/>
      <c r="I11" s="124"/>
      <c r="J11" s="70"/>
      <c r="K11" s="70"/>
      <c r="L11" s="75"/>
      <c r="M11" s="75"/>
    </row>
    <row r="12" spans="1:13" ht="16.5" customHeight="1" x14ac:dyDescent="0.2">
      <c r="A12" s="79">
        <v>45274</v>
      </c>
      <c r="B12" s="123">
        <v>997826</v>
      </c>
      <c r="C12" s="123">
        <v>213014</v>
      </c>
      <c r="D12" s="124">
        <v>21.4499</v>
      </c>
      <c r="E12" s="124">
        <v>21.359000000000002</v>
      </c>
      <c r="F12" s="123">
        <v>426230</v>
      </c>
      <c r="G12" s="123">
        <v>25649</v>
      </c>
      <c r="H12" s="124">
        <v>21.420100000000001</v>
      </c>
      <c r="I12" s="124">
        <v>21.355399999999999</v>
      </c>
      <c r="J12" s="70">
        <v>3362416</v>
      </c>
      <c r="K12" s="70">
        <v>1912350</v>
      </c>
      <c r="L12" s="75">
        <v>21.43</v>
      </c>
      <c r="M12" s="75">
        <v>21.411000000000001</v>
      </c>
    </row>
    <row r="13" spans="1:13" ht="16.5" customHeight="1" x14ac:dyDescent="0.2">
      <c r="A13" s="81">
        <v>45288</v>
      </c>
      <c r="B13" s="125">
        <v>732067</v>
      </c>
      <c r="C13" s="125">
        <v>210467</v>
      </c>
      <c r="D13" s="126">
        <v>21.448</v>
      </c>
      <c r="E13" s="126">
        <v>21.320799999999998</v>
      </c>
      <c r="F13" s="125">
        <v>150595</v>
      </c>
      <c r="G13" s="125">
        <v>56074</v>
      </c>
      <c r="H13" s="126">
        <v>21.399899999999999</v>
      </c>
      <c r="I13" s="126">
        <v>21.363399999999999</v>
      </c>
      <c r="J13" s="113">
        <v>1996115</v>
      </c>
      <c r="K13" s="113">
        <v>1731390</v>
      </c>
      <c r="L13" s="76">
        <v>21.43</v>
      </c>
      <c r="M13" s="76">
        <v>21.3371</v>
      </c>
    </row>
    <row r="14" spans="1:13" ht="16.5" customHeight="1" x14ac:dyDescent="0.2">
      <c r="A14" s="81"/>
      <c r="B14" s="125"/>
      <c r="C14" s="125"/>
      <c r="D14" s="126"/>
      <c r="E14" s="126"/>
      <c r="F14" s="125"/>
      <c r="G14" s="125"/>
      <c r="H14" s="126"/>
      <c r="I14" s="126"/>
      <c r="J14" s="113"/>
      <c r="K14" s="113"/>
      <c r="L14" s="76"/>
      <c r="M14" s="76"/>
    </row>
    <row r="15" spans="1:13" ht="16.5" customHeight="1" x14ac:dyDescent="0.2">
      <c r="A15" s="78">
        <v>2024</v>
      </c>
      <c r="B15" s="123"/>
      <c r="C15" s="123"/>
      <c r="D15" s="124"/>
      <c r="E15" s="124"/>
      <c r="F15" s="123"/>
      <c r="G15" s="123"/>
      <c r="H15" s="124"/>
      <c r="I15" s="124"/>
      <c r="J15" s="70"/>
      <c r="K15" s="70"/>
      <c r="L15" s="75"/>
      <c r="M15" s="75"/>
    </row>
    <row r="16" spans="1:13" ht="16.5" customHeight="1" x14ac:dyDescent="0.2">
      <c r="A16" s="79">
        <v>45302</v>
      </c>
      <c r="B16" s="123">
        <v>588577.66499999992</v>
      </c>
      <c r="C16" s="123">
        <v>26082.965</v>
      </c>
      <c r="D16" s="124">
        <v>20.999630589210209</v>
      </c>
      <c r="E16" s="124">
        <v>20.967182755561126</v>
      </c>
      <c r="F16" s="123">
        <v>88017.65</v>
      </c>
      <c r="G16" s="123">
        <v>11259.95</v>
      </c>
      <c r="H16" s="124">
        <v>20.960121771276484</v>
      </c>
      <c r="I16" s="124">
        <v>20.960121771276484</v>
      </c>
      <c r="J16" s="70">
        <v>2144501.6799999997</v>
      </c>
      <c r="K16" s="70">
        <v>245892.56999999998</v>
      </c>
      <c r="L16" s="75">
        <v>20.844935933207676</v>
      </c>
      <c r="M16" s="75">
        <v>20.792530003549299</v>
      </c>
    </row>
    <row r="17" spans="1:13" ht="16.5" customHeight="1" x14ac:dyDescent="0.2">
      <c r="A17" s="81">
        <v>45316</v>
      </c>
      <c r="B17" s="123">
        <v>496263.94500000001</v>
      </c>
      <c r="C17" s="123">
        <v>57747.144999999997</v>
      </c>
      <c r="D17" s="124">
        <v>20.499720054564939</v>
      </c>
      <c r="E17" s="124">
        <v>20.474451660022634</v>
      </c>
      <c r="F17" s="123">
        <v>71087.695000000007</v>
      </c>
      <c r="G17" s="123">
        <v>10822.195</v>
      </c>
      <c r="H17" s="124">
        <v>20.400046073720787</v>
      </c>
      <c r="I17" s="124">
        <v>20.395100115976859</v>
      </c>
      <c r="J17" s="70">
        <v>636563.32499999995</v>
      </c>
      <c r="K17" s="70">
        <v>116088.845</v>
      </c>
      <c r="L17" s="75">
        <v>20.229821252865896</v>
      </c>
      <c r="M17" s="75">
        <v>20.141073335567896</v>
      </c>
    </row>
    <row r="18" spans="1:13" ht="16.5" customHeight="1" x14ac:dyDescent="0.2">
      <c r="A18" s="82"/>
      <c r="B18" s="123"/>
      <c r="C18" s="123"/>
      <c r="D18" s="124"/>
      <c r="E18" s="124"/>
      <c r="F18" s="123"/>
      <c r="G18" s="123"/>
      <c r="H18" s="124"/>
      <c r="I18" s="124"/>
      <c r="J18" s="70"/>
      <c r="K18" s="70"/>
      <c r="L18" s="75"/>
      <c r="M18" s="75"/>
    </row>
    <row r="19" spans="1:13" ht="16.5" customHeight="1" x14ac:dyDescent="0.2">
      <c r="A19" s="79">
        <v>45329</v>
      </c>
      <c r="B19" s="123">
        <v>500520.23</v>
      </c>
      <c r="C19" s="123">
        <v>35387.630000000005</v>
      </c>
      <c r="D19" s="124">
        <v>20.439910569486962</v>
      </c>
      <c r="E19" s="124">
        <v>20.439910569486962</v>
      </c>
      <c r="F19" s="123">
        <v>89254.36</v>
      </c>
      <c r="G19" s="123">
        <v>8965.66</v>
      </c>
      <c r="H19" s="124">
        <v>20.395143637482672</v>
      </c>
      <c r="I19" s="124">
        <v>20.395143637482672</v>
      </c>
      <c r="J19" s="70">
        <v>604369.40999999992</v>
      </c>
      <c r="K19" s="70">
        <v>19491.41</v>
      </c>
      <c r="L19" s="75">
        <v>20.080021326211789</v>
      </c>
      <c r="M19" s="75">
        <v>19.994979765174513</v>
      </c>
    </row>
    <row r="20" spans="1:13" ht="16.5" customHeight="1" x14ac:dyDescent="0.2">
      <c r="A20" s="79">
        <v>45344</v>
      </c>
      <c r="B20" s="123">
        <v>668311.19500000007</v>
      </c>
      <c r="C20" s="123">
        <v>329311.09499999997</v>
      </c>
      <c r="D20" s="124">
        <v>21.699820750360622</v>
      </c>
      <c r="E20" s="124">
        <v>21.313018233593102</v>
      </c>
      <c r="F20" s="123">
        <v>73856.12999999999</v>
      </c>
      <c r="G20" s="123">
        <v>7806.12</v>
      </c>
      <c r="H20" s="124">
        <v>20.395177687967866</v>
      </c>
      <c r="I20" s="124">
        <v>20.390986642315937</v>
      </c>
      <c r="J20" s="70">
        <v>584400.34499999997</v>
      </c>
      <c r="K20" s="70">
        <v>24200.334999999999</v>
      </c>
      <c r="L20" s="75">
        <v>20.328956620210338</v>
      </c>
      <c r="M20" s="75">
        <v>20.086799328109343</v>
      </c>
    </row>
    <row r="21" spans="1:13" ht="16.5" customHeight="1" x14ac:dyDescent="0.2">
      <c r="A21" s="82"/>
      <c r="B21" s="123"/>
      <c r="C21" s="123"/>
      <c r="D21" s="124"/>
      <c r="E21" s="124"/>
      <c r="F21" s="123"/>
      <c r="G21" s="123"/>
      <c r="H21" s="124"/>
      <c r="I21" s="124"/>
      <c r="J21" s="70"/>
      <c r="K21" s="70"/>
      <c r="L21" s="75"/>
      <c r="M21" s="75"/>
    </row>
    <row r="22" spans="1:13" ht="16.5" customHeight="1" x14ac:dyDescent="0.2">
      <c r="A22" s="79">
        <v>45358</v>
      </c>
      <c r="B22" s="123">
        <v>691526.2699999999</v>
      </c>
      <c r="C22" s="123">
        <v>208155.12</v>
      </c>
      <c r="D22" s="124">
        <v>21.400159246123078</v>
      </c>
      <c r="E22" s="124">
        <v>21.257866289598716</v>
      </c>
      <c r="F22" s="123">
        <v>80289.48</v>
      </c>
      <c r="G22" s="123">
        <v>9589.48</v>
      </c>
      <c r="H22" s="124">
        <v>20.394934274311865</v>
      </c>
      <c r="I22" s="124">
        <v>20.39493054491469</v>
      </c>
      <c r="J22" s="70">
        <v>638051.34</v>
      </c>
      <c r="K22" s="70">
        <v>309231.22000000003</v>
      </c>
      <c r="L22" s="75">
        <v>20.299807816747208</v>
      </c>
      <c r="M22" s="75">
        <v>20.259258131299806</v>
      </c>
    </row>
    <row r="23" spans="1:13" ht="16.5" customHeight="1" x14ac:dyDescent="0.2">
      <c r="A23" s="79">
        <v>45372</v>
      </c>
      <c r="B23" s="123">
        <v>781769.08999999973</v>
      </c>
      <c r="C23" s="123">
        <v>583088.98999999976</v>
      </c>
      <c r="D23" s="124">
        <v>21.660066623342917</v>
      </c>
      <c r="E23" s="124">
        <v>21.425964035611521</v>
      </c>
      <c r="F23" s="123">
        <v>86912.93</v>
      </c>
      <c r="G23" s="123">
        <v>9412.93</v>
      </c>
      <c r="H23" s="124">
        <v>20.394447448608862</v>
      </c>
      <c r="I23" s="124">
        <v>20.390288548031243</v>
      </c>
      <c r="J23" s="70">
        <v>178881.92000000001</v>
      </c>
      <c r="K23" s="70">
        <v>111881.92</v>
      </c>
      <c r="L23" s="75">
        <v>20.899822471651888</v>
      </c>
      <c r="M23" s="75">
        <v>20.719142747638806</v>
      </c>
    </row>
    <row r="24" spans="1:13" ht="16.5" customHeight="1" x14ac:dyDescent="0.2">
      <c r="A24" s="82"/>
      <c r="B24" s="123"/>
      <c r="C24" s="123"/>
      <c r="D24" s="124"/>
      <c r="E24" s="124"/>
      <c r="F24" s="123"/>
      <c r="G24" s="123"/>
      <c r="H24" s="124"/>
      <c r="I24" s="124"/>
      <c r="J24" s="70"/>
      <c r="K24" s="70"/>
      <c r="L24" s="75"/>
      <c r="M24" s="75"/>
    </row>
    <row r="25" spans="1:13" ht="16.5" customHeight="1" x14ac:dyDescent="0.2">
      <c r="A25" s="79">
        <v>45386</v>
      </c>
      <c r="B25" s="123">
        <v>452533.98499999999</v>
      </c>
      <c r="C25" s="123">
        <v>188483.98500000002</v>
      </c>
      <c r="D25" s="124">
        <v>21.660066623342917</v>
      </c>
      <c r="E25" s="124">
        <v>21.600833000627869</v>
      </c>
      <c r="F25" s="123">
        <v>198116.64</v>
      </c>
      <c r="G25" s="123">
        <v>146366.64000000001</v>
      </c>
      <c r="H25" s="124">
        <v>21.399913813109304</v>
      </c>
      <c r="I25" s="124">
        <v>21.303453617591028</v>
      </c>
      <c r="J25" s="70">
        <v>387691.38500000001</v>
      </c>
      <c r="K25" s="70">
        <v>222781.38500000001</v>
      </c>
      <c r="L25" s="75">
        <v>20.899822471651888</v>
      </c>
      <c r="M25" s="75">
        <v>20.839225948907249</v>
      </c>
    </row>
    <row r="26" spans="1:13" ht="16.5" customHeight="1" x14ac:dyDescent="0.2">
      <c r="A26" s="79">
        <v>45400</v>
      </c>
      <c r="B26" s="123">
        <v>644630.36</v>
      </c>
      <c r="C26" s="123">
        <v>82703.360000000001</v>
      </c>
      <c r="D26" s="124">
        <v>21.660066623342917</v>
      </c>
      <c r="E26" s="124">
        <v>21.636348741363204</v>
      </c>
      <c r="F26" s="123">
        <v>130955.29</v>
      </c>
      <c r="G26" s="123">
        <v>13055.29</v>
      </c>
      <c r="H26" s="124">
        <v>21.387387248029803</v>
      </c>
      <c r="I26" s="124">
        <v>21.316795690807965</v>
      </c>
      <c r="J26" s="70">
        <v>642854.3899999999</v>
      </c>
      <c r="K26" s="70">
        <v>442254.39</v>
      </c>
      <c r="L26" s="75">
        <v>20.898943895449161</v>
      </c>
      <c r="M26" s="75">
        <v>20.847897052044249</v>
      </c>
    </row>
    <row r="27" spans="1:13" ht="16.5" customHeight="1" x14ac:dyDescent="0.2">
      <c r="A27" s="49"/>
      <c r="D27" s="123"/>
      <c r="E27" s="123"/>
      <c r="F27" s="123"/>
      <c r="H27" s="123"/>
      <c r="I27" s="123"/>
      <c r="J27" s="49"/>
      <c r="K27" s="49"/>
      <c r="L27" s="70"/>
      <c r="M27" s="70"/>
    </row>
    <row r="28" spans="1:13" ht="16.5" customHeight="1" x14ac:dyDescent="0.2">
      <c r="A28" s="79">
        <v>45414</v>
      </c>
      <c r="B28" s="123">
        <v>412694.88999999996</v>
      </c>
      <c r="C28" s="123">
        <v>72572.51999999999</v>
      </c>
      <c r="D28" s="124">
        <v>21.660066623342917</v>
      </c>
      <c r="E28" s="124">
        <v>21.589296553578759</v>
      </c>
      <c r="F28" s="123">
        <v>163437.85999999999</v>
      </c>
      <c r="G28" s="123">
        <v>22587.86</v>
      </c>
      <c r="H28" s="124">
        <v>21.384931224602422</v>
      </c>
      <c r="I28" s="124">
        <v>21.352887819850025</v>
      </c>
      <c r="J28" s="70">
        <v>376702.14500000002</v>
      </c>
      <c r="K28" s="70">
        <v>157756.14499999999</v>
      </c>
      <c r="L28" s="75">
        <v>20.898956279310436</v>
      </c>
      <c r="M28" s="75">
        <v>20.835820992847186</v>
      </c>
    </row>
    <row r="29" spans="1:13" ht="16.5" customHeight="1" x14ac:dyDescent="0.2">
      <c r="A29" s="79">
        <v>45428</v>
      </c>
      <c r="B29" s="123">
        <v>338648.45999999996</v>
      </c>
      <c r="C29" s="123">
        <v>187063.83500000002</v>
      </c>
      <c r="D29" s="124">
        <v>21.597336252508661</v>
      </c>
      <c r="E29" s="124">
        <v>21.571930295616781</v>
      </c>
      <c r="F29" s="123">
        <v>451859.13</v>
      </c>
      <c r="G29" s="123">
        <v>332174.63</v>
      </c>
      <c r="H29" s="124">
        <v>21.289924857837413</v>
      </c>
      <c r="I29" s="124">
        <v>21.284504084638058</v>
      </c>
      <c r="J29" s="70">
        <v>1173738.6500000001</v>
      </c>
      <c r="K29" s="70">
        <v>120280.47500000001</v>
      </c>
      <c r="L29" s="75">
        <v>20.405158076430116</v>
      </c>
      <c r="M29" s="75">
        <v>20.361236336150931</v>
      </c>
    </row>
    <row r="30" spans="1:13" ht="16.5" customHeight="1" x14ac:dyDescent="0.2">
      <c r="A30" s="79">
        <v>45442</v>
      </c>
      <c r="B30" s="123">
        <v>433742.19500000007</v>
      </c>
      <c r="C30" s="123">
        <v>165500.685</v>
      </c>
      <c r="D30" s="124">
        <v>21.000108127649948</v>
      </c>
      <c r="E30" s="124">
        <v>20.937446011516606</v>
      </c>
      <c r="F30" s="123">
        <v>286470.35499999998</v>
      </c>
      <c r="G30" s="123">
        <v>101884.755</v>
      </c>
      <c r="H30" s="124">
        <v>21.000008582765357</v>
      </c>
      <c r="I30" s="124">
        <v>20.860451666500158</v>
      </c>
      <c r="J30" s="70">
        <v>589326.20500000007</v>
      </c>
      <c r="K30" s="70">
        <v>233124.70499999999</v>
      </c>
      <c r="L30" s="75">
        <v>20.10006152503761</v>
      </c>
      <c r="M30" s="75">
        <v>19.978393198839157</v>
      </c>
    </row>
    <row r="31" spans="1:13" ht="16.5" customHeight="1" x14ac:dyDescent="0.2">
      <c r="A31" s="49"/>
      <c r="J31" s="49"/>
      <c r="K31" s="49"/>
      <c r="L31" s="49"/>
      <c r="M31" s="49"/>
    </row>
    <row r="32" spans="1:13" ht="16.5" customHeight="1" x14ac:dyDescent="0.2">
      <c r="A32" s="79">
        <v>45456</v>
      </c>
      <c r="B32" s="123">
        <v>634561.68500000006</v>
      </c>
      <c r="C32" s="123">
        <v>337737.685</v>
      </c>
      <c r="D32" s="124">
        <v>20.149768978486268</v>
      </c>
      <c r="E32" s="124">
        <v>19.986261370853338</v>
      </c>
      <c r="F32" s="123">
        <v>715903.71499999997</v>
      </c>
      <c r="G32" s="123">
        <v>521523.71500000003</v>
      </c>
      <c r="H32" s="124">
        <v>19.969295573950724</v>
      </c>
      <c r="I32" s="124">
        <v>19.92832518574448</v>
      </c>
      <c r="J32" s="70">
        <v>951839.625</v>
      </c>
      <c r="K32" s="70">
        <v>349144.22499999998</v>
      </c>
      <c r="L32" s="75">
        <v>18.948931040044211</v>
      </c>
      <c r="M32" s="75">
        <v>18.848945867966837</v>
      </c>
    </row>
    <row r="33" spans="1:15" s="49" customFormat="1" ht="16.5" customHeight="1" x14ac:dyDescent="0.2">
      <c r="A33" s="79">
        <v>45470</v>
      </c>
      <c r="B33" s="123">
        <v>252305.30499999999</v>
      </c>
      <c r="C33" s="123">
        <v>95254.975000000006</v>
      </c>
      <c r="D33" s="124">
        <v>20.149768978486268</v>
      </c>
      <c r="E33" s="124">
        <v>20.014480569994202</v>
      </c>
      <c r="F33" s="123">
        <v>1010069.4299999999</v>
      </c>
      <c r="G33" s="123">
        <v>459518.05499999999</v>
      </c>
      <c r="H33" s="124">
        <v>19.963961221248454</v>
      </c>
      <c r="I33" s="124">
        <v>19.942725053808111</v>
      </c>
      <c r="J33" s="70">
        <v>470874.19499999995</v>
      </c>
      <c r="K33" s="70">
        <v>221929.73499999999</v>
      </c>
      <c r="L33" s="75">
        <v>18.539962731120124</v>
      </c>
      <c r="M33" s="75">
        <v>18.489956667703549</v>
      </c>
    </row>
    <row r="34" spans="1:15" ht="16.5" customHeight="1" x14ac:dyDescent="0.2">
      <c r="A34" s="79"/>
      <c r="B34" s="123"/>
      <c r="C34" s="123"/>
      <c r="D34" s="124"/>
      <c r="E34" s="124"/>
      <c r="F34" s="123"/>
      <c r="G34" s="123"/>
      <c r="H34" s="124"/>
      <c r="I34" s="124"/>
      <c r="J34" s="70"/>
      <c r="K34" s="70"/>
      <c r="L34" s="75"/>
      <c r="M34" s="75"/>
    </row>
    <row r="35" spans="1:15" s="49" customFormat="1" ht="16.5" customHeight="1" x14ac:dyDescent="0.2">
      <c r="A35" s="79">
        <v>45484</v>
      </c>
      <c r="B35" s="123">
        <v>320951.01</v>
      </c>
      <c r="C35" s="123">
        <v>127270.81</v>
      </c>
      <c r="D35" s="124">
        <v>20.04940625514665</v>
      </c>
      <c r="E35" s="124">
        <v>19.838373526926866</v>
      </c>
      <c r="F35" s="123">
        <v>771053.94499999995</v>
      </c>
      <c r="G35" s="123">
        <v>175120.94500000001</v>
      </c>
      <c r="H35" s="124">
        <v>19.78492527736929</v>
      </c>
      <c r="I35" s="124">
        <v>19.683885382219028</v>
      </c>
      <c r="J35" s="70">
        <v>224401.67</v>
      </c>
      <c r="K35" s="70">
        <v>139366.67000000001</v>
      </c>
      <c r="L35" s="124">
        <v>18.539962731120124</v>
      </c>
      <c r="M35" s="124">
        <v>18.423632714883563</v>
      </c>
    </row>
    <row r="36" spans="1:15" s="49" customFormat="1" ht="16.5" customHeight="1" x14ac:dyDescent="0.2">
      <c r="A36" s="79">
        <v>45498</v>
      </c>
      <c r="B36" s="123">
        <v>280748.46499999997</v>
      </c>
      <c r="C36" s="123">
        <v>93676.28</v>
      </c>
      <c r="D36" s="124">
        <v>19.489900545871254</v>
      </c>
      <c r="E36" s="124">
        <v>19.485167543825956</v>
      </c>
      <c r="F36" s="123">
        <v>1043719.375</v>
      </c>
      <c r="G36" s="123">
        <v>225298.52499999999</v>
      </c>
      <c r="H36" s="124">
        <v>19.289071611440924</v>
      </c>
      <c r="I36" s="124">
        <v>19.190797232609683</v>
      </c>
      <c r="J36" s="70">
        <v>527071.495</v>
      </c>
      <c r="K36" s="70">
        <v>162190.905</v>
      </c>
      <c r="L36" s="124">
        <v>18.238889822639091</v>
      </c>
      <c r="M36" s="124">
        <v>18.127307882026916</v>
      </c>
    </row>
    <row r="37" spans="1:15" s="49" customFormat="1" ht="16.5" customHeight="1" x14ac:dyDescent="0.2">
      <c r="A37" s="79"/>
      <c r="B37" s="123"/>
      <c r="C37" s="123"/>
      <c r="D37" s="124"/>
      <c r="E37" s="124"/>
      <c r="F37" s="123"/>
      <c r="G37" s="123"/>
      <c r="H37" s="124"/>
      <c r="I37" s="124"/>
      <c r="J37" s="70"/>
      <c r="K37" s="70"/>
      <c r="L37" s="124"/>
      <c r="M37" s="124"/>
    </row>
    <row r="38" spans="1:15" s="49" customFormat="1" ht="16.5" customHeight="1" x14ac:dyDescent="0.2">
      <c r="A38" s="79">
        <v>45512</v>
      </c>
      <c r="B38" s="123">
        <v>373572.61499999999</v>
      </c>
      <c r="C38" s="123">
        <v>63010.815000000002</v>
      </c>
      <c r="D38" s="124">
        <v>18.974836863490999</v>
      </c>
      <c r="E38" s="124">
        <v>18.895934589963101</v>
      </c>
      <c r="F38" s="123">
        <v>716528.21499999997</v>
      </c>
      <c r="G38" s="123">
        <v>111292.84</v>
      </c>
      <c r="H38" s="124">
        <v>18.7501126538852</v>
      </c>
      <c r="I38" s="124">
        <v>18.7320664429967</v>
      </c>
      <c r="J38" s="70">
        <v>783308.03499999992</v>
      </c>
      <c r="K38" s="70">
        <v>180366.935</v>
      </c>
      <c r="L38" s="124">
        <v>17.739274354225799</v>
      </c>
      <c r="M38" s="124">
        <v>17.596552696717101</v>
      </c>
      <c r="N38" s="124"/>
      <c r="O38" s="124"/>
    </row>
    <row r="39" spans="1:15" s="49" customFormat="1" ht="16.5" customHeight="1" x14ac:dyDescent="0.2">
      <c r="A39" s="79">
        <v>45526</v>
      </c>
      <c r="B39" s="123">
        <v>305777.185</v>
      </c>
      <c r="C39" s="123">
        <v>79068.195000000007</v>
      </c>
      <c r="D39" s="124">
        <v>17.490231295460799</v>
      </c>
      <c r="E39" s="124">
        <v>17.465971056601301</v>
      </c>
      <c r="F39" s="123">
        <v>429739.59499999997</v>
      </c>
      <c r="G39" s="123">
        <v>170534.595</v>
      </c>
      <c r="H39" s="124">
        <v>17.7449320686421</v>
      </c>
      <c r="I39" s="124">
        <v>17.6959329651947</v>
      </c>
      <c r="J39" s="70">
        <v>546401.53999999992</v>
      </c>
      <c r="K39" s="70">
        <v>147201.53999999998</v>
      </c>
      <c r="L39" s="124">
        <v>16.999894305044201</v>
      </c>
      <c r="M39" s="124">
        <v>16.8631189016001</v>
      </c>
      <c r="N39" s="124"/>
      <c r="O39" s="124"/>
    </row>
    <row r="40" spans="1:15" s="49" customFormat="1" ht="16.5" customHeight="1" x14ac:dyDescent="0.2">
      <c r="A40" s="79"/>
      <c r="B40" s="123"/>
      <c r="C40" s="123"/>
      <c r="D40" s="124"/>
      <c r="E40" s="124"/>
      <c r="F40" s="123"/>
      <c r="G40" s="123"/>
      <c r="H40" s="124"/>
      <c r="I40" s="124"/>
      <c r="J40" s="70"/>
      <c r="K40" s="70"/>
      <c r="L40" s="124"/>
      <c r="M40" s="124"/>
    </row>
    <row r="41" spans="1:15" s="49" customFormat="1" ht="16.5" customHeight="1" x14ac:dyDescent="0.2">
      <c r="A41" s="208">
        <v>45540</v>
      </c>
      <c r="B41" s="123">
        <v>373034.35000000003</v>
      </c>
      <c r="C41" s="123">
        <v>101223.01</v>
      </c>
      <c r="D41" s="124">
        <v>17.479886950036562</v>
      </c>
      <c r="E41" s="124">
        <v>17.410154295764588</v>
      </c>
      <c r="F41" s="123">
        <v>423154.96500000003</v>
      </c>
      <c r="G41" s="123">
        <v>265599.96500000003</v>
      </c>
      <c r="H41" s="124">
        <v>17.739942384996667</v>
      </c>
      <c r="I41" s="124">
        <v>17.618316750628225</v>
      </c>
      <c r="J41" s="123">
        <v>902191</v>
      </c>
      <c r="K41" s="123">
        <v>468421</v>
      </c>
      <c r="L41" s="124">
        <v>16.99893421698253</v>
      </c>
      <c r="M41" s="124">
        <v>16.827786020244748</v>
      </c>
    </row>
    <row r="42" spans="1:15" s="49" customFormat="1" ht="16.5" customHeight="1" x14ac:dyDescent="0.2">
      <c r="A42" s="208">
        <v>45554</v>
      </c>
      <c r="B42" s="123">
        <v>240051.43</v>
      </c>
      <c r="C42" s="123" t="s">
        <v>175</v>
      </c>
      <c r="D42" s="123" t="s">
        <v>175</v>
      </c>
      <c r="E42" s="123" t="s">
        <v>175</v>
      </c>
      <c r="F42" s="123">
        <v>310069.86499999999</v>
      </c>
      <c r="G42" s="123" t="s">
        <v>175</v>
      </c>
      <c r="H42" s="123" t="s">
        <v>175</v>
      </c>
      <c r="I42" s="123" t="s">
        <v>175</v>
      </c>
      <c r="J42" s="123">
        <v>955258.47499999998</v>
      </c>
      <c r="K42" s="123" t="s">
        <v>175</v>
      </c>
      <c r="L42" s="123" t="s">
        <v>175</v>
      </c>
      <c r="M42" s="123" t="s">
        <v>175</v>
      </c>
    </row>
    <row r="43" spans="1:15" s="49" customFormat="1" ht="16.5" customHeight="1" x14ac:dyDescent="0.2"/>
    <row r="44" spans="1:15" s="49" customFormat="1" ht="16.5" customHeight="1" x14ac:dyDescent="0.2">
      <c r="A44" s="208">
        <v>45568</v>
      </c>
      <c r="B44" s="123">
        <v>211732.52</v>
      </c>
      <c r="C44" s="123" t="s">
        <v>175</v>
      </c>
      <c r="D44" s="124" t="s">
        <v>175</v>
      </c>
      <c r="E44" s="124" t="s">
        <v>175</v>
      </c>
      <c r="F44" s="123">
        <v>253179.63500000001</v>
      </c>
      <c r="G44" s="123">
        <v>90273.235000000001</v>
      </c>
      <c r="H44" s="124">
        <v>14.398042901305455</v>
      </c>
      <c r="I44" s="124">
        <v>14.232964782586608</v>
      </c>
      <c r="J44" s="123">
        <v>518423.39499999996</v>
      </c>
      <c r="K44" s="123">
        <v>154173.39500000002</v>
      </c>
      <c r="L44" s="124">
        <v>13.734976832229002</v>
      </c>
      <c r="M44" s="124">
        <v>13.497570156042556</v>
      </c>
    </row>
    <row r="45" spans="1:15" s="49" customFormat="1" ht="16.5" customHeight="1" x14ac:dyDescent="0.2">
      <c r="A45" s="208">
        <v>45582</v>
      </c>
      <c r="B45" s="123">
        <v>354806.01</v>
      </c>
      <c r="C45" s="123">
        <v>232590.01</v>
      </c>
      <c r="D45" s="124">
        <v>15.299386544681532</v>
      </c>
      <c r="E45" s="124">
        <v>15.063886685774094</v>
      </c>
      <c r="F45" s="123">
        <v>334298.85499999998</v>
      </c>
      <c r="G45" s="123">
        <v>215048.85500000001</v>
      </c>
      <c r="H45" s="124">
        <v>14.342996369612878</v>
      </c>
      <c r="I45" s="124">
        <v>14.154534855526332</v>
      </c>
      <c r="J45" s="123">
        <v>722366.02500000002</v>
      </c>
      <c r="K45" s="123">
        <v>268566.02500000002</v>
      </c>
      <c r="L45" s="124">
        <v>13.734976832229002</v>
      </c>
      <c r="M45" s="124">
        <v>13.640941742581408</v>
      </c>
    </row>
    <row r="46" spans="1:15" s="49" customFormat="1" ht="16.5" customHeight="1" x14ac:dyDescent="0.2">
      <c r="A46" s="208">
        <v>45596</v>
      </c>
      <c r="B46" s="123">
        <v>752903.94499999995</v>
      </c>
      <c r="C46" s="123">
        <v>173502.94500000001</v>
      </c>
      <c r="D46" s="124">
        <v>13.899786196543785</v>
      </c>
      <c r="E46" s="124">
        <v>13.867576440515197</v>
      </c>
      <c r="F46" s="123">
        <v>428765.55</v>
      </c>
      <c r="G46" s="123">
        <v>142315.54999999999</v>
      </c>
      <c r="H46" s="124">
        <v>13.499975945002863</v>
      </c>
      <c r="I46" s="124">
        <v>13.341319039787486</v>
      </c>
      <c r="J46" s="123">
        <v>1128568.49</v>
      </c>
      <c r="K46" s="123">
        <v>504052.49</v>
      </c>
      <c r="L46" s="124">
        <v>13.09973911324346</v>
      </c>
      <c r="M46" s="124">
        <v>12.934422208092009</v>
      </c>
    </row>
    <row r="47" spans="1:15" s="49" customFormat="1" ht="16.5" customHeight="1" x14ac:dyDescent="0.2">
      <c r="A47" s="208"/>
      <c r="B47" s="123"/>
      <c r="C47" s="123"/>
      <c r="D47" s="124"/>
      <c r="E47" s="124"/>
      <c r="F47" s="123"/>
      <c r="G47" s="123"/>
      <c r="H47" s="124"/>
      <c r="I47" s="124"/>
      <c r="J47" s="123"/>
      <c r="K47" s="123"/>
      <c r="L47" s="124"/>
      <c r="M47" s="124"/>
    </row>
    <row r="48" spans="1:15" s="49" customFormat="1" ht="16.5" customHeight="1" x14ac:dyDescent="0.2">
      <c r="A48" s="208">
        <v>45610</v>
      </c>
      <c r="B48" s="229">
        <v>850630.92500000005</v>
      </c>
      <c r="C48" s="229">
        <v>317427.17499999999</v>
      </c>
      <c r="D48" s="230">
        <v>13.699959500219444</v>
      </c>
      <c r="E48" s="230">
        <v>13.454912293362401</v>
      </c>
      <c r="F48" s="229">
        <v>403659.22499999998</v>
      </c>
      <c r="G48" s="229">
        <v>166549.22500000001</v>
      </c>
      <c r="H48" s="230">
        <v>13.49987704185612</v>
      </c>
      <c r="I48" s="230">
        <v>13.421539883467531</v>
      </c>
      <c r="J48" s="229">
        <v>665845.80999999994</v>
      </c>
      <c r="K48" s="229">
        <v>291845.81</v>
      </c>
      <c r="L48" s="230">
        <v>13.199940495750598</v>
      </c>
      <c r="M48" s="230">
        <v>13.017826623376319</v>
      </c>
    </row>
    <row r="49" spans="1:13" s="49" customFormat="1" ht="16.5" customHeight="1" x14ac:dyDescent="0.2">
      <c r="A49" s="208">
        <v>45624</v>
      </c>
      <c r="B49" s="229">
        <v>706532.01500000001</v>
      </c>
      <c r="C49" s="229">
        <v>176014.58500000002</v>
      </c>
      <c r="D49" s="230">
        <v>12.997357246510429</v>
      </c>
      <c r="E49" s="230">
        <v>12.935963141807022</v>
      </c>
      <c r="F49" s="229">
        <v>610031.0199999999</v>
      </c>
      <c r="G49" s="229">
        <v>97943.57</v>
      </c>
      <c r="H49" s="230">
        <v>12.894807991217389</v>
      </c>
      <c r="I49" s="230">
        <v>12.819223904341987</v>
      </c>
      <c r="J49" s="229">
        <v>1313311.0899999999</v>
      </c>
      <c r="K49" s="229">
        <v>342102.54</v>
      </c>
      <c r="L49" s="230">
        <v>12.349974026584407</v>
      </c>
      <c r="M49" s="230">
        <v>12.102451388046486</v>
      </c>
    </row>
    <row r="50" spans="1:13" s="49" customFormat="1" ht="15" thickBot="1" x14ac:dyDescent="0.25">
      <c r="B50" s="123"/>
      <c r="C50" s="123"/>
      <c r="D50" s="124"/>
      <c r="E50" s="124"/>
      <c r="F50" s="123"/>
      <c r="G50" s="123"/>
      <c r="H50" s="124"/>
      <c r="I50" s="124"/>
      <c r="J50" s="123"/>
      <c r="K50" s="123"/>
      <c r="L50" s="124"/>
      <c r="M50" s="124"/>
    </row>
    <row r="51" spans="1:13" x14ac:dyDescent="0.2">
      <c r="A51" s="278" t="s">
        <v>73</v>
      </c>
      <c r="B51" s="278"/>
      <c r="C51" s="278"/>
      <c r="D51" s="278"/>
      <c r="E51" s="278"/>
      <c r="F51" s="278"/>
      <c r="G51" s="278"/>
      <c r="H51" s="278"/>
      <c r="I51" s="278"/>
      <c r="J51" s="278"/>
      <c r="K51" s="278"/>
      <c r="L51" s="278"/>
      <c r="M51" s="278"/>
    </row>
    <row r="52" spans="1:13" x14ac:dyDescent="0.2">
      <c r="A52" s="279" t="s">
        <v>179</v>
      </c>
      <c r="B52" s="279"/>
      <c r="C52" s="279"/>
      <c r="D52" s="279"/>
      <c r="E52" s="279"/>
      <c r="F52" s="279"/>
      <c r="G52" s="279"/>
      <c r="H52" s="279"/>
      <c r="I52" s="279"/>
      <c r="J52" s="279"/>
      <c r="K52" s="279"/>
      <c r="L52" s="279"/>
      <c r="M52" s="279"/>
    </row>
    <row r="53" spans="1:13" x14ac:dyDescent="0.2">
      <c r="D53" s="209"/>
      <c r="E53" s="209"/>
      <c r="H53" s="209"/>
      <c r="I53" s="209"/>
      <c r="L53" s="209"/>
      <c r="M53" s="209"/>
    </row>
    <row r="54" spans="1:13" x14ac:dyDescent="0.2">
      <c r="D54" s="124"/>
      <c r="E54" s="124"/>
      <c r="F54" s="128"/>
      <c r="G54" s="128"/>
      <c r="H54" s="124"/>
      <c r="I54" s="124"/>
      <c r="J54" s="129"/>
      <c r="K54" s="129"/>
      <c r="L54" s="124"/>
      <c r="M54" s="124"/>
    </row>
  </sheetData>
  <mergeCells count="8">
    <mergeCell ref="A51:M51"/>
    <mergeCell ref="A52:M52"/>
    <mergeCell ref="A1:M1"/>
    <mergeCell ref="A2:M2"/>
    <mergeCell ref="A3:M3"/>
    <mergeCell ref="B4:E4"/>
    <mergeCell ref="F4:I4"/>
    <mergeCell ref="J4:M4"/>
  </mergeCells>
  <pageMargins left="0.7" right="0.7" top="0.75" bottom="0.75" header="0.3" footer="0.3"/>
  <pageSetup paperSize="9" scale="67"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view="pageBreakPreview" zoomScale="85" zoomScaleNormal="100" zoomScaleSheetLayoutView="85" workbookViewId="0">
      <pane ySplit="6" topLeftCell="A23" activePane="bottomLeft" state="frozen"/>
      <selection activeCell="K5" sqref="K5"/>
      <selection pane="bottomLeft" activeCell="A72" sqref="A72"/>
    </sheetView>
  </sheetViews>
  <sheetFormatPr defaultColWidth="9.125" defaultRowHeight="14.25" x14ac:dyDescent="0.2"/>
  <cols>
    <col min="1" max="1" width="31.875" style="134" customWidth="1"/>
    <col min="2" max="8" width="10.25" style="134" customWidth="1"/>
    <col min="9" max="16384" width="9.125" style="134"/>
  </cols>
  <sheetData>
    <row r="1" spans="1:8" ht="18.75" x14ac:dyDescent="0.2">
      <c r="A1" s="291" t="s">
        <v>74</v>
      </c>
      <c r="B1" s="291"/>
      <c r="C1" s="291"/>
      <c r="D1" s="291"/>
      <c r="E1" s="291"/>
      <c r="F1" s="291"/>
      <c r="G1" s="291"/>
      <c r="H1" s="291"/>
    </row>
    <row r="2" spans="1:8" x14ac:dyDescent="0.2">
      <c r="A2" s="292" t="s">
        <v>75</v>
      </c>
      <c r="B2" s="292"/>
      <c r="C2" s="292"/>
      <c r="D2" s="292"/>
      <c r="E2" s="292"/>
      <c r="F2" s="292"/>
      <c r="G2" s="292"/>
      <c r="H2" s="292"/>
    </row>
    <row r="3" spans="1:8" ht="15" thickBot="1" x14ac:dyDescent="0.25">
      <c r="A3" s="293" t="s">
        <v>1</v>
      </c>
      <c r="B3" s="293"/>
      <c r="C3" s="293"/>
      <c r="D3" s="293"/>
      <c r="E3" s="293"/>
      <c r="F3" s="293"/>
      <c r="G3" s="293"/>
      <c r="H3" s="293"/>
    </row>
    <row r="4" spans="1:8" ht="15" thickTop="1" x14ac:dyDescent="0.2">
      <c r="A4" s="177" t="s">
        <v>76</v>
      </c>
      <c r="B4" s="177"/>
      <c r="C4" s="177"/>
      <c r="D4" s="177"/>
      <c r="E4" s="177"/>
      <c r="F4" s="177" t="s">
        <v>77</v>
      </c>
      <c r="G4" s="177" t="s">
        <v>78</v>
      </c>
      <c r="H4" s="231" t="s">
        <v>79</v>
      </c>
    </row>
    <row r="5" spans="1:8" x14ac:dyDescent="0.2">
      <c r="A5" s="177" t="s">
        <v>80</v>
      </c>
      <c r="B5" s="177"/>
      <c r="C5" s="177" t="s">
        <v>81</v>
      </c>
      <c r="D5" s="177" t="s">
        <v>45</v>
      </c>
      <c r="E5" s="177" t="s">
        <v>45</v>
      </c>
      <c r="F5" s="177" t="s">
        <v>27</v>
      </c>
      <c r="G5" s="177" t="s">
        <v>82</v>
      </c>
      <c r="H5" s="231" t="s">
        <v>83</v>
      </c>
    </row>
    <row r="6" spans="1:8" ht="15" thickBot="1" x14ac:dyDescent="0.25">
      <c r="A6" s="183" t="s">
        <v>84</v>
      </c>
      <c r="B6" s="183" t="s">
        <v>85</v>
      </c>
      <c r="C6" s="183" t="s">
        <v>86</v>
      </c>
      <c r="D6" s="183" t="s">
        <v>87</v>
      </c>
      <c r="E6" s="183" t="s">
        <v>88</v>
      </c>
      <c r="F6" s="232" t="s">
        <v>161</v>
      </c>
      <c r="G6" s="183" t="s">
        <v>89</v>
      </c>
      <c r="H6" s="233" t="s">
        <v>89</v>
      </c>
    </row>
    <row r="7" spans="1:8" ht="15" hidden="1" thickTop="1" x14ac:dyDescent="0.2">
      <c r="A7" s="65">
        <v>45308</v>
      </c>
      <c r="B7" s="68" t="s">
        <v>90</v>
      </c>
      <c r="C7" s="153">
        <v>0.12</v>
      </c>
      <c r="D7" s="115">
        <v>200300</v>
      </c>
      <c r="E7" s="115">
        <v>97353.5</v>
      </c>
      <c r="F7" s="67">
        <v>90.612099999999998</v>
      </c>
      <c r="G7" s="154">
        <f>100*0.168000036705632</f>
        <v>16.8000036705632</v>
      </c>
      <c r="H7" s="154">
        <v>16.597707897324401</v>
      </c>
    </row>
    <row r="8" spans="1:8" hidden="1" x14ac:dyDescent="0.2">
      <c r="A8" s="66"/>
      <c r="B8" s="68" t="s">
        <v>91</v>
      </c>
      <c r="C8" s="153">
        <v>0.14000000000000001</v>
      </c>
      <c r="D8" s="115">
        <v>137778.79999999999</v>
      </c>
      <c r="E8" s="115">
        <v>61954.1</v>
      </c>
      <c r="F8" s="67">
        <v>94.910200000000003</v>
      </c>
      <c r="G8" s="154">
        <f>100*0.154999980541036</f>
        <v>15.4999980541036</v>
      </c>
      <c r="H8" s="154">
        <v>15.376388707868898</v>
      </c>
    </row>
    <row r="9" spans="1:8" hidden="1" x14ac:dyDescent="0.2">
      <c r="A9" s="66"/>
      <c r="B9" s="68" t="s">
        <v>92</v>
      </c>
      <c r="C9" s="153">
        <v>0.14000000000000001</v>
      </c>
      <c r="D9" s="115">
        <v>121960</v>
      </c>
      <c r="E9" s="115">
        <v>2771</v>
      </c>
      <c r="F9" s="67">
        <v>97.367599999999996</v>
      </c>
      <c r="G9" s="154">
        <v>14.499993184079901</v>
      </c>
      <c r="H9" s="154">
        <v>14.3749999737396</v>
      </c>
    </row>
    <row r="10" spans="1:8" hidden="1" x14ac:dyDescent="0.2">
      <c r="A10" s="66"/>
      <c r="B10" s="68" t="s">
        <v>93</v>
      </c>
      <c r="C10" s="153">
        <v>0.105</v>
      </c>
      <c r="D10" s="114" t="s">
        <v>176</v>
      </c>
      <c r="E10" s="115" t="s">
        <v>29</v>
      </c>
      <c r="F10" s="67" t="s">
        <v>29</v>
      </c>
      <c r="G10" s="154" t="s">
        <v>29</v>
      </c>
      <c r="H10" s="154" t="s">
        <v>29</v>
      </c>
    </row>
    <row r="11" spans="1:8" hidden="1" x14ac:dyDescent="0.2">
      <c r="A11" s="66"/>
      <c r="B11" s="68" t="s">
        <v>95</v>
      </c>
      <c r="C11" s="153">
        <v>0.11</v>
      </c>
      <c r="D11" s="114" t="s">
        <v>176</v>
      </c>
      <c r="E11" s="115" t="s">
        <v>29</v>
      </c>
      <c r="F11" s="67" t="s">
        <v>29</v>
      </c>
      <c r="G11" s="154" t="s">
        <v>29</v>
      </c>
      <c r="H11" s="154" t="s">
        <v>29</v>
      </c>
    </row>
    <row r="12" spans="1:8" hidden="1" x14ac:dyDescent="0.2">
      <c r="A12" s="66"/>
      <c r="B12" s="68" t="s">
        <v>96</v>
      </c>
      <c r="C12" s="153">
        <v>0.11</v>
      </c>
      <c r="D12" s="114" t="s">
        <v>176</v>
      </c>
      <c r="E12" s="115" t="s">
        <v>29</v>
      </c>
      <c r="F12" s="67" t="s">
        <v>29</v>
      </c>
      <c r="G12" s="154" t="s">
        <v>29</v>
      </c>
      <c r="H12" s="154" t="s">
        <v>29</v>
      </c>
    </row>
    <row r="13" spans="1:8" hidden="1" x14ac:dyDescent="0.2">
      <c r="A13" s="66"/>
      <c r="B13" s="68"/>
      <c r="C13" s="68"/>
      <c r="D13" s="114"/>
      <c r="E13" s="115"/>
      <c r="F13" s="67"/>
      <c r="G13" s="191"/>
      <c r="H13" s="191"/>
    </row>
    <row r="14" spans="1:8" ht="15" thickTop="1" x14ac:dyDescent="0.2">
      <c r="A14" s="65">
        <v>45337</v>
      </c>
      <c r="B14" s="68" t="s">
        <v>90</v>
      </c>
      <c r="C14" s="153">
        <v>0.14000000000000001</v>
      </c>
      <c r="D14" s="115">
        <v>152918</v>
      </c>
      <c r="E14" s="115">
        <v>70074.3</v>
      </c>
      <c r="F14" s="67">
        <v>93.605999999999995</v>
      </c>
      <c r="G14" s="154">
        <v>16.799890351612294</v>
      </c>
      <c r="H14" s="154">
        <v>16.727328012622614</v>
      </c>
    </row>
    <row r="15" spans="1:8" x14ac:dyDescent="0.2">
      <c r="A15" s="66"/>
      <c r="B15" s="68" t="s">
        <v>91</v>
      </c>
      <c r="C15" s="153">
        <v>0.14000000000000001</v>
      </c>
      <c r="D15" s="115">
        <v>40100</v>
      </c>
      <c r="E15" s="115">
        <v>13724.7</v>
      </c>
      <c r="F15" s="67">
        <v>94.768500000000003</v>
      </c>
      <c r="G15" s="154">
        <v>15.549930345509292</v>
      </c>
      <c r="H15" s="154">
        <v>15.547577152129769</v>
      </c>
    </row>
    <row r="16" spans="1:8" x14ac:dyDescent="0.2">
      <c r="A16" s="66"/>
      <c r="B16" s="68" t="s">
        <v>92</v>
      </c>
      <c r="C16" s="153">
        <v>0.14000000000000001</v>
      </c>
      <c r="D16" s="115">
        <v>30294</v>
      </c>
      <c r="E16" s="115">
        <v>1544</v>
      </c>
      <c r="F16" s="67">
        <v>97.373500000000007</v>
      </c>
      <c r="G16" s="154">
        <v>14.499999010441266</v>
      </c>
      <c r="H16" s="154">
        <v>14.489999588940247</v>
      </c>
    </row>
    <row r="17" spans="1:8" x14ac:dyDescent="0.2">
      <c r="A17" s="66"/>
      <c r="B17" s="68" t="s">
        <v>93</v>
      </c>
      <c r="C17" s="153">
        <v>0.105</v>
      </c>
      <c r="D17" s="114" t="s">
        <v>176</v>
      </c>
      <c r="E17" s="67" t="s">
        <v>29</v>
      </c>
      <c r="F17" s="67" t="s">
        <v>29</v>
      </c>
      <c r="G17" s="154" t="s">
        <v>29</v>
      </c>
      <c r="H17" s="154" t="s">
        <v>29</v>
      </c>
    </row>
    <row r="18" spans="1:8" x14ac:dyDescent="0.2">
      <c r="A18" s="66"/>
      <c r="B18" s="68" t="s">
        <v>95</v>
      </c>
      <c r="C18" s="153">
        <v>0.11</v>
      </c>
      <c r="D18" s="114" t="s">
        <v>176</v>
      </c>
      <c r="E18" s="67" t="s">
        <v>29</v>
      </c>
      <c r="F18" s="67" t="s">
        <v>29</v>
      </c>
      <c r="G18" s="154" t="s">
        <v>29</v>
      </c>
      <c r="H18" s="154" t="s">
        <v>29</v>
      </c>
    </row>
    <row r="19" spans="1:8" x14ac:dyDescent="0.2">
      <c r="A19" s="66"/>
      <c r="B19" s="68" t="s">
        <v>96</v>
      </c>
      <c r="C19" s="153">
        <v>0.11</v>
      </c>
      <c r="D19" s="114" t="s">
        <v>176</v>
      </c>
      <c r="E19" s="67" t="s">
        <v>29</v>
      </c>
      <c r="F19" s="67" t="s">
        <v>29</v>
      </c>
      <c r="G19" s="154" t="s">
        <v>29</v>
      </c>
      <c r="H19" s="154" t="s">
        <v>29</v>
      </c>
    </row>
    <row r="20" spans="1:8" x14ac:dyDescent="0.2">
      <c r="A20" s="66"/>
      <c r="B20" s="68"/>
      <c r="C20" s="68"/>
      <c r="D20" s="114"/>
      <c r="E20" s="115"/>
      <c r="F20" s="67"/>
      <c r="G20" s="191"/>
      <c r="H20" s="191"/>
    </row>
    <row r="21" spans="1:8" x14ac:dyDescent="0.2">
      <c r="A21" s="65">
        <v>45365</v>
      </c>
      <c r="B21" s="68" t="s">
        <v>90</v>
      </c>
      <c r="C21" s="153">
        <v>0.14000000000000001</v>
      </c>
      <c r="D21" s="115">
        <v>151044.79999999999</v>
      </c>
      <c r="E21" s="115">
        <v>42916.9</v>
      </c>
      <c r="F21" s="67">
        <v>93.740600000000001</v>
      </c>
      <c r="G21" s="154">
        <f>100*0.167799905790187</f>
        <v>16.779990579018701</v>
      </c>
      <c r="H21" s="154">
        <f>100*0.166746753070503</f>
        <v>16.6746753070503</v>
      </c>
    </row>
    <row r="22" spans="1:8" x14ac:dyDescent="0.2">
      <c r="A22" s="66"/>
      <c r="B22" s="68" t="s">
        <v>91</v>
      </c>
      <c r="C22" s="153">
        <v>0.14000000000000001</v>
      </c>
      <c r="D22" s="115">
        <v>62943.7</v>
      </c>
      <c r="E22" s="115">
        <v>11812.9</v>
      </c>
      <c r="F22" s="67">
        <v>94.995400000000004</v>
      </c>
      <c r="G22" s="154">
        <f>100*0.154898513825623</f>
        <v>15.4898513825623</v>
      </c>
      <c r="H22" s="154">
        <f>100*0.154628681999032</f>
        <v>15.462868199903202</v>
      </c>
    </row>
    <row r="23" spans="1:8" x14ac:dyDescent="0.2">
      <c r="A23" s="66"/>
      <c r="B23" s="68" t="s">
        <v>92</v>
      </c>
      <c r="C23" s="153">
        <v>0.14000000000000001</v>
      </c>
      <c r="D23" s="115">
        <v>39558</v>
      </c>
      <c r="E23" s="115">
        <v>1218</v>
      </c>
      <c r="F23" s="67">
        <v>98.148300000000006</v>
      </c>
      <c r="G23" s="154">
        <f>100*0.143500087693011</f>
        <v>14.3500087693011</v>
      </c>
      <c r="H23" s="154">
        <f>100*0.142749989242619</f>
        <v>14.274998924261901</v>
      </c>
    </row>
    <row r="24" spans="1:8" x14ac:dyDescent="0.2">
      <c r="A24" s="66"/>
      <c r="B24" s="68" t="s">
        <v>93</v>
      </c>
      <c r="C24" s="153">
        <v>0.105</v>
      </c>
      <c r="D24" s="114" t="s">
        <v>176</v>
      </c>
      <c r="E24" s="67" t="s">
        <v>29</v>
      </c>
      <c r="F24" s="67" t="s">
        <v>29</v>
      </c>
      <c r="G24" s="154" t="s">
        <v>29</v>
      </c>
      <c r="H24" s="154" t="s">
        <v>29</v>
      </c>
    </row>
    <row r="25" spans="1:8" x14ac:dyDescent="0.2">
      <c r="A25" s="66"/>
      <c r="B25" s="68" t="s">
        <v>95</v>
      </c>
      <c r="C25" s="153">
        <v>0.11</v>
      </c>
      <c r="D25" s="114" t="s">
        <v>176</v>
      </c>
      <c r="E25" s="67" t="s">
        <v>29</v>
      </c>
      <c r="F25" s="67" t="s">
        <v>29</v>
      </c>
      <c r="G25" s="154" t="s">
        <v>29</v>
      </c>
      <c r="H25" s="154" t="s">
        <v>29</v>
      </c>
    </row>
    <row r="26" spans="1:8" x14ac:dyDescent="0.2">
      <c r="A26" s="66"/>
      <c r="B26" s="68" t="s">
        <v>96</v>
      </c>
      <c r="C26" s="153">
        <v>0.11</v>
      </c>
      <c r="D26" s="114" t="s">
        <v>176</v>
      </c>
      <c r="E26" s="67" t="s">
        <v>29</v>
      </c>
      <c r="F26" s="67" t="s">
        <v>29</v>
      </c>
      <c r="G26" s="154" t="s">
        <v>29</v>
      </c>
      <c r="H26" s="154" t="s">
        <v>29</v>
      </c>
    </row>
    <row r="28" spans="1:8" x14ac:dyDescent="0.2">
      <c r="A28" s="65">
        <v>45399</v>
      </c>
      <c r="B28" s="68" t="s">
        <v>90</v>
      </c>
      <c r="C28" s="153">
        <v>0.14000000000000001</v>
      </c>
      <c r="D28" s="115">
        <v>61411</v>
      </c>
      <c r="E28" s="115">
        <v>4135.7</v>
      </c>
      <c r="F28" s="67">
        <v>94.144000000000005</v>
      </c>
      <c r="G28" s="154">
        <v>16.650023060991316</v>
      </c>
      <c r="H28" s="154">
        <v>16.650023060991316</v>
      </c>
    </row>
    <row r="29" spans="1:8" x14ac:dyDescent="0.2">
      <c r="B29" s="68" t="s">
        <v>91</v>
      </c>
      <c r="C29" s="153">
        <v>0.14000000000000001</v>
      </c>
      <c r="D29" s="115">
        <v>40008.199999999997</v>
      </c>
      <c r="E29" s="115">
        <v>1643.2</v>
      </c>
      <c r="F29" s="67">
        <v>95.082800000000006</v>
      </c>
      <c r="G29" s="154">
        <v>15.480013985562158</v>
      </c>
      <c r="H29" s="154">
        <v>15.420003360595233</v>
      </c>
    </row>
    <row r="30" spans="1:8" x14ac:dyDescent="0.2">
      <c r="B30" s="68" t="s">
        <v>92</v>
      </c>
      <c r="C30" s="153">
        <v>0.14000000000000001</v>
      </c>
      <c r="D30" s="115">
        <v>43542</v>
      </c>
      <c r="E30" s="115">
        <v>1052</v>
      </c>
      <c r="F30" s="67">
        <v>98.182100000000005</v>
      </c>
      <c r="G30" s="154">
        <v>14.349992547459999</v>
      </c>
      <c r="H30" s="154">
        <v>14.275002251879689</v>
      </c>
    </row>
    <row r="31" spans="1:8" x14ac:dyDescent="0.2">
      <c r="B31" s="68" t="s">
        <v>93</v>
      </c>
      <c r="C31" s="153">
        <v>0.105</v>
      </c>
      <c r="D31" s="114" t="s">
        <v>176</v>
      </c>
      <c r="E31" s="67" t="s">
        <v>29</v>
      </c>
      <c r="F31" s="67" t="s">
        <v>29</v>
      </c>
      <c r="G31" s="154" t="s">
        <v>29</v>
      </c>
      <c r="H31" s="154" t="s">
        <v>29</v>
      </c>
    </row>
    <row r="32" spans="1:8" x14ac:dyDescent="0.2">
      <c r="B32" s="68" t="s">
        <v>95</v>
      </c>
      <c r="C32" s="153">
        <v>0.11</v>
      </c>
      <c r="D32" s="114" t="s">
        <v>176</v>
      </c>
      <c r="E32" s="67" t="s">
        <v>29</v>
      </c>
      <c r="F32" s="67" t="s">
        <v>29</v>
      </c>
      <c r="G32" s="154" t="s">
        <v>29</v>
      </c>
      <c r="H32" s="154" t="s">
        <v>29</v>
      </c>
    </row>
    <row r="33" spans="1:8" x14ac:dyDescent="0.2">
      <c r="B33" s="68" t="s">
        <v>96</v>
      </c>
      <c r="C33" s="153">
        <v>0.11</v>
      </c>
      <c r="D33" s="114" t="s">
        <v>176</v>
      </c>
      <c r="E33" s="67" t="s">
        <v>29</v>
      </c>
      <c r="F33" s="67" t="s">
        <v>29</v>
      </c>
      <c r="G33" s="154" t="s">
        <v>29</v>
      </c>
      <c r="H33" s="154" t="s">
        <v>29</v>
      </c>
    </row>
    <row r="35" spans="1:8" x14ac:dyDescent="0.2">
      <c r="A35" s="65">
        <v>45435</v>
      </c>
      <c r="B35" s="68" t="s">
        <v>90</v>
      </c>
      <c r="C35" s="153">
        <v>0.14000000000000001</v>
      </c>
      <c r="D35" s="115">
        <v>63200</v>
      </c>
      <c r="E35" s="115">
        <v>32541.4</v>
      </c>
      <c r="F35" s="67">
        <v>94.308700000000002</v>
      </c>
      <c r="G35" s="154">
        <v>16.644979389142794</v>
      </c>
      <c r="H35" s="154">
        <v>16.601904757179213</v>
      </c>
    </row>
    <row r="36" spans="1:8" x14ac:dyDescent="0.2">
      <c r="B36" s="68" t="s">
        <v>91</v>
      </c>
      <c r="C36" s="153">
        <v>0.14000000000000001</v>
      </c>
      <c r="D36" s="115">
        <v>82300</v>
      </c>
      <c r="E36" s="115">
        <v>49115</v>
      </c>
      <c r="F36" s="67">
        <v>95.256799999999998</v>
      </c>
      <c r="G36" s="154">
        <v>15.449984285350485</v>
      </c>
      <c r="H36" s="154">
        <v>15.377898841023796</v>
      </c>
    </row>
    <row r="37" spans="1:8" x14ac:dyDescent="0.2">
      <c r="B37" s="68" t="s">
        <v>92</v>
      </c>
      <c r="C37" s="153">
        <v>0.14000000000000001</v>
      </c>
      <c r="D37" s="115">
        <v>58400</v>
      </c>
      <c r="E37" s="115">
        <v>15225</v>
      </c>
      <c r="F37" s="67">
        <v>98.454499999999996</v>
      </c>
      <c r="G37" s="154">
        <v>14.299900541659138</v>
      </c>
      <c r="H37" s="154">
        <v>14.257575556207719</v>
      </c>
    </row>
    <row r="38" spans="1:8" x14ac:dyDescent="0.2">
      <c r="B38" s="68" t="s">
        <v>93</v>
      </c>
      <c r="C38" s="153">
        <v>0.105</v>
      </c>
      <c r="D38" s="114" t="s">
        <v>176</v>
      </c>
      <c r="E38" s="67" t="s">
        <v>29</v>
      </c>
      <c r="F38" s="67" t="s">
        <v>29</v>
      </c>
      <c r="G38" s="154" t="s">
        <v>29</v>
      </c>
      <c r="H38" s="154" t="s">
        <v>29</v>
      </c>
    </row>
    <row r="39" spans="1:8" x14ac:dyDescent="0.2">
      <c r="B39" s="68" t="s">
        <v>95</v>
      </c>
      <c r="C39" s="153">
        <v>0.11</v>
      </c>
      <c r="D39" s="114" t="s">
        <v>176</v>
      </c>
      <c r="E39" s="67" t="s">
        <v>29</v>
      </c>
      <c r="F39" s="67" t="s">
        <v>29</v>
      </c>
      <c r="G39" s="154" t="s">
        <v>29</v>
      </c>
      <c r="H39" s="154" t="s">
        <v>29</v>
      </c>
    </row>
    <row r="40" spans="1:8" x14ac:dyDescent="0.2">
      <c r="B40" s="68" t="s">
        <v>96</v>
      </c>
      <c r="C40" s="153">
        <v>0.11</v>
      </c>
      <c r="D40" s="114" t="s">
        <v>176</v>
      </c>
      <c r="E40" s="67" t="s">
        <v>29</v>
      </c>
      <c r="F40" s="67" t="s">
        <v>29</v>
      </c>
      <c r="G40" s="154" t="s">
        <v>29</v>
      </c>
      <c r="H40" s="154" t="s">
        <v>29</v>
      </c>
    </row>
    <row r="41" spans="1:8" x14ac:dyDescent="0.2">
      <c r="B41" s="68"/>
      <c r="C41" s="153"/>
      <c r="D41" s="114"/>
      <c r="E41" s="114"/>
      <c r="F41" s="67"/>
      <c r="G41" s="154"/>
      <c r="H41" s="154"/>
    </row>
    <row r="42" spans="1:8" x14ac:dyDescent="0.2">
      <c r="A42" s="65">
        <v>45469</v>
      </c>
      <c r="B42" s="138" t="s">
        <v>90</v>
      </c>
      <c r="C42" s="155">
        <v>0.14000000000000001</v>
      </c>
      <c r="D42" s="135">
        <v>154300</v>
      </c>
      <c r="E42" s="135">
        <v>116025.1</v>
      </c>
      <c r="F42" s="136">
        <v>94.566500000000005</v>
      </c>
      <c r="G42" s="156">
        <v>16.600022017364193</v>
      </c>
      <c r="H42" s="156">
        <v>16.555662135341777</v>
      </c>
    </row>
    <row r="43" spans="1:8" x14ac:dyDescent="0.2">
      <c r="B43" s="138" t="s">
        <v>91</v>
      </c>
      <c r="C43" s="155">
        <v>0.14000000000000001</v>
      </c>
      <c r="D43" s="135">
        <v>45000</v>
      </c>
      <c r="E43" s="135">
        <v>1475.1</v>
      </c>
      <c r="F43" s="136">
        <v>95.358599999999996</v>
      </c>
      <c r="G43" s="156">
        <v>15.447493214702499</v>
      </c>
      <c r="H43" s="156">
        <v>15.447493214702499</v>
      </c>
    </row>
    <row r="44" spans="1:8" x14ac:dyDescent="0.2">
      <c r="B44" s="138" t="s">
        <v>92</v>
      </c>
      <c r="C44" s="155">
        <v>0.14000000000000001</v>
      </c>
      <c r="D44" s="135">
        <v>47374.9</v>
      </c>
      <c r="E44" s="135">
        <v>13900</v>
      </c>
      <c r="F44" s="136">
        <v>98.683400000000006</v>
      </c>
      <c r="G44" s="156">
        <v>14.249907681904544</v>
      </c>
      <c r="H44" s="156">
        <v>14.247106529556955</v>
      </c>
    </row>
    <row r="45" spans="1:8" x14ac:dyDescent="0.2">
      <c r="B45" s="68" t="s">
        <v>93</v>
      </c>
      <c r="C45" s="153">
        <v>0.105</v>
      </c>
      <c r="D45" s="114" t="s">
        <v>176</v>
      </c>
      <c r="E45" s="67" t="s">
        <v>29</v>
      </c>
      <c r="F45" s="67" t="s">
        <v>29</v>
      </c>
      <c r="G45" s="154" t="s">
        <v>29</v>
      </c>
      <c r="H45" s="154" t="s">
        <v>29</v>
      </c>
    </row>
    <row r="46" spans="1:8" x14ac:dyDescent="0.2">
      <c r="B46" s="68" t="s">
        <v>95</v>
      </c>
      <c r="C46" s="153">
        <v>0.11</v>
      </c>
      <c r="D46" s="114" t="s">
        <v>176</v>
      </c>
      <c r="E46" s="67" t="s">
        <v>29</v>
      </c>
      <c r="F46" s="67" t="s">
        <v>29</v>
      </c>
      <c r="G46" s="154" t="s">
        <v>29</v>
      </c>
      <c r="H46" s="154" t="s">
        <v>29</v>
      </c>
    </row>
    <row r="47" spans="1:8" x14ac:dyDescent="0.2">
      <c r="B47" s="68" t="s">
        <v>96</v>
      </c>
      <c r="C47" s="153">
        <v>0.11</v>
      </c>
      <c r="D47" s="114" t="s">
        <v>176</v>
      </c>
      <c r="E47" s="67" t="s">
        <v>29</v>
      </c>
      <c r="F47" s="67" t="s">
        <v>29</v>
      </c>
      <c r="G47" s="154" t="s">
        <v>29</v>
      </c>
      <c r="H47" s="154" t="s">
        <v>29</v>
      </c>
    </row>
    <row r="48" spans="1:8" x14ac:dyDescent="0.2">
      <c r="B48" s="68"/>
      <c r="C48" s="153"/>
      <c r="D48" s="114"/>
      <c r="E48" s="114"/>
      <c r="F48" s="67"/>
      <c r="G48" s="154"/>
      <c r="H48" s="154"/>
    </row>
    <row r="49" spans="1:8" x14ac:dyDescent="0.2">
      <c r="A49" s="65">
        <v>45483</v>
      </c>
      <c r="B49" s="138" t="s">
        <v>90</v>
      </c>
      <c r="C49" s="155">
        <v>0.14000000000000001</v>
      </c>
      <c r="D49" s="135">
        <v>114884</v>
      </c>
      <c r="E49" s="135">
        <v>63211.5</v>
      </c>
      <c r="F49" s="136">
        <v>94.641099999999994</v>
      </c>
      <c r="G49" s="156">
        <v>16.600009965179161</v>
      </c>
      <c r="H49" s="156">
        <v>16.466467102315956</v>
      </c>
    </row>
    <row r="50" spans="1:8" x14ac:dyDescent="0.2">
      <c r="B50" s="138" t="s">
        <v>91</v>
      </c>
      <c r="C50" s="155">
        <v>0.14000000000000001</v>
      </c>
      <c r="D50" s="135">
        <v>53500</v>
      </c>
      <c r="E50" s="135">
        <v>17855</v>
      </c>
      <c r="F50" s="136">
        <v>95.403000000000006</v>
      </c>
      <c r="G50" s="156">
        <v>15.447489080186177</v>
      </c>
      <c r="H50" s="156">
        <v>15.405293905504827</v>
      </c>
    </row>
    <row r="51" spans="1:8" x14ac:dyDescent="0.2">
      <c r="B51" s="138" t="s">
        <v>92</v>
      </c>
      <c r="C51" s="155">
        <v>0.14000000000000001</v>
      </c>
      <c r="D51" s="135">
        <v>37250</v>
      </c>
      <c r="E51" s="135" t="s">
        <v>169</v>
      </c>
      <c r="F51" s="136" t="s">
        <v>29</v>
      </c>
      <c r="G51" s="156" t="s">
        <v>29</v>
      </c>
      <c r="H51" s="156" t="s">
        <v>29</v>
      </c>
    </row>
    <row r="52" spans="1:8" x14ac:dyDescent="0.2">
      <c r="B52" s="68" t="s">
        <v>93</v>
      </c>
      <c r="C52" s="153">
        <v>0.105</v>
      </c>
      <c r="D52" s="114" t="s">
        <v>176</v>
      </c>
      <c r="E52" s="67" t="s">
        <v>29</v>
      </c>
      <c r="F52" s="67" t="s">
        <v>29</v>
      </c>
      <c r="G52" s="154" t="s">
        <v>29</v>
      </c>
      <c r="H52" s="154" t="s">
        <v>29</v>
      </c>
    </row>
    <row r="53" spans="1:8" x14ac:dyDescent="0.2">
      <c r="B53" s="68" t="s">
        <v>95</v>
      </c>
      <c r="C53" s="153">
        <v>0.11</v>
      </c>
      <c r="D53" s="114" t="s">
        <v>176</v>
      </c>
      <c r="E53" s="67" t="s">
        <v>29</v>
      </c>
      <c r="F53" s="67" t="s">
        <v>29</v>
      </c>
      <c r="G53" s="154" t="s">
        <v>29</v>
      </c>
      <c r="H53" s="154" t="s">
        <v>29</v>
      </c>
    </row>
    <row r="54" spans="1:8" x14ac:dyDescent="0.2">
      <c r="B54" s="68" t="s">
        <v>96</v>
      </c>
      <c r="C54" s="153">
        <v>0.11</v>
      </c>
      <c r="D54" s="114" t="s">
        <v>176</v>
      </c>
      <c r="E54" s="67" t="s">
        <v>29</v>
      </c>
      <c r="F54" s="67" t="s">
        <v>29</v>
      </c>
      <c r="G54" s="154" t="s">
        <v>29</v>
      </c>
      <c r="H54" s="154" t="s">
        <v>29</v>
      </c>
    </row>
    <row r="55" spans="1:8" x14ac:dyDescent="0.2">
      <c r="B55" s="68"/>
      <c r="C55" s="153"/>
      <c r="D55" s="114"/>
      <c r="E55" s="114"/>
      <c r="F55" s="67"/>
      <c r="G55" s="154"/>
      <c r="H55" s="154"/>
    </row>
    <row r="56" spans="1:8" x14ac:dyDescent="0.2">
      <c r="A56" s="65">
        <v>45505</v>
      </c>
      <c r="B56" s="68" t="s">
        <v>90</v>
      </c>
      <c r="C56" s="155">
        <v>0.14000000000000001</v>
      </c>
      <c r="D56" s="135">
        <v>254301.4</v>
      </c>
      <c r="E56" s="135">
        <v>106988.9</v>
      </c>
      <c r="F56" s="136">
        <v>95.456999999999994</v>
      </c>
      <c r="G56" s="136">
        <v>16.244990579308492</v>
      </c>
      <c r="H56" s="136">
        <v>16.159858515248331</v>
      </c>
    </row>
    <row r="57" spans="1:8" x14ac:dyDescent="0.2">
      <c r="B57" s="68" t="s">
        <v>91</v>
      </c>
      <c r="C57" s="155">
        <v>0.14000000000000001</v>
      </c>
      <c r="D57" s="135">
        <v>79055.8</v>
      </c>
      <c r="E57" s="135">
        <v>33697.1</v>
      </c>
      <c r="F57" s="136">
        <v>95.902299999999997</v>
      </c>
      <c r="G57" s="136">
        <v>15.295013753259054</v>
      </c>
      <c r="H57" s="136">
        <v>15.278613999867835</v>
      </c>
    </row>
    <row r="58" spans="1:8" x14ac:dyDescent="0.2">
      <c r="B58" s="68" t="s">
        <v>92</v>
      </c>
      <c r="C58" s="155">
        <v>0.14000000000000001</v>
      </c>
      <c r="D58" s="135">
        <v>26750</v>
      </c>
      <c r="E58" s="135" t="s">
        <v>169</v>
      </c>
      <c r="F58" s="136" t="s">
        <v>29</v>
      </c>
      <c r="G58" s="156" t="s">
        <v>29</v>
      </c>
      <c r="H58" s="156" t="s">
        <v>29</v>
      </c>
    </row>
    <row r="59" spans="1:8" x14ac:dyDescent="0.2">
      <c r="B59" s="68"/>
      <c r="C59" s="153"/>
      <c r="D59" s="114"/>
      <c r="E59" s="67"/>
      <c r="F59" s="67"/>
      <c r="G59" s="154"/>
      <c r="H59" s="154"/>
    </row>
    <row r="60" spans="1:8" x14ac:dyDescent="0.2">
      <c r="B60" s="68"/>
      <c r="C60" s="153"/>
      <c r="D60" s="114"/>
      <c r="E60" s="67"/>
      <c r="F60" s="67"/>
      <c r="G60" s="154"/>
      <c r="H60" s="154"/>
    </row>
    <row r="61" spans="1:8" x14ac:dyDescent="0.2">
      <c r="A61" s="65">
        <v>45555</v>
      </c>
      <c r="B61" s="68" t="s">
        <v>177</v>
      </c>
      <c r="C61" s="155">
        <v>0</v>
      </c>
      <c r="D61" s="135">
        <v>260501.2</v>
      </c>
      <c r="E61" s="135">
        <v>43310.400000000001</v>
      </c>
      <c r="F61" s="136">
        <v>76.973799999999997</v>
      </c>
      <c r="G61" s="136">
        <v>13.979969506856198</v>
      </c>
      <c r="H61" s="136">
        <v>13.979969506856198</v>
      </c>
    </row>
    <row r="62" spans="1:8" x14ac:dyDescent="0.2">
      <c r="B62" s="68" t="s">
        <v>90</v>
      </c>
      <c r="C62" s="155">
        <v>0.14000000000000001</v>
      </c>
      <c r="D62" s="135">
        <v>155957</v>
      </c>
      <c r="E62" s="135">
        <v>26375.200000000001</v>
      </c>
      <c r="F62" s="136">
        <v>102.6679</v>
      </c>
      <c r="G62" s="136">
        <v>12.899516828315965</v>
      </c>
      <c r="H62" s="136">
        <v>12.899516828315965</v>
      </c>
    </row>
    <row r="63" spans="1:8" x14ac:dyDescent="0.2">
      <c r="B63" s="68" t="s">
        <v>91</v>
      </c>
      <c r="C63" s="155">
        <v>0.14000000000000001</v>
      </c>
      <c r="D63" s="135">
        <v>183525.5</v>
      </c>
      <c r="E63" s="135">
        <v>26016.400000000001</v>
      </c>
      <c r="F63" s="136">
        <v>102.1366</v>
      </c>
      <c r="G63" s="156">
        <v>13.40000204677596</v>
      </c>
      <c r="H63" s="156">
        <v>13.40000204677596</v>
      </c>
    </row>
    <row r="64" spans="1:8" x14ac:dyDescent="0.2">
      <c r="B64" s="68" t="s">
        <v>92</v>
      </c>
      <c r="C64" s="153">
        <v>0.13</v>
      </c>
      <c r="D64" s="114">
        <v>30881</v>
      </c>
      <c r="E64" s="115">
        <v>17006</v>
      </c>
      <c r="F64" s="67">
        <v>98.906800000000004</v>
      </c>
      <c r="G64" s="154">
        <v>13.200008855296016</v>
      </c>
      <c r="H64" s="154">
        <v>13.141526143776385</v>
      </c>
    </row>
    <row r="65" spans="1:8" x14ac:dyDescent="0.2">
      <c r="A65" s="213"/>
      <c r="B65" s="192"/>
      <c r="C65" s="193"/>
      <c r="D65" s="194"/>
      <c r="E65" s="194"/>
      <c r="F65" s="194"/>
      <c r="G65" s="195"/>
      <c r="H65" s="195"/>
    </row>
    <row r="66" spans="1:8" x14ac:dyDescent="0.2">
      <c r="A66" s="65">
        <v>45583</v>
      </c>
      <c r="B66" s="68" t="s">
        <v>177</v>
      </c>
      <c r="C66" s="155">
        <v>0</v>
      </c>
      <c r="D66" s="135">
        <v>139000</v>
      </c>
      <c r="E66" s="135">
        <v>33011.5</v>
      </c>
      <c r="F66" s="136">
        <v>78.730400000000003</v>
      </c>
      <c r="G66" s="136">
        <v>13.240037383244696</v>
      </c>
      <c r="H66" s="136">
        <v>13.23412488720839</v>
      </c>
    </row>
    <row r="67" spans="1:8" x14ac:dyDescent="0.2">
      <c r="B67" s="68" t="s">
        <v>90</v>
      </c>
      <c r="C67" s="155">
        <v>0.14000000000000001</v>
      </c>
      <c r="D67" s="135">
        <v>107555</v>
      </c>
      <c r="E67" s="135">
        <v>30403.200000000001</v>
      </c>
      <c r="F67" s="136">
        <v>103.5531</v>
      </c>
      <c r="G67" s="136">
        <v>12.499983096158152</v>
      </c>
      <c r="H67" s="136">
        <v>12.430499566546557</v>
      </c>
    </row>
    <row r="68" spans="1:8" x14ac:dyDescent="0.2">
      <c r="B68" s="68" t="s">
        <v>91</v>
      </c>
      <c r="C68" s="155">
        <v>0.14000000000000001</v>
      </c>
      <c r="D68" s="135">
        <v>313061.5</v>
      </c>
      <c r="E68" s="135">
        <v>68032.100000000006</v>
      </c>
      <c r="F68" s="136">
        <v>104.3008</v>
      </c>
      <c r="G68" s="156">
        <v>12.788008574403747</v>
      </c>
      <c r="H68" s="156">
        <v>12.73853954491597</v>
      </c>
    </row>
    <row r="69" spans="1:8" x14ac:dyDescent="0.2">
      <c r="B69" s="234" t="s">
        <v>92</v>
      </c>
      <c r="C69" s="235">
        <v>0.13</v>
      </c>
      <c r="D69" s="236">
        <v>98466.5</v>
      </c>
      <c r="E69" s="237">
        <v>65940</v>
      </c>
      <c r="F69" s="238">
        <v>100.0998</v>
      </c>
      <c r="G69" s="239">
        <v>12.977002350125019</v>
      </c>
      <c r="H69" s="239">
        <v>12.895101785456319</v>
      </c>
    </row>
    <row r="70" spans="1:8" x14ac:dyDescent="0.2">
      <c r="B70" s="68"/>
      <c r="C70" s="155"/>
      <c r="D70" s="135"/>
      <c r="E70" s="135"/>
      <c r="F70" s="136"/>
      <c r="G70" s="156"/>
      <c r="H70" s="156"/>
    </row>
    <row r="71" spans="1:8" x14ac:dyDescent="0.2">
      <c r="A71" s="65">
        <v>45617</v>
      </c>
      <c r="B71" s="68" t="s">
        <v>177</v>
      </c>
      <c r="C71" s="155">
        <v>0</v>
      </c>
      <c r="D71" s="135">
        <v>385120</v>
      </c>
      <c r="E71" s="135">
        <v>132670</v>
      </c>
      <c r="F71" s="136">
        <v>79.892799999999994</v>
      </c>
      <c r="G71" s="156">
        <v>13.049989120148236</v>
      </c>
      <c r="H71" s="156">
        <v>12.993604870275144</v>
      </c>
    </row>
    <row r="72" spans="1:8" x14ac:dyDescent="0.2">
      <c r="B72" s="68" t="s">
        <v>90</v>
      </c>
      <c r="C72" s="155">
        <v>0.14000000000000001</v>
      </c>
      <c r="D72" s="135">
        <v>44700</v>
      </c>
      <c r="E72" s="135">
        <v>9900</v>
      </c>
      <c r="F72" s="136">
        <v>103.4366</v>
      </c>
      <c r="G72" s="156">
        <v>12.499979675723589</v>
      </c>
      <c r="H72" s="156">
        <v>12.394947237066969</v>
      </c>
    </row>
    <row r="73" spans="1:8" x14ac:dyDescent="0.2">
      <c r="B73" s="68" t="s">
        <v>91</v>
      </c>
      <c r="C73" s="155">
        <v>0.14000000000000001</v>
      </c>
      <c r="D73" s="135">
        <v>392750</v>
      </c>
      <c r="E73" s="135">
        <v>145800</v>
      </c>
      <c r="F73" s="136">
        <v>104.5395</v>
      </c>
      <c r="G73" s="156">
        <v>12.699994549279959</v>
      </c>
      <c r="H73" s="156">
        <v>12.663463238841462</v>
      </c>
    </row>
    <row r="74" spans="1:8" x14ac:dyDescent="0.2">
      <c r="B74" s="234" t="s">
        <v>92</v>
      </c>
      <c r="C74" s="235">
        <v>0.13</v>
      </c>
      <c r="D74" s="135">
        <v>69944.2</v>
      </c>
      <c r="E74" s="135">
        <v>32231.4</v>
      </c>
      <c r="F74" s="136">
        <v>100.8451</v>
      </c>
      <c r="G74" s="156">
        <v>12.837991766965606</v>
      </c>
      <c r="H74" s="156">
        <v>12.837539542118975</v>
      </c>
    </row>
    <row r="75" spans="1:8" ht="15" thickBot="1" x14ac:dyDescent="0.25">
      <c r="A75" s="214"/>
      <c r="B75" s="215"/>
      <c r="C75" s="216"/>
      <c r="D75" s="217"/>
      <c r="E75" s="220"/>
      <c r="F75" s="218"/>
      <c r="G75" s="219"/>
      <c r="H75" s="219"/>
    </row>
    <row r="76" spans="1:8" ht="15" thickTop="1" x14ac:dyDescent="0.2">
      <c r="A76" s="295" t="s">
        <v>181</v>
      </c>
      <c r="B76" s="295"/>
      <c r="C76" s="295"/>
      <c r="D76" s="295"/>
      <c r="E76" s="295"/>
      <c r="F76" s="295"/>
      <c r="G76" s="295"/>
      <c r="H76" s="295"/>
    </row>
    <row r="77" spans="1:8" x14ac:dyDescent="0.2">
      <c r="A77" s="294" t="s">
        <v>180</v>
      </c>
      <c r="B77" s="294"/>
      <c r="C77" s="294"/>
      <c r="D77" s="294"/>
      <c r="E77" s="294"/>
      <c r="F77" s="294"/>
      <c r="G77" s="294"/>
      <c r="H77" s="294"/>
    </row>
    <row r="78" spans="1:8" x14ac:dyDescent="0.2">
      <c r="A78" s="290" t="s">
        <v>97</v>
      </c>
      <c r="B78" s="290"/>
      <c r="C78" s="290"/>
      <c r="D78" s="290"/>
      <c r="E78" s="290"/>
      <c r="F78" s="290"/>
      <c r="G78" s="290"/>
      <c r="H78" s="290"/>
    </row>
    <row r="79" spans="1:8" x14ac:dyDescent="0.2">
      <c r="A79" s="290" t="s">
        <v>98</v>
      </c>
      <c r="B79" s="290"/>
      <c r="C79" s="290"/>
      <c r="D79" s="290"/>
      <c r="E79" s="290"/>
      <c r="F79" s="290"/>
      <c r="G79" s="290"/>
      <c r="H79" s="290"/>
    </row>
  </sheetData>
  <mergeCells count="7">
    <mergeCell ref="A79:H79"/>
    <mergeCell ref="A1:H1"/>
    <mergeCell ref="A2:H2"/>
    <mergeCell ref="A3:H3"/>
    <mergeCell ref="A77:H77"/>
    <mergeCell ref="A78:H78"/>
    <mergeCell ref="A76:H76"/>
  </mergeCells>
  <pageMargins left="0.7" right="0.7" top="0.75" bottom="0.75" header="0.3" footer="0.3"/>
  <pageSetup paperSize="9" scale="71"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view="pageBreakPreview" zoomScale="115" zoomScaleNormal="100" zoomScaleSheetLayoutView="115" workbookViewId="0">
      <pane ySplit="9" topLeftCell="A83" activePane="bottomLeft" state="frozen"/>
      <selection activeCell="K5" sqref="K5"/>
      <selection pane="bottomLeft" activeCell="M98" sqref="M98"/>
    </sheetView>
  </sheetViews>
  <sheetFormatPr defaultColWidth="9.125" defaultRowHeight="14.25" x14ac:dyDescent="0.2"/>
  <cols>
    <col min="1" max="1" width="30.375" style="134" customWidth="1"/>
    <col min="2" max="2" width="5.75" style="134" bestFit="1" customWidth="1"/>
    <col min="3" max="3" width="12.375" style="134" bestFit="1" customWidth="1"/>
    <col min="4" max="4" width="12.25" style="134" bestFit="1" customWidth="1"/>
    <col min="5" max="5" width="8.375" style="134" bestFit="1" customWidth="1"/>
    <col min="6" max="6" width="10.875" style="134" customWidth="1"/>
    <col min="7" max="7" width="7.75" style="134" bestFit="1" customWidth="1"/>
    <col min="8" max="8" width="6" style="134" bestFit="1" customWidth="1"/>
    <col min="9" max="9" width="7.25" style="134" bestFit="1" customWidth="1"/>
    <col min="10" max="10" width="7.75" style="134" bestFit="1" customWidth="1"/>
    <col min="11" max="11" width="6" style="134" bestFit="1" customWidth="1"/>
    <col min="12" max="16384" width="9.125" style="134"/>
  </cols>
  <sheetData>
    <row r="1" spans="1:14" ht="18.75" x14ac:dyDescent="0.2">
      <c r="A1" s="291" t="s">
        <v>99</v>
      </c>
      <c r="B1" s="291"/>
      <c r="C1" s="291"/>
      <c r="D1" s="291"/>
      <c r="E1" s="291"/>
      <c r="F1" s="291"/>
      <c r="G1" s="291"/>
      <c r="H1" s="291"/>
      <c r="I1" s="291"/>
      <c r="J1" s="291"/>
      <c r="K1" s="291"/>
    </row>
    <row r="2" spans="1:14" ht="15.75" x14ac:dyDescent="0.2">
      <c r="A2" s="311" t="s">
        <v>171</v>
      </c>
      <c r="B2" s="311"/>
      <c r="C2" s="311"/>
      <c r="D2" s="311"/>
      <c r="E2" s="311"/>
      <c r="F2" s="311"/>
      <c r="G2" s="311"/>
      <c r="H2" s="311"/>
      <c r="I2" s="311"/>
      <c r="J2" s="311"/>
      <c r="K2" s="311"/>
    </row>
    <row r="3" spans="1:14" ht="15" thickBot="1" x14ac:dyDescent="0.25">
      <c r="A3" s="302" t="s">
        <v>1</v>
      </c>
      <c r="B3" s="302"/>
      <c r="C3" s="302"/>
      <c r="D3" s="302"/>
      <c r="E3" s="302"/>
      <c r="F3" s="302"/>
      <c r="G3" s="302"/>
      <c r="H3" s="302"/>
      <c r="I3" s="302"/>
      <c r="J3" s="302"/>
      <c r="K3" s="302"/>
    </row>
    <row r="4" spans="1:14" x14ac:dyDescent="0.2">
      <c r="A4" s="296"/>
      <c r="B4" s="297"/>
      <c r="C4" s="305" t="s">
        <v>172</v>
      </c>
      <c r="D4" s="306"/>
      <c r="E4" s="307"/>
      <c r="F4" s="312" t="s">
        <v>173</v>
      </c>
      <c r="G4" s="305"/>
      <c r="H4" s="313"/>
      <c r="I4" s="312" t="s">
        <v>174</v>
      </c>
      <c r="J4" s="305"/>
      <c r="K4" s="305"/>
    </row>
    <row r="5" spans="1:14" x14ac:dyDescent="0.2">
      <c r="A5" s="298"/>
      <c r="B5" s="299"/>
      <c r="C5" s="303"/>
      <c r="D5" s="303"/>
      <c r="E5" s="308"/>
      <c r="F5" s="314"/>
      <c r="G5" s="315"/>
      <c r="H5" s="316"/>
      <c r="I5" s="314"/>
      <c r="J5" s="315"/>
      <c r="K5" s="315"/>
      <c r="L5" s="303"/>
      <c r="M5" s="304"/>
      <c r="N5" s="304"/>
    </row>
    <row r="6" spans="1:14" ht="15" thickBot="1" x14ac:dyDescent="0.25">
      <c r="A6" s="300"/>
      <c r="B6" s="301"/>
      <c r="C6" s="309"/>
      <c r="D6" s="309"/>
      <c r="E6" s="310"/>
      <c r="F6" s="317"/>
      <c r="G6" s="318"/>
      <c r="H6" s="319"/>
      <c r="I6" s="317"/>
      <c r="J6" s="318"/>
      <c r="K6" s="318"/>
    </row>
    <row r="7" spans="1:14" ht="15" thickTop="1" x14ac:dyDescent="0.2">
      <c r="A7" s="177" t="s">
        <v>76</v>
      </c>
      <c r="B7" s="177"/>
      <c r="C7" s="62" t="s">
        <v>45</v>
      </c>
      <c r="D7" s="178" t="s">
        <v>45</v>
      </c>
      <c r="E7" s="179" t="s">
        <v>100</v>
      </c>
      <c r="F7" s="178" t="s">
        <v>45</v>
      </c>
      <c r="G7" s="178" t="s">
        <v>45</v>
      </c>
      <c r="H7" s="179" t="s">
        <v>100</v>
      </c>
      <c r="I7" s="180" t="s">
        <v>45</v>
      </c>
      <c r="J7" s="181" t="s">
        <v>45</v>
      </c>
      <c r="K7" s="182" t="s">
        <v>100</v>
      </c>
    </row>
    <row r="8" spans="1:14" x14ac:dyDescent="0.2">
      <c r="A8" s="177" t="s">
        <v>80</v>
      </c>
      <c r="B8" s="181" t="s">
        <v>85</v>
      </c>
      <c r="C8" s="62" t="s">
        <v>87</v>
      </c>
      <c r="D8" s="178" t="s">
        <v>88</v>
      </c>
      <c r="E8" s="179" t="s">
        <v>101</v>
      </c>
      <c r="F8" s="178" t="s">
        <v>87</v>
      </c>
      <c r="G8" s="178" t="s">
        <v>88</v>
      </c>
      <c r="H8" s="179" t="s">
        <v>102</v>
      </c>
      <c r="I8" s="180" t="s">
        <v>87</v>
      </c>
      <c r="J8" s="181" t="s">
        <v>88</v>
      </c>
      <c r="K8" s="182" t="s">
        <v>102</v>
      </c>
    </row>
    <row r="9" spans="1:14" ht="15" thickBot="1" x14ac:dyDescent="0.25">
      <c r="A9" s="183" t="s">
        <v>84</v>
      </c>
      <c r="B9" s="184"/>
      <c r="C9" s="185"/>
      <c r="D9" s="186"/>
      <c r="E9" s="186"/>
      <c r="F9" s="186"/>
      <c r="G9" s="186"/>
      <c r="H9" s="186"/>
      <c r="I9" s="187"/>
      <c r="J9" s="184"/>
      <c r="K9" s="185"/>
    </row>
    <row r="10" spans="1:14" ht="15" thickTop="1" x14ac:dyDescent="0.2">
      <c r="A10" s="66"/>
      <c r="B10" s="105"/>
      <c r="C10" s="62"/>
      <c r="D10" s="188"/>
      <c r="E10" s="62"/>
      <c r="F10" s="62"/>
      <c r="G10" s="62"/>
      <c r="H10" s="62"/>
      <c r="I10" s="62"/>
      <c r="J10" s="62"/>
      <c r="K10" s="62"/>
    </row>
    <row r="11" spans="1:14" hidden="1" x14ac:dyDescent="0.2">
      <c r="A11" s="65">
        <v>45329</v>
      </c>
      <c r="B11" s="63" t="s">
        <v>103</v>
      </c>
      <c r="C11" s="114"/>
      <c r="D11" s="114"/>
      <c r="E11" s="64"/>
      <c r="F11" s="114"/>
      <c r="G11" s="114"/>
      <c r="H11" s="64"/>
      <c r="I11" s="114">
        <v>3842.3</v>
      </c>
      <c r="J11" s="114" t="s">
        <v>72</v>
      </c>
      <c r="K11" s="68"/>
    </row>
    <row r="12" spans="1:14" hidden="1" x14ac:dyDescent="0.2">
      <c r="A12" s="66"/>
      <c r="B12" s="63" t="s">
        <v>104</v>
      </c>
      <c r="C12" s="114"/>
      <c r="D12" s="114"/>
      <c r="E12" s="64"/>
      <c r="F12" s="114">
        <v>0</v>
      </c>
      <c r="G12" s="114" t="s">
        <v>94</v>
      </c>
      <c r="H12" s="67"/>
      <c r="I12" s="114"/>
      <c r="J12" s="114"/>
      <c r="K12" s="63"/>
    </row>
    <row r="13" spans="1:14" hidden="1" x14ac:dyDescent="0.2">
      <c r="A13" s="66"/>
      <c r="B13" s="63" t="s">
        <v>105</v>
      </c>
      <c r="C13" s="115">
        <v>163500</v>
      </c>
      <c r="D13" s="115">
        <v>125135</v>
      </c>
      <c r="E13" s="67">
        <v>95.859800000000007</v>
      </c>
      <c r="F13" s="115"/>
      <c r="G13" s="115"/>
      <c r="H13" s="64"/>
      <c r="I13" s="115"/>
      <c r="J13" s="115"/>
      <c r="K13" s="63"/>
    </row>
    <row r="14" spans="1:14" hidden="1" x14ac:dyDescent="0.2">
      <c r="A14" s="62"/>
      <c r="B14" s="63" t="s">
        <v>106</v>
      </c>
      <c r="C14" s="115">
        <v>274000</v>
      </c>
      <c r="D14" s="115">
        <v>219800</v>
      </c>
      <c r="E14" s="67">
        <v>94.086799999999997</v>
      </c>
      <c r="F14" s="115"/>
      <c r="G14" s="115"/>
      <c r="H14" s="64"/>
      <c r="I14" s="115"/>
      <c r="J14" s="115"/>
      <c r="K14" s="63"/>
    </row>
    <row r="15" spans="1:14" hidden="1" x14ac:dyDescent="0.2">
      <c r="A15" s="62"/>
      <c r="B15" s="63"/>
      <c r="C15" s="114"/>
      <c r="D15" s="114"/>
      <c r="E15" s="64"/>
      <c r="F15" s="114"/>
      <c r="G15" s="114"/>
      <c r="H15" s="64"/>
      <c r="I15" s="114"/>
      <c r="J15" s="114"/>
      <c r="K15" s="63"/>
    </row>
    <row r="16" spans="1:14" hidden="1" x14ac:dyDescent="0.2">
      <c r="A16" s="65">
        <v>45344</v>
      </c>
      <c r="B16" s="63" t="s">
        <v>103</v>
      </c>
      <c r="C16" s="114"/>
      <c r="D16" s="114"/>
      <c r="E16" s="64"/>
      <c r="F16" s="114"/>
      <c r="G16" s="114"/>
      <c r="H16" s="64"/>
      <c r="I16" s="114">
        <v>0</v>
      </c>
      <c r="J16" s="114" t="s">
        <v>94</v>
      </c>
      <c r="K16" s="68"/>
    </row>
    <row r="17" spans="1:11" hidden="1" x14ac:dyDescent="0.2">
      <c r="A17" s="66"/>
      <c r="B17" s="63" t="s">
        <v>104</v>
      </c>
      <c r="C17" s="114"/>
      <c r="D17" s="114"/>
      <c r="E17" s="64"/>
      <c r="F17" s="114">
        <v>0</v>
      </c>
      <c r="G17" s="114" t="s">
        <v>94</v>
      </c>
      <c r="H17" s="67"/>
      <c r="I17" s="114"/>
      <c r="J17" s="114"/>
      <c r="K17" s="63"/>
    </row>
    <row r="18" spans="1:11" hidden="1" x14ac:dyDescent="0.2">
      <c r="A18" s="66"/>
      <c r="B18" s="63" t="s">
        <v>105</v>
      </c>
      <c r="C18" s="115">
        <v>228800</v>
      </c>
      <c r="D18" s="115">
        <v>4345</v>
      </c>
      <c r="E18" s="67">
        <v>95.855699999999999</v>
      </c>
      <c r="F18" s="115"/>
      <c r="G18" s="115"/>
      <c r="H18" s="64"/>
      <c r="I18" s="115"/>
      <c r="J18" s="115"/>
      <c r="K18" s="63"/>
    </row>
    <row r="19" spans="1:11" hidden="1" x14ac:dyDescent="0.2">
      <c r="A19" s="62"/>
      <c r="B19" s="63" t="s">
        <v>106</v>
      </c>
      <c r="C19" s="115">
        <v>23000</v>
      </c>
      <c r="D19" s="115">
        <v>2005.5</v>
      </c>
      <c r="E19" s="67">
        <v>93.634200000000007</v>
      </c>
      <c r="F19" s="115"/>
      <c r="G19" s="115"/>
      <c r="H19" s="64"/>
      <c r="I19" s="115"/>
      <c r="J19" s="115"/>
      <c r="K19" s="63"/>
    </row>
    <row r="20" spans="1:11" hidden="1" x14ac:dyDescent="0.2">
      <c r="A20" s="62"/>
      <c r="B20" s="63"/>
      <c r="C20" s="114"/>
      <c r="D20" s="114"/>
      <c r="E20" s="64"/>
      <c r="F20" s="114"/>
      <c r="G20" s="114"/>
      <c r="H20" s="64"/>
      <c r="I20" s="114"/>
      <c r="J20" s="114"/>
      <c r="K20" s="63"/>
    </row>
    <row r="21" spans="1:11" hidden="1" x14ac:dyDescent="0.2">
      <c r="A21" s="65">
        <v>45358</v>
      </c>
      <c r="B21" s="157" t="s">
        <v>103</v>
      </c>
      <c r="C21" s="158"/>
      <c r="D21" s="158"/>
      <c r="E21" s="158"/>
      <c r="F21" s="158"/>
      <c r="G21" s="158"/>
      <c r="H21" s="158"/>
      <c r="I21" s="158">
        <v>4271.3999999999996</v>
      </c>
      <c r="J21" s="159" t="s">
        <v>175</v>
      </c>
      <c r="K21" s="160">
        <v>0</v>
      </c>
    </row>
    <row r="22" spans="1:11" hidden="1" x14ac:dyDescent="0.2">
      <c r="A22" s="66"/>
      <c r="B22" s="157" t="s">
        <v>104</v>
      </c>
      <c r="C22" s="158"/>
      <c r="D22" s="158"/>
      <c r="E22" s="158"/>
      <c r="F22" s="158">
        <v>6800.6</v>
      </c>
      <c r="G22" s="159" t="s">
        <v>175</v>
      </c>
      <c r="H22" s="161">
        <v>0</v>
      </c>
      <c r="I22" s="158"/>
      <c r="J22" s="158"/>
      <c r="K22" s="162"/>
    </row>
    <row r="23" spans="1:11" hidden="1" x14ac:dyDescent="0.2">
      <c r="A23" s="66"/>
      <c r="B23" s="157" t="s">
        <v>105</v>
      </c>
      <c r="C23" s="159">
        <v>129694.8</v>
      </c>
      <c r="D23" s="159">
        <v>34004.5</v>
      </c>
      <c r="E23" s="161">
        <v>95.870599999999996</v>
      </c>
      <c r="F23" s="159"/>
      <c r="G23" s="159"/>
      <c r="H23" s="163"/>
      <c r="I23" s="159"/>
      <c r="J23" s="159"/>
      <c r="K23" s="162"/>
    </row>
    <row r="24" spans="1:11" hidden="1" x14ac:dyDescent="0.2">
      <c r="A24" s="62"/>
      <c r="B24" s="157" t="s">
        <v>106</v>
      </c>
      <c r="C24" s="159">
        <v>60750</v>
      </c>
      <c r="D24" s="159">
        <v>31250</v>
      </c>
      <c r="E24" s="161">
        <v>93.652199999999993</v>
      </c>
      <c r="F24" s="159"/>
      <c r="G24" s="159"/>
      <c r="H24" s="163"/>
      <c r="I24" s="159"/>
      <c r="J24" s="159"/>
      <c r="K24" s="162"/>
    </row>
    <row r="25" spans="1:11" hidden="1" x14ac:dyDescent="0.2">
      <c r="A25" s="62"/>
      <c r="B25" s="157"/>
      <c r="C25" s="158"/>
      <c r="D25" s="158"/>
      <c r="E25" s="163"/>
      <c r="F25" s="158"/>
      <c r="G25" s="158"/>
      <c r="H25" s="163"/>
      <c r="I25" s="158"/>
      <c r="J25" s="158"/>
      <c r="K25" s="162"/>
    </row>
    <row r="26" spans="1:11" hidden="1" x14ac:dyDescent="0.2">
      <c r="A26" s="65">
        <v>45372</v>
      </c>
      <c r="B26" s="157" t="s">
        <v>103</v>
      </c>
      <c r="C26" s="158"/>
      <c r="D26" s="158"/>
      <c r="E26" s="163"/>
      <c r="F26" s="158"/>
      <c r="G26" s="158"/>
      <c r="H26" s="163"/>
      <c r="I26" s="158">
        <v>3480.4</v>
      </c>
      <c r="J26" s="159" t="s">
        <v>175</v>
      </c>
      <c r="K26" s="160">
        <v>0</v>
      </c>
    </row>
    <row r="27" spans="1:11" hidden="1" x14ac:dyDescent="0.2">
      <c r="A27" s="66"/>
      <c r="B27" s="157" t="s">
        <v>104</v>
      </c>
      <c r="C27" s="158"/>
      <c r="D27" s="158"/>
      <c r="E27" s="163"/>
      <c r="F27" s="158">
        <v>351</v>
      </c>
      <c r="G27" s="159" t="s">
        <v>175</v>
      </c>
      <c r="H27" s="161">
        <v>0</v>
      </c>
      <c r="I27" s="158"/>
      <c r="J27" s="158"/>
      <c r="K27" s="162"/>
    </row>
    <row r="28" spans="1:11" hidden="1" x14ac:dyDescent="0.2">
      <c r="A28" s="66"/>
      <c r="B28" s="157" t="s">
        <v>105</v>
      </c>
      <c r="C28" s="159">
        <v>99106.8</v>
      </c>
      <c r="D28" s="159">
        <v>7600.3</v>
      </c>
      <c r="E28" s="161">
        <v>95.822000000000003</v>
      </c>
      <c r="F28" s="159"/>
      <c r="G28" s="159"/>
      <c r="H28" s="163"/>
      <c r="I28" s="159"/>
      <c r="J28" s="159"/>
      <c r="K28" s="162"/>
    </row>
    <row r="29" spans="1:11" hidden="1" x14ac:dyDescent="0.2">
      <c r="A29" s="62"/>
      <c r="B29" s="157" t="s">
        <v>106</v>
      </c>
      <c r="C29" s="159">
        <v>61000</v>
      </c>
      <c r="D29" s="159">
        <v>10001.6</v>
      </c>
      <c r="E29" s="161">
        <v>93.555700000000002</v>
      </c>
      <c r="F29" s="159"/>
      <c r="G29" s="159"/>
      <c r="H29" s="163"/>
      <c r="I29" s="159"/>
      <c r="J29" s="159"/>
      <c r="K29" s="162"/>
    </row>
    <row r="30" spans="1:11" hidden="1" x14ac:dyDescent="0.2">
      <c r="B30" s="189"/>
      <c r="C30" s="171"/>
      <c r="D30" s="171"/>
      <c r="E30" s="172"/>
      <c r="F30" s="171"/>
      <c r="G30" s="171"/>
      <c r="H30" s="172"/>
      <c r="I30" s="171"/>
      <c r="J30" s="171"/>
      <c r="K30" s="173"/>
    </row>
    <row r="31" spans="1:11" hidden="1" x14ac:dyDescent="0.2">
      <c r="A31" s="65">
        <v>45428</v>
      </c>
      <c r="B31" s="157" t="s">
        <v>103</v>
      </c>
      <c r="C31" s="171"/>
      <c r="D31" s="171"/>
      <c r="E31" s="172"/>
      <c r="F31" s="171"/>
      <c r="G31" s="171"/>
      <c r="H31" s="172"/>
      <c r="I31" s="159">
        <v>638.20000000000005</v>
      </c>
      <c r="J31" s="159" t="s">
        <v>175</v>
      </c>
      <c r="K31" s="160">
        <v>0</v>
      </c>
    </row>
    <row r="32" spans="1:11" hidden="1" x14ac:dyDescent="0.2">
      <c r="A32" s="66"/>
      <c r="B32" s="157" t="s">
        <v>104</v>
      </c>
      <c r="C32" s="171"/>
      <c r="D32" s="171"/>
      <c r="E32" s="172"/>
      <c r="F32" s="171" t="s">
        <v>176</v>
      </c>
      <c r="G32" s="171">
        <v>0</v>
      </c>
      <c r="H32" s="172">
        <v>0</v>
      </c>
      <c r="I32" s="171"/>
      <c r="J32" s="171"/>
      <c r="K32" s="173"/>
    </row>
    <row r="33" spans="1:11" hidden="1" x14ac:dyDescent="0.2">
      <c r="A33" s="66"/>
      <c r="B33" s="157" t="s">
        <v>105</v>
      </c>
      <c r="C33" s="159">
        <v>1201321</v>
      </c>
      <c r="D33" s="159">
        <v>381784.2</v>
      </c>
      <c r="E33" s="161">
        <v>96.182299999999998</v>
      </c>
      <c r="F33" s="171"/>
      <c r="G33" s="171"/>
      <c r="H33" s="172"/>
      <c r="I33" s="171"/>
      <c r="J33" s="171"/>
      <c r="K33" s="173"/>
    </row>
    <row r="34" spans="1:11" hidden="1" x14ac:dyDescent="0.2">
      <c r="A34" s="62"/>
      <c r="B34" s="157" t="s">
        <v>106</v>
      </c>
      <c r="C34" s="159">
        <v>127900</v>
      </c>
      <c r="D34" s="159">
        <v>76750</v>
      </c>
      <c r="E34" s="161">
        <v>94.212400000000002</v>
      </c>
      <c r="F34" s="171"/>
      <c r="G34" s="171"/>
      <c r="H34" s="172"/>
      <c r="I34" s="171"/>
      <c r="J34" s="171"/>
      <c r="K34" s="173"/>
    </row>
    <row r="35" spans="1:11" hidden="1" x14ac:dyDescent="0.2">
      <c r="B35" s="189"/>
      <c r="C35" s="171"/>
      <c r="D35" s="171"/>
      <c r="E35" s="172"/>
      <c r="F35" s="171"/>
      <c r="G35" s="171"/>
      <c r="H35" s="172"/>
      <c r="I35" s="171"/>
      <c r="J35" s="171"/>
      <c r="K35" s="173"/>
    </row>
    <row r="36" spans="1:11" hidden="1" x14ac:dyDescent="0.2">
      <c r="A36" s="65">
        <v>45442</v>
      </c>
      <c r="B36" s="157" t="s">
        <v>103</v>
      </c>
      <c r="C36" s="171"/>
      <c r="D36" s="171"/>
      <c r="E36" s="172"/>
      <c r="F36" s="171"/>
      <c r="G36" s="171"/>
      <c r="H36" s="172"/>
      <c r="I36" s="159">
        <v>1500</v>
      </c>
      <c r="J36" s="159" t="s">
        <v>175</v>
      </c>
      <c r="K36" s="160">
        <v>0</v>
      </c>
    </row>
    <row r="37" spans="1:11" hidden="1" x14ac:dyDescent="0.2">
      <c r="A37" s="66"/>
      <c r="B37" s="157" t="s">
        <v>104</v>
      </c>
      <c r="C37" s="171"/>
      <c r="D37" s="171"/>
      <c r="E37" s="172"/>
      <c r="F37" s="159">
        <v>45000</v>
      </c>
      <c r="G37" s="159" t="s">
        <v>175</v>
      </c>
      <c r="H37" s="161">
        <v>0</v>
      </c>
      <c r="I37" s="171"/>
      <c r="J37" s="171"/>
      <c r="K37" s="173"/>
    </row>
    <row r="38" spans="1:11" hidden="1" x14ac:dyDescent="0.2">
      <c r="A38" s="66"/>
      <c r="B38" s="157" t="s">
        <v>105</v>
      </c>
      <c r="C38" s="159">
        <v>629850</v>
      </c>
      <c r="D38" s="159">
        <v>234492.1</v>
      </c>
      <c r="E38" s="161">
        <v>96.5929</v>
      </c>
      <c r="F38" s="171"/>
      <c r="G38" s="171"/>
      <c r="H38" s="172"/>
      <c r="I38" s="171"/>
      <c r="J38" s="171"/>
      <c r="K38" s="173"/>
    </row>
    <row r="39" spans="1:11" hidden="1" x14ac:dyDescent="0.2">
      <c r="A39" s="62"/>
      <c r="B39" s="157" t="s">
        <v>106</v>
      </c>
      <c r="C39" s="159">
        <v>457500</v>
      </c>
      <c r="D39" s="159">
        <v>186500</v>
      </c>
      <c r="E39" s="161">
        <v>94.472899999999996</v>
      </c>
      <c r="F39" s="171"/>
      <c r="G39" s="171"/>
      <c r="H39" s="172"/>
      <c r="I39" s="171"/>
      <c r="J39" s="171"/>
      <c r="K39" s="173"/>
    </row>
    <row r="40" spans="1:11" hidden="1" x14ac:dyDescent="0.2">
      <c r="A40" s="62"/>
      <c r="B40" s="157"/>
      <c r="C40" s="159"/>
      <c r="D40" s="159"/>
      <c r="E40" s="161"/>
      <c r="F40" s="171"/>
      <c r="G40" s="171"/>
      <c r="H40" s="172"/>
      <c r="I40" s="171"/>
      <c r="J40" s="171"/>
      <c r="K40" s="173"/>
    </row>
    <row r="41" spans="1:11" x14ac:dyDescent="0.2">
      <c r="A41" s="65">
        <v>45456</v>
      </c>
      <c r="B41" s="157" t="s">
        <v>103</v>
      </c>
      <c r="C41" s="171"/>
      <c r="D41" s="171"/>
      <c r="E41" s="172"/>
      <c r="F41" s="171"/>
      <c r="G41" s="171"/>
      <c r="H41" s="172"/>
      <c r="I41" s="159">
        <v>1000</v>
      </c>
      <c r="J41" s="159" t="s">
        <v>175</v>
      </c>
      <c r="K41" s="160">
        <v>0</v>
      </c>
    </row>
    <row r="42" spans="1:11" x14ac:dyDescent="0.2">
      <c r="A42" s="66"/>
      <c r="B42" s="157" t="s">
        <v>104</v>
      </c>
      <c r="C42" s="171"/>
      <c r="D42" s="171"/>
      <c r="E42" s="172"/>
      <c r="F42" s="159">
        <v>49000</v>
      </c>
      <c r="G42" s="159" t="s">
        <v>175</v>
      </c>
      <c r="H42" s="161">
        <v>0</v>
      </c>
      <c r="I42" s="171"/>
      <c r="J42" s="171"/>
      <c r="K42" s="173"/>
    </row>
    <row r="43" spans="1:11" x14ac:dyDescent="0.2">
      <c r="A43" s="66"/>
      <c r="B43" s="157" t="s">
        <v>105</v>
      </c>
      <c r="C43" s="159">
        <v>265250</v>
      </c>
      <c r="D43" s="159">
        <v>82126.399999999994</v>
      </c>
      <c r="E43" s="161">
        <v>96.587500000000006</v>
      </c>
      <c r="F43" s="171"/>
      <c r="G43" s="171"/>
      <c r="H43" s="172"/>
      <c r="I43" s="171"/>
      <c r="J43" s="171"/>
      <c r="K43" s="173"/>
    </row>
    <row r="44" spans="1:11" x14ac:dyDescent="0.2">
      <c r="A44" s="62"/>
      <c r="B44" s="157" t="s">
        <v>106</v>
      </c>
      <c r="C44" s="159">
        <v>22500</v>
      </c>
      <c r="D44" s="159">
        <v>8300</v>
      </c>
      <c r="E44" s="161">
        <v>94.458500000000001</v>
      </c>
      <c r="F44" s="171"/>
      <c r="G44" s="171"/>
      <c r="H44" s="172"/>
      <c r="I44" s="171"/>
      <c r="J44" s="171"/>
      <c r="K44" s="173"/>
    </row>
    <row r="45" spans="1:11" x14ac:dyDescent="0.2">
      <c r="A45" s="62"/>
      <c r="B45" s="157"/>
      <c r="C45" s="159"/>
      <c r="D45" s="159"/>
      <c r="E45" s="161"/>
      <c r="F45" s="171"/>
      <c r="G45" s="171"/>
      <c r="H45" s="172"/>
      <c r="I45" s="171"/>
      <c r="J45" s="171"/>
      <c r="K45" s="173"/>
    </row>
    <row r="46" spans="1:11" x14ac:dyDescent="0.2">
      <c r="A46" s="65">
        <v>45470</v>
      </c>
      <c r="B46" s="157" t="s">
        <v>103</v>
      </c>
      <c r="C46" s="171"/>
      <c r="D46" s="171"/>
      <c r="E46" s="172"/>
      <c r="F46" s="171"/>
      <c r="G46" s="171"/>
      <c r="H46" s="172"/>
      <c r="I46" s="159">
        <v>700</v>
      </c>
      <c r="J46" s="159" t="s">
        <v>175</v>
      </c>
      <c r="K46" s="160">
        <v>0</v>
      </c>
    </row>
    <row r="47" spans="1:11" x14ac:dyDescent="0.2">
      <c r="A47" s="66"/>
      <c r="B47" s="157" t="s">
        <v>104</v>
      </c>
      <c r="C47" s="171"/>
      <c r="D47" s="171"/>
      <c r="E47" s="172"/>
      <c r="F47" s="159">
        <v>136000</v>
      </c>
      <c r="G47" s="159" t="s">
        <v>175</v>
      </c>
      <c r="H47" s="161">
        <v>0</v>
      </c>
      <c r="I47" s="171"/>
      <c r="J47" s="171"/>
      <c r="K47" s="173"/>
    </row>
    <row r="48" spans="1:11" x14ac:dyDescent="0.2">
      <c r="A48" s="66"/>
      <c r="B48" s="157" t="s">
        <v>105</v>
      </c>
      <c r="C48" s="159">
        <v>344700</v>
      </c>
      <c r="D48" s="159">
        <v>81599.899999999994</v>
      </c>
      <c r="E48" s="161">
        <v>96.547200000000004</v>
      </c>
      <c r="F48" s="171"/>
      <c r="G48" s="171"/>
      <c r="H48" s="172"/>
      <c r="I48" s="171"/>
      <c r="J48" s="171"/>
      <c r="K48" s="173"/>
    </row>
    <row r="49" spans="1:11" x14ac:dyDescent="0.2">
      <c r="A49" s="62"/>
      <c r="B49" s="157" t="s">
        <v>106</v>
      </c>
      <c r="C49" s="159">
        <v>50000</v>
      </c>
      <c r="D49" s="159">
        <v>25000</v>
      </c>
      <c r="E49" s="161">
        <v>94.483999999999995</v>
      </c>
      <c r="F49" s="171"/>
      <c r="G49" s="171"/>
      <c r="H49" s="172"/>
      <c r="I49" s="171"/>
      <c r="J49" s="171"/>
      <c r="K49" s="173"/>
    </row>
    <row r="50" spans="1:11" x14ac:dyDescent="0.2">
      <c r="A50" s="62"/>
      <c r="B50" s="157"/>
      <c r="C50" s="159"/>
      <c r="D50" s="159"/>
      <c r="E50" s="161"/>
      <c r="F50" s="171"/>
      <c r="G50" s="171"/>
      <c r="H50" s="172"/>
      <c r="I50" s="171"/>
      <c r="J50" s="171"/>
      <c r="K50" s="173"/>
    </row>
    <row r="51" spans="1:11" x14ac:dyDescent="0.2">
      <c r="A51" s="65">
        <v>45483</v>
      </c>
      <c r="B51" s="157" t="s">
        <v>103</v>
      </c>
      <c r="C51" s="169"/>
      <c r="D51" s="169"/>
      <c r="E51" s="170"/>
      <c r="F51" s="174"/>
      <c r="G51" s="171"/>
      <c r="H51" s="172"/>
      <c r="I51" s="164">
        <v>1000</v>
      </c>
      <c r="J51" s="159" t="s">
        <v>175</v>
      </c>
      <c r="K51" s="160">
        <v>0</v>
      </c>
    </row>
    <row r="52" spans="1:11" x14ac:dyDescent="0.2">
      <c r="A52" s="66"/>
      <c r="B52" s="157" t="s">
        <v>104</v>
      </c>
      <c r="C52" s="169"/>
      <c r="D52" s="169"/>
      <c r="E52" s="170"/>
      <c r="F52" s="164">
        <v>35000</v>
      </c>
      <c r="G52" s="159" t="s">
        <v>175</v>
      </c>
      <c r="H52" s="161">
        <v>0</v>
      </c>
      <c r="I52" s="169"/>
      <c r="J52" s="171"/>
      <c r="K52" s="173"/>
    </row>
    <row r="53" spans="1:11" x14ac:dyDescent="0.2">
      <c r="A53" s="66"/>
      <c r="B53" s="157" t="s">
        <v>105</v>
      </c>
      <c r="C53" s="164">
        <v>165400</v>
      </c>
      <c r="D53" s="164">
        <v>28240.6</v>
      </c>
      <c r="E53" s="165">
        <v>96.557100000000005</v>
      </c>
      <c r="F53" s="169"/>
      <c r="G53" s="171"/>
      <c r="H53" s="172"/>
      <c r="I53" s="169"/>
      <c r="J53" s="171"/>
      <c r="K53" s="173"/>
    </row>
    <row r="54" spans="1:11" x14ac:dyDescent="0.2">
      <c r="A54" s="62"/>
      <c r="B54" s="157" t="s">
        <v>106</v>
      </c>
      <c r="C54" s="164">
        <v>49000</v>
      </c>
      <c r="D54" s="164">
        <v>36000</v>
      </c>
      <c r="E54" s="165">
        <v>94.482900000000001</v>
      </c>
      <c r="F54" s="169"/>
      <c r="G54" s="171"/>
      <c r="H54" s="172"/>
      <c r="I54" s="169"/>
      <c r="J54" s="171"/>
      <c r="K54" s="173"/>
    </row>
    <row r="55" spans="1:11" x14ac:dyDescent="0.2">
      <c r="A55" s="62"/>
      <c r="B55" s="157"/>
      <c r="C55" s="164"/>
      <c r="D55" s="164"/>
      <c r="E55" s="165"/>
      <c r="F55" s="169"/>
      <c r="G55" s="171"/>
      <c r="H55" s="172"/>
      <c r="I55" s="169"/>
      <c r="J55" s="171"/>
      <c r="K55" s="173"/>
    </row>
    <row r="56" spans="1:11" x14ac:dyDescent="0.2">
      <c r="A56" s="65">
        <v>45497</v>
      </c>
      <c r="B56" s="157" t="s">
        <v>103</v>
      </c>
      <c r="C56" s="169"/>
      <c r="D56" s="169"/>
      <c r="E56" s="170"/>
      <c r="F56" s="169"/>
      <c r="G56" s="171"/>
      <c r="H56" s="172"/>
      <c r="I56" s="171" t="s">
        <v>176</v>
      </c>
      <c r="J56" s="171">
        <v>0</v>
      </c>
      <c r="K56" s="173">
        <v>0</v>
      </c>
    </row>
    <row r="57" spans="1:11" x14ac:dyDescent="0.2">
      <c r="A57" s="66"/>
      <c r="B57" s="157" t="s">
        <v>104</v>
      </c>
      <c r="C57" s="169"/>
      <c r="D57" s="169"/>
      <c r="E57" s="170"/>
      <c r="F57" s="164">
        <v>186000</v>
      </c>
      <c r="G57" s="164">
        <v>25405</v>
      </c>
      <c r="H57" s="161">
        <v>98.814899999999994</v>
      </c>
      <c r="I57" s="171"/>
      <c r="J57" s="171"/>
      <c r="K57" s="173"/>
    </row>
    <row r="58" spans="1:11" x14ac:dyDescent="0.2">
      <c r="A58" s="66"/>
      <c r="B58" s="157" t="s">
        <v>105</v>
      </c>
      <c r="C58" s="164">
        <v>217872</v>
      </c>
      <c r="D58" s="164">
        <v>126055.8</v>
      </c>
      <c r="E58" s="165">
        <v>96.528800000000004</v>
      </c>
      <c r="F58" s="171"/>
      <c r="G58" s="171"/>
      <c r="H58" s="172"/>
      <c r="I58" s="171"/>
      <c r="J58" s="171"/>
      <c r="K58" s="173"/>
    </row>
    <row r="59" spans="1:11" x14ac:dyDescent="0.2">
      <c r="A59" s="62"/>
      <c r="B59" s="157" t="s">
        <v>106</v>
      </c>
      <c r="C59" s="164">
        <v>18500</v>
      </c>
      <c r="D59" s="164">
        <v>19000</v>
      </c>
      <c r="E59" s="165">
        <v>94.488399999999999</v>
      </c>
      <c r="F59" s="171"/>
      <c r="G59" s="171"/>
      <c r="H59" s="172"/>
      <c r="I59" s="171"/>
      <c r="J59" s="171"/>
      <c r="K59" s="173"/>
    </row>
    <row r="60" spans="1:11" x14ac:dyDescent="0.2">
      <c r="A60" s="62"/>
      <c r="B60" s="157"/>
      <c r="C60" s="164"/>
      <c r="D60" s="164"/>
      <c r="E60" s="165"/>
      <c r="F60" s="171"/>
      <c r="G60" s="171"/>
      <c r="H60" s="172"/>
      <c r="I60" s="171"/>
      <c r="J60" s="171"/>
      <c r="K60" s="173"/>
    </row>
    <row r="61" spans="1:11" x14ac:dyDescent="0.2">
      <c r="A61" s="137">
        <v>45512</v>
      </c>
      <c r="B61" s="166" t="s">
        <v>103</v>
      </c>
      <c r="C61" s="174"/>
      <c r="D61" s="174"/>
      <c r="E61" s="175"/>
      <c r="F61" s="174"/>
      <c r="G61" s="174"/>
      <c r="H61" s="175"/>
      <c r="I61" s="171" t="s">
        <v>176</v>
      </c>
      <c r="J61" s="171">
        <v>0</v>
      </c>
      <c r="K61" s="173">
        <v>0</v>
      </c>
    </row>
    <row r="62" spans="1:11" x14ac:dyDescent="0.2">
      <c r="A62" s="139"/>
      <c r="B62" s="166" t="s">
        <v>104</v>
      </c>
      <c r="C62" s="174"/>
      <c r="D62" s="174"/>
      <c r="E62" s="175"/>
      <c r="F62" s="164">
        <v>150000</v>
      </c>
      <c r="G62" s="159" t="s">
        <v>175</v>
      </c>
      <c r="H62" s="161">
        <v>0</v>
      </c>
      <c r="I62" s="169"/>
      <c r="J62" s="169"/>
      <c r="K62" s="176"/>
    </row>
    <row r="63" spans="1:11" x14ac:dyDescent="0.2">
      <c r="A63" s="139"/>
      <c r="B63" s="166" t="s">
        <v>105</v>
      </c>
      <c r="C63" s="164">
        <v>371325</v>
      </c>
      <c r="D63" s="164">
        <v>301713.3</v>
      </c>
      <c r="E63" s="165">
        <v>96.520899999999997</v>
      </c>
      <c r="F63" s="174"/>
      <c r="G63" s="174"/>
      <c r="H63" s="175"/>
      <c r="I63" s="169"/>
      <c r="J63" s="169"/>
      <c r="K63" s="176"/>
    </row>
    <row r="64" spans="1:11" x14ac:dyDescent="0.2">
      <c r="A64" s="140"/>
      <c r="B64" s="166" t="s">
        <v>106</v>
      </c>
      <c r="C64" s="164">
        <v>25490</v>
      </c>
      <c r="D64" s="164">
        <v>25990</v>
      </c>
      <c r="E64" s="165">
        <v>94.537700000000001</v>
      </c>
      <c r="F64" s="174"/>
      <c r="G64" s="174"/>
      <c r="H64" s="175"/>
      <c r="I64" s="169"/>
      <c r="J64" s="169"/>
      <c r="K64" s="176"/>
    </row>
    <row r="65" spans="1:11" x14ac:dyDescent="0.2">
      <c r="A65" s="140"/>
      <c r="B65" s="166"/>
      <c r="C65" s="167"/>
      <c r="D65" s="167"/>
      <c r="E65" s="168"/>
      <c r="F65" s="174"/>
      <c r="G65" s="174"/>
      <c r="H65" s="175"/>
      <c r="I65" s="169"/>
      <c r="J65" s="169"/>
      <c r="K65" s="176"/>
    </row>
    <row r="66" spans="1:11" x14ac:dyDescent="0.2">
      <c r="A66" s="137">
        <v>45526</v>
      </c>
      <c r="B66" s="166" t="s">
        <v>103</v>
      </c>
      <c r="C66" s="174"/>
      <c r="D66" s="174"/>
      <c r="E66" s="175"/>
      <c r="F66" s="174"/>
      <c r="G66" s="174"/>
      <c r="H66" s="175"/>
      <c r="I66" s="164">
        <v>60000</v>
      </c>
      <c r="J66" s="159" t="s">
        <v>175</v>
      </c>
      <c r="K66" s="160">
        <v>0</v>
      </c>
    </row>
    <row r="67" spans="1:11" x14ac:dyDescent="0.2">
      <c r="A67" s="139"/>
      <c r="B67" s="166" t="s">
        <v>104</v>
      </c>
      <c r="C67" s="174"/>
      <c r="D67" s="174"/>
      <c r="E67" s="175"/>
      <c r="F67" s="164">
        <v>255905.3</v>
      </c>
      <c r="G67" s="159" t="s">
        <v>175</v>
      </c>
      <c r="H67" s="161">
        <v>0</v>
      </c>
      <c r="I67" s="174"/>
      <c r="J67" s="174"/>
      <c r="K67" s="174"/>
    </row>
    <row r="68" spans="1:11" x14ac:dyDescent="0.2">
      <c r="A68" s="141"/>
      <c r="B68" s="157" t="s">
        <v>105</v>
      </c>
      <c r="C68" s="164">
        <v>489494.7</v>
      </c>
      <c r="D68" s="164">
        <v>171962.8</v>
      </c>
      <c r="E68" s="165">
        <v>96.738500000000002</v>
      </c>
      <c r="F68" s="164"/>
      <c r="G68" s="164"/>
      <c r="H68" s="164"/>
      <c r="I68" s="164"/>
      <c r="J68" s="164"/>
      <c r="K68" s="164"/>
    </row>
    <row r="69" spans="1:11" x14ac:dyDescent="0.2">
      <c r="A69" s="142"/>
      <c r="B69" s="157" t="s">
        <v>106</v>
      </c>
      <c r="C69" s="164">
        <v>29782</v>
      </c>
      <c r="D69" s="164">
        <v>29782</v>
      </c>
      <c r="E69" s="165">
        <v>94.556799999999996</v>
      </c>
      <c r="F69" s="164"/>
      <c r="G69" s="164"/>
      <c r="H69" s="164"/>
      <c r="I69" s="164"/>
      <c r="J69" s="164"/>
      <c r="K69" s="164"/>
    </row>
    <row r="70" spans="1:11" x14ac:dyDescent="0.2">
      <c r="A70" s="62"/>
      <c r="B70" s="157"/>
      <c r="C70" s="164"/>
      <c r="D70" s="164"/>
      <c r="E70" s="165"/>
      <c r="F70" s="171"/>
      <c r="G70" s="171"/>
      <c r="H70" s="172"/>
      <c r="I70" s="171"/>
      <c r="J70" s="171"/>
      <c r="K70" s="173"/>
    </row>
    <row r="71" spans="1:11" x14ac:dyDescent="0.2">
      <c r="A71" s="139"/>
      <c r="B71" s="197"/>
      <c r="C71" s="198"/>
      <c r="D71" s="198"/>
      <c r="E71" s="199"/>
      <c r="F71" s="200"/>
      <c r="G71" s="200"/>
      <c r="H71" s="201"/>
      <c r="I71" s="198"/>
      <c r="J71" s="198"/>
      <c r="K71" s="202"/>
    </row>
    <row r="72" spans="1:11" x14ac:dyDescent="0.2">
      <c r="A72" s="137">
        <v>45540</v>
      </c>
      <c r="B72" s="157" t="s">
        <v>105</v>
      </c>
      <c r="C72" s="164">
        <v>682252</v>
      </c>
      <c r="D72" s="164">
        <v>187998.3</v>
      </c>
      <c r="E72" s="165">
        <v>96.469800000000006</v>
      </c>
      <c r="F72" s="164"/>
      <c r="G72" s="164"/>
      <c r="H72" s="164"/>
      <c r="I72" s="164"/>
      <c r="J72" s="164"/>
      <c r="K72" s="164"/>
    </row>
    <row r="73" spans="1:11" x14ac:dyDescent="0.2">
      <c r="A73" s="140"/>
      <c r="B73" s="157" t="s">
        <v>106</v>
      </c>
      <c r="C73" s="164">
        <v>141650.9</v>
      </c>
      <c r="D73" s="164">
        <v>30450.9</v>
      </c>
      <c r="E73" s="165">
        <v>94.019199999999998</v>
      </c>
      <c r="F73" s="164"/>
      <c r="G73" s="164"/>
      <c r="H73" s="164"/>
      <c r="I73" s="164"/>
      <c r="J73" s="164"/>
      <c r="K73" s="164"/>
    </row>
    <row r="74" spans="1:11" x14ac:dyDescent="0.2">
      <c r="A74" s="140"/>
      <c r="B74" s="196"/>
      <c r="C74" s="167"/>
      <c r="D74" s="167"/>
      <c r="E74" s="168"/>
      <c r="F74" s="164"/>
      <c r="G74" s="164"/>
      <c r="H74" s="164"/>
      <c r="I74" s="164"/>
      <c r="J74" s="164"/>
      <c r="K74" s="164"/>
    </row>
    <row r="75" spans="1:11" x14ac:dyDescent="0.2">
      <c r="A75" s="137">
        <v>45554</v>
      </c>
      <c r="B75" s="157" t="s">
        <v>103</v>
      </c>
      <c r="C75" s="164">
        <v>566350</v>
      </c>
      <c r="D75" s="164">
        <v>0</v>
      </c>
      <c r="E75" s="164">
        <v>0</v>
      </c>
      <c r="F75" s="164"/>
      <c r="G75" s="164"/>
      <c r="H75" s="164"/>
      <c r="I75" s="164"/>
      <c r="J75" s="164"/>
      <c r="K75" s="164"/>
    </row>
    <row r="76" spans="1:11" x14ac:dyDescent="0.2">
      <c r="A76" s="141"/>
      <c r="B76" s="157" t="s">
        <v>105</v>
      </c>
      <c r="C76" s="164">
        <v>394900</v>
      </c>
      <c r="D76" s="164">
        <v>0</v>
      </c>
      <c r="E76" s="164">
        <v>0</v>
      </c>
      <c r="F76" s="164"/>
      <c r="G76" s="164"/>
      <c r="H76" s="164"/>
      <c r="I76" s="164"/>
      <c r="J76" s="164"/>
      <c r="K76" s="164"/>
    </row>
    <row r="77" spans="1:11" x14ac:dyDescent="0.2">
      <c r="A77" s="142"/>
      <c r="B77" s="157" t="s">
        <v>106</v>
      </c>
      <c r="C77" s="164">
        <v>51000</v>
      </c>
      <c r="D77" s="164">
        <v>0</v>
      </c>
      <c r="E77" s="164">
        <v>0</v>
      </c>
      <c r="F77" s="164"/>
      <c r="G77" s="164"/>
      <c r="H77" s="164"/>
      <c r="I77" s="164"/>
      <c r="J77" s="164"/>
      <c r="K77" s="164"/>
    </row>
    <row r="79" spans="1:11" x14ac:dyDescent="0.2">
      <c r="A79" s="137">
        <v>45568</v>
      </c>
      <c r="B79" s="157" t="s">
        <v>103</v>
      </c>
      <c r="C79" s="164">
        <v>605500</v>
      </c>
      <c r="D79" s="164">
        <v>22324.5</v>
      </c>
      <c r="E79" s="165">
        <v>99.666700000000006</v>
      </c>
    </row>
    <row r="80" spans="1:11" x14ac:dyDescent="0.2">
      <c r="B80" s="157" t="s">
        <v>105</v>
      </c>
      <c r="C80" s="164">
        <v>334400</v>
      </c>
      <c r="D80" s="164">
        <v>117399</v>
      </c>
      <c r="E80" s="165">
        <v>96.826899999999995</v>
      </c>
    </row>
    <row r="81" spans="1:11" x14ac:dyDescent="0.2">
      <c r="B81" s="157" t="s">
        <v>106</v>
      </c>
      <c r="C81" s="164">
        <v>209546.2</v>
      </c>
      <c r="D81" s="164">
        <v>164546.20000000001</v>
      </c>
      <c r="E81" s="165">
        <v>93.517600000000002</v>
      </c>
    </row>
    <row r="83" spans="1:11" x14ac:dyDescent="0.2">
      <c r="A83" s="137">
        <v>45582</v>
      </c>
      <c r="B83" s="157" t="s">
        <v>103</v>
      </c>
      <c r="C83" s="164">
        <v>71250</v>
      </c>
      <c r="D83" s="164">
        <v>3011</v>
      </c>
      <c r="E83" s="165">
        <v>99.653199999999998</v>
      </c>
    </row>
    <row r="84" spans="1:11" x14ac:dyDescent="0.2">
      <c r="A84" s="137"/>
      <c r="B84" s="157" t="s">
        <v>105</v>
      </c>
      <c r="C84" s="164">
        <v>344400</v>
      </c>
      <c r="D84" s="164">
        <v>232399.9</v>
      </c>
      <c r="E84" s="165">
        <v>96.822199999999995</v>
      </c>
    </row>
    <row r="85" spans="1:11" x14ac:dyDescent="0.2">
      <c r="B85" s="157" t="s">
        <v>106</v>
      </c>
      <c r="C85" s="164">
        <v>392497.1</v>
      </c>
      <c r="D85" s="164">
        <v>173497.1</v>
      </c>
      <c r="E85" s="165">
        <v>93.506500000000003</v>
      </c>
    </row>
    <row r="86" spans="1:11" x14ac:dyDescent="0.2">
      <c r="B86" s="157"/>
      <c r="C86" s="164"/>
      <c r="D86" s="164"/>
      <c r="E86" s="165"/>
    </row>
    <row r="87" spans="1:11" x14ac:dyDescent="0.2">
      <c r="A87" s="137">
        <v>45610</v>
      </c>
      <c r="B87" s="157" t="s">
        <v>103</v>
      </c>
      <c r="C87" s="164">
        <v>24675</v>
      </c>
      <c r="D87" s="164">
        <v>0</v>
      </c>
      <c r="E87" s="165"/>
    </row>
    <row r="88" spans="1:11" x14ac:dyDescent="0.2">
      <c r="A88" s="137"/>
      <c r="B88" s="157" t="s">
        <v>105</v>
      </c>
      <c r="C88" s="164">
        <v>157000</v>
      </c>
      <c r="D88" s="164">
        <v>19310.5</v>
      </c>
      <c r="E88" s="165">
        <v>96.686099999999996</v>
      </c>
    </row>
    <row r="89" spans="1:11" x14ac:dyDescent="0.2">
      <c r="B89" s="157" t="s">
        <v>106</v>
      </c>
      <c r="C89" s="164">
        <v>527715</v>
      </c>
      <c r="D89" s="164">
        <v>520715</v>
      </c>
      <c r="E89" s="165">
        <v>92.404499999999999</v>
      </c>
    </row>
    <row r="90" spans="1:11" x14ac:dyDescent="0.2">
      <c r="B90" s="157"/>
      <c r="C90" s="164"/>
      <c r="D90" s="164"/>
      <c r="E90" s="165"/>
    </row>
    <row r="91" spans="1:11" x14ac:dyDescent="0.2">
      <c r="A91" s="137">
        <v>45624</v>
      </c>
      <c r="B91" s="157" t="s">
        <v>103</v>
      </c>
      <c r="C91" s="164">
        <v>22500</v>
      </c>
      <c r="D91" s="164">
        <v>0</v>
      </c>
      <c r="E91" s="165"/>
    </row>
    <row r="92" spans="1:11" x14ac:dyDescent="0.2">
      <c r="A92" s="137"/>
      <c r="B92" s="157" t="s">
        <v>105</v>
      </c>
      <c r="C92" s="164">
        <v>144500</v>
      </c>
      <c r="D92" s="164">
        <v>22468.5</v>
      </c>
      <c r="E92" s="165">
        <v>96.687700000000007</v>
      </c>
    </row>
    <row r="93" spans="1:11" x14ac:dyDescent="0.2">
      <c r="B93" s="157" t="s">
        <v>106</v>
      </c>
      <c r="C93" s="164">
        <v>1097390</v>
      </c>
      <c r="D93" s="164">
        <v>621100</v>
      </c>
      <c r="E93" s="165">
        <v>92.546199999999999</v>
      </c>
    </row>
    <row r="94" spans="1:11" ht="15" thickBot="1" x14ac:dyDescent="0.25">
      <c r="A94" s="214"/>
      <c r="B94" s="214"/>
      <c r="C94" s="214"/>
      <c r="D94" s="214"/>
      <c r="E94" s="214"/>
      <c r="F94" s="214"/>
      <c r="G94" s="214"/>
      <c r="H94" s="214"/>
      <c r="I94" s="214"/>
      <c r="J94" s="214"/>
      <c r="K94" s="214"/>
    </row>
    <row r="95" spans="1:11" ht="15" thickTop="1" x14ac:dyDescent="0.2">
      <c r="A95" s="295" t="s">
        <v>184</v>
      </c>
      <c r="B95" s="295"/>
      <c r="C95" s="295"/>
      <c r="D95" s="295"/>
      <c r="E95" s="295"/>
      <c r="F95" s="295"/>
      <c r="G95" s="295"/>
      <c r="H95" s="295"/>
      <c r="I95" s="295"/>
      <c r="J95" s="295"/>
      <c r="K95" s="295"/>
    </row>
    <row r="96" spans="1:11" x14ac:dyDescent="0.2">
      <c r="A96" s="336" t="s">
        <v>185</v>
      </c>
      <c r="B96" s="336"/>
      <c r="C96" s="336"/>
      <c r="D96" s="336"/>
      <c r="E96" s="336"/>
      <c r="F96" s="336"/>
      <c r="G96" s="336"/>
      <c r="H96" s="336"/>
      <c r="I96" s="336"/>
      <c r="J96" s="336"/>
      <c r="K96" s="336"/>
    </row>
    <row r="97" spans="1:1" x14ac:dyDescent="0.2">
      <c r="A97" s="190" t="s">
        <v>107</v>
      </c>
    </row>
    <row r="98" spans="1:1" x14ac:dyDescent="0.2">
      <c r="A98" s="190" t="s">
        <v>108</v>
      </c>
    </row>
    <row r="99" spans="1:1" x14ac:dyDescent="0.2">
      <c r="A99" s="190" t="s">
        <v>109</v>
      </c>
    </row>
    <row r="100" spans="1:1" x14ac:dyDescent="0.2">
      <c r="A100" s="190"/>
    </row>
  </sheetData>
  <mergeCells count="10">
    <mergeCell ref="A96:K96"/>
    <mergeCell ref="A4:B6"/>
    <mergeCell ref="A95:K95"/>
    <mergeCell ref="A1:K1"/>
    <mergeCell ref="A3:K3"/>
    <mergeCell ref="L5:N5"/>
    <mergeCell ref="C4:E6"/>
    <mergeCell ref="A2:K2"/>
    <mergeCell ref="F4:H6"/>
    <mergeCell ref="I4:K6"/>
  </mergeCells>
  <pageMargins left="0.7" right="0.7" top="0.75" bottom="0.75" header="0.3" footer="0.3"/>
  <pageSetup paperSize="9" scale="61" orientation="portrait" r:id="rId1"/>
  <headerFooter>
    <oddFooter>&amp;C&amp;A</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view="pageBreakPreview" topLeftCell="A19" zoomScaleNormal="100" zoomScaleSheetLayoutView="100" workbookViewId="0">
      <selection activeCell="K35" sqref="K35"/>
    </sheetView>
  </sheetViews>
  <sheetFormatPr defaultRowHeight="14.25" x14ac:dyDescent="0.2"/>
  <cols>
    <col min="1" max="1" width="4.375" bestFit="1" customWidth="1"/>
    <col min="2" max="2" width="3.375" bestFit="1" customWidth="1"/>
    <col min="3" max="3" width="10" bestFit="1" customWidth="1"/>
    <col min="4" max="13" width="6" bestFit="1" customWidth="1"/>
    <col min="14" max="17" width="5.75" bestFit="1" customWidth="1"/>
  </cols>
  <sheetData>
    <row r="1" spans="1:17" ht="18.75" x14ac:dyDescent="0.2">
      <c r="A1" s="242" t="s">
        <v>110</v>
      </c>
      <c r="B1" s="242"/>
      <c r="C1" s="242"/>
      <c r="D1" s="242"/>
      <c r="E1" s="242"/>
      <c r="F1" s="242"/>
      <c r="G1" s="242"/>
      <c r="H1" s="242"/>
      <c r="I1" s="242"/>
      <c r="J1" s="242"/>
      <c r="K1" s="242"/>
      <c r="L1" s="242"/>
      <c r="M1" s="242"/>
      <c r="N1" s="242"/>
      <c r="O1" s="242"/>
      <c r="P1" s="242"/>
      <c r="Q1" s="242"/>
    </row>
    <row r="2" spans="1:17" ht="15" thickBot="1" x14ac:dyDescent="0.25">
      <c r="A2" s="325" t="s">
        <v>55</v>
      </c>
      <c r="B2" s="325"/>
      <c r="C2" s="325"/>
      <c r="D2" s="325"/>
      <c r="E2" s="325"/>
      <c r="F2" s="325"/>
      <c r="G2" s="325"/>
      <c r="H2" s="325"/>
      <c r="I2" s="325"/>
      <c r="J2" s="325"/>
      <c r="K2" s="325"/>
      <c r="L2" s="325"/>
      <c r="M2" s="325"/>
      <c r="N2" s="325"/>
      <c r="O2" s="325"/>
      <c r="P2" s="325"/>
      <c r="Q2" s="325"/>
    </row>
    <row r="3" spans="1:17" ht="15.75" thickTop="1" thickBot="1" x14ac:dyDescent="0.25">
      <c r="A3" s="265" t="s">
        <v>20</v>
      </c>
      <c r="B3" s="265"/>
      <c r="C3" s="255"/>
      <c r="D3" s="328" t="s">
        <v>111</v>
      </c>
      <c r="E3" s="329"/>
      <c r="F3" s="328" t="s">
        <v>112</v>
      </c>
      <c r="G3" s="329"/>
      <c r="H3" s="328" t="s">
        <v>113</v>
      </c>
      <c r="I3" s="329"/>
      <c r="J3" s="328" t="s">
        <v>114</v>
      </c>
      <c r="K3" s="329"/>
      <c r="L3" s="328" t="s">
        <v>115</v>
      </c>
      <c r="M3" s="329"/>
      <c r="N3" s="320" t="s">
        <v>116</v>
      </c>
      <c r="O3" s="330"/>
      <c r="P3" s="320" t="s">
        <v>117</v>
      </c>
      <c r="Q3" s="321"/>
    </row>
    <row r="4" spans="1:17" ht="15" thickBot="1" x14ac:dyDescent="0.25">
      <c r="A4" s="326"/>
      <c r="B4" s="326"/>
      <c r="C4" s="327"/>
      <c r="D4" s="30" t="s">
        <v>118</v>
      </c>
      <c r="E4" s="37" t="s">
        <v>119</v>
      </c>
      <c r="F4" s="30" t="s">
        <v>118</v>
      </c>
      <c r="G4" s="37" t="s">
        <v>119</v>
      </c>
      <c r="H4" s="30" t="s">
        <v>118</v>
      </c>
      <c r="I4" s="37" t="s">
        <v>119</v>
      </c>
      <c r="J4" s="30" t="s">
        <v>118</v>
      </c>
      <c r="K4" s="37" t="s">
        <v>119</v>
      </c>
      <c r="L4" s="30" t="s">
        <v>118</v>
      </c>
      <c r="M4" s="37" t="s">
        <v>119</v>
      </c>
      <c r="N4" s="26" t="s">
        <v>118</v>
      </c>
      <c r="O4" s="38" t="s">
        <v>119</v>
      </c>
      <c r="P4" s="26" t="s">
        <v>118</v>
      </c>
      <c r="Q4" s="26" t="s">
        <v>119</v>
      </c>
    </row>
    <row r="5" spans="1:17" s="49" customFormat="1" ht="15" thickTop="1" x14ac:dyDescent="0.2">
      <c r="A5" s="116"/>
      <c r="B5" s="116"/>
      <c r="C5" s="116"/>
      <c r="D5" s="116"/>
      <c r="E5" s="116"/>
      <c r="F5" s="116"/>
      <c r="G5" s="116"/>
      <c r="H5" s="116"/>
      <c r="I5" s="116"/>
      <c r="J5" s="116"/>
      <c r="K5" s="116"/>
      <c r="L5" s="116"/>
      <c r="M5" s="116"/>
      <c r="N5" s="117"/>
      <c r="O5" s="117"/>
      <c r="P5" s="117"/>
      <c r="Q5" s="117"/>
    </row>
    <row r="6" spans="1:17" x14ac:dyDescent="0.2">
      <c r="A6" s="39">
        <v>2023</v>
      </c>
      <c r="B6" s="36" t="s">
        <v>7</v>
      </c>
      <c r="C6" s="85" t="s">
        <v>120</v>
      </c>
      <c r="D6" s="69">
        <v>21.66</v>
      </c>
      <c r="E6" s="69">
        <v>22.16</v>
      </c>
      <c r="F6" s="69">
        <v>21.66</v>
      </c>
      <c r="G6" s="69">
        <v>22.16</v>
      </c>
      <c r="H6" s="69">
        <v>21.62</v>
      </c>
      <c r="I6" s="69">
        <v>22.12</v>
      </c>
      <c r="J6" s="69">
        <v>21.26</v>
      </c>
      <c r="K6" s="69">
        <v>21.51</v>
      </c>
      <c r="L6" s="69">
        <v>21.3</v>
      </c>
      <c r="M6" s="69">
        <v>21.55</v>
      </c>
      <c r="N6" s="70">
        <v>21.3</v>
      </c>
      <c r="O6" s="70">
        <v>21.8</v>
      </c>
      <c r="P6" s="70">
        <v>21.3</v>
      </c>
      <c r="Q6" s="70">
        <v>21.8</v>
      </c>
    </row>
    <row r="7" spans="1:17" x14ac:dyDescent="0.2">
      <c r="A7" s="40"/>
      <c r="B7" s="36"/>
      <c r="C7" s="85" t="s">
        <v>121</v>
      </c>
      <c r="D7" s="69">
        <v>21.81</v>
      </c>
      <c r="E7" s="69">
        <v>22.31</v>
      </c>
      <c r="F7" s="69">
        <v>21.8</v>
      </c>
      <c r="G7" s="69">
        <v>22.3</v>
      </c>
      <c r="H7" s="69">
        <v>21.77</v>
      </c>
      <c r="I7" s="69">
        <v>22.27</v>
      </c>
      <c r="J7" s="69">
        <v>21.22</v>
      </c>
      <c r="K7" s="69">
        <v>21.47</v>
      </c>
      <c r="L7" s="69">
        <v>21.22</v>
      </c>
      <c r="M7" s="69">
        <v>21.47</v>
      </c>
      <c r="N7" s="70">
        <v>21.18</v>
      </c>
      <c r="O7" s="70">
        <v>21.68</v>
      </c>
      <c r="P7" s="70">
        <v>21.16</v>
      </c>
      <c r="Q7" s="70">
        <v>21.66</v>
      </c>
    </row>
    <row r="8" spans="1:17" x14ac:dyDescent="0.2">
      <c r="A8" s="39"/>
      <c r="B8" s="36"/>
      <c r="C8" s="85"/>
      <c r="D8" s="69"/>
      <c r="E8" s="69"/>
      <c r="F8" s="69"/>
      <c r="G8" s="69"/>
      <c r="H8" s="69"/>
      <c r="I8" s="69"/>
      <c r="J8" s="69"/>
      <c r="K8" s="69"/>
      <c r="L8" s="69"/>
      <c r="M8" s="69"/>
      <c r="N8" s="70"/>
      <c r="O8" s="70"/>
      <c r="P8" s="70"/>
      <c r="Q8" s="70"/>
    </row>
    <row r="9" spans="1:17" x14ac:dyDescent="0.2">
      <c r="A9" s="40"/>
      <c r="B9" s="36" t="s">
        <v>2</v>
      </c>
      <c r="C9" s="85" t="s">
        <v>120</v>
      </c>
      <c r="D9" s="71">
        <v>21.77</v>
      </c>
      <c r="E9" s="71">
        <v>22.27</v>
      </c>
      <c r="F9" s="71">
        <v>21.76</v>
      </c>
      <c r="G9" s="71">
        <v>22.26</v>
      </c>
      <c r="H9" s="71">
        <v>21.68</v>
      </c>
      <c r="I9" s="71">
        <v>22.18</v>
      </c>
      <c r="J9" s="71">
        <v>21.3</v>
      </c>
      <c r="K9" s="71">
        <v>21.55</v>
      </c>
      <c r="L9" s="71">
        <v>21.29</v>
      </c>
      <c r="M9" s="71">
        <v>21.54</v>
      </c>
      <c r="N9" s="72">
        <v>21.23</v>
      </c>
      <c r="O9" s="72">
        <v>21.73</v>
      </c>
      <c r="P9" s="72">
        <v>21.21</v>
      </c>
      <c r="Q9" s="72">
        <v>21.71</v>
      </c>
    </row>
    <row r="10" spans="1:17" x14ac:dyDescent="0.2">
      <c r="A10" s="40"/>
      <c r="B10" s="36"/>
      <c r="C10" s="85" t="s">
        <v>121</v>
      </c>
      <c r="D10" s="71">
        <v>21.78</v>
      </c>
      <c r="E10" s="71">
        <v>22.28</v>
      </c>
      <c r="F10" s="71">
        <v>21.76</v>
      </c>
      <c r="G10" s="71">
        <v>22.26</v>
      </c>
      <c r="H10" s="71">
        <v>21.6</v>
      </c>
      <c r="I10" s="71">
        <v>22.1</v>
      </c>
      <c r="J10" s="71">
        <v>21.21</v>
      </c>
      <c r="K10" s="71">
        <v>21.46</v>
      </c>
      <c r="L10" s="71">
        <v>21.24</v>
      </c>
      <c r="M10" s="71">
        <v>21.49</v>
      </c>
      <c r="N10" s="72">
        <v>21.2</v>
      </c>
      <c r="O10" s="72">
        <v>21.7</v>
      </c>
      <c r="P10" s="72">
        <v>21.21</v>
      </c>
      <c r="Q10" s="72">
        <v>21.71</v>
      </c>
    </row>
    <row r="11" spans="1:17" x14ac:dyDescent="0.2">
      <c r="A11" s="39"/>
      <c r="B11" s="49"/>
      <c r="C11" s="49"/>
      <c r="D11" s="49"/>
      <c r="E11" s="49"/>
      <c r="F11" s="49"/>
      <c r="G11" s="49"/>
      <c r="H11" s="49"/>
      <c r="I11" s="49"/>
      <c r="J11" s="49"/>
      <c r="K11" s="49"/>
      <c r="L11" s="49"/>
      <c r="M11" s="49"/>
      <c r="N11" s="49"/>
      <c r="O11" s="49"/>
      <c r="P11" s="49"/>
      <c r="Q11" s="49"/>
    </row>
    <row r="12" spans="1:17" x14ac:dyDescent="0.2">
      <c r="A12" s="39">
        <v>2024</v>
      </c>
      <c r="B12" s="36" t="s">
        <v>122</v>
      </c>
      <c r="C12" s="85" t="s">
        <v>120</v>
      </c>
      <c r="D12" s="71">
        <v>21.600454545454546</v>
      </c>
      <c r="E12" s="71">
        <v>22.100454545454546</v>
      </c>
      <c r="F12" s="71">
        <v>21.557727272727274</v>
      </c>
      <c r="G12" s="71">
        <v>22.057727272727274</v>
      </c>
      <c r="H12" s="71">
        <v>21.230909090909094</v>
      </c>
      <c r="I12" s="71">
        <v>21.730909090909094</v>
      </c>
      <c r="J12" s="71">
        <v>20.707727272727279</v>
      </c>
      <c r="K12" s="71">
        <v>20.957727272727279</v>
      </c>
      <c r="L12" s="71">
        <v>20.736818181818183</v>
      </c>
      <c r="M12" s="71">
        <v>20.986818181818183</v>
      </c>
      <c r="N12" s="72">
        <v>20.715909090909097</v>
      </c>
      <c r="O12" s="72">
        <v>21.21590909090909</v>
      </c>
      <c r="P12" s="72">
        <v>20.694545454545452</v>
      </c>
      <c r="Q12" s="72">
        <v>21.194545454545452</v>
      </c>
    </row>
    <row r="13" spans="1:17" x14ac:dyDescent="0.2">
      <c r="A13" s="40"/>
      <c r="B13" s="36"/>
      <c r="C13" s="85" t="s">
        <v>121</v>
      </c>
      <c r="D13" s="71">
        <v>21.77</v>
      </c>
      <c r="E13" s="71">
        <v>22.27</v>
      </c>
      <c r="F13" s="71">
        <v>21.66</v>
      </c>
      <c r="G13" s="71">
        <v>22.16</v>
      </c>
      <c r="H13" s="71">
        <v>21.62</v>
      </c>
      <c r="I13" s="71">
        <v>22.12</v>
      </c>
      <c r="J13" s="71">
        <v>20.68</v>
      </c>
      <c r="K13" s="71">
        <v>20.93</v>
      </c>
      <c r="L13" s="71">
        <v>20.72</v>
      </c>
      <c r="M13" s="71">
        <v>20.97</v>
      </c>
      <c r="N13" s="72">
        <v>20.71</v>
      </c>
      <c r="O13" s="72">
        <v>21.21</v>
      </c>
      <c r="P13" s="72">
        <v>20.69</v>
      </c>
      <c r="Q13" s="72">
        <v>21.19</v>
      </c>
    </row>
    <row r="14" spans="1:17" x14ac:dyDescent="0.2">
      <c r="A14" s="39"/>
      <c r="B14" s="49"/>
      <c r="C14" s="49"/>
      <c r="D14" s="73"/>
      <c r="E14" s="73"/>
      <c r="F14" s="73"/>
      <c r="G14" s="73"/>
      <c r="H14" s="73"/>
      <c r="I14" s="73"/>
      <c r="J14" s="73"/>
      <c r="K14" s="73"/>
      <c r="L14" s="73"/>
      <c r="M14" s="73"/>
      <c r="N14" s="73"/>
      <c r="O14" s="73"/>
      <c r="P14" s="73"/>
      <c r="Q14" s="73"/>
    </row>
    <row r="15" spans="1:17" x14ac:dyDescent="0.2">
      <c r="B15" s="36" t="s">
        <v>123</v>
      </c>
      <c r="C15" s="85" t="s">
        <v>120</v>
      </c>
      <c r="D15" s="71">
        <v>21.782631578947367</v>
      </c>
      <c r="E15" s="71">
        <v>22.282631578947367</v>
      </c>
      <c r="F15" s="71">
        <v>21.786315789473683</v>
      </c>
      <c r="G15" s="71">
        <v>22.286315789473683</v>
      </c>
      <c r="H15" s="71">
        <v>21.792105263157897</v>
      </c>
      <c r="I15" s="71">
        <v>22.292105263157897</v>
      </c>
      <c r="J15" s="71">
        <v>21.3</v>
      </c>
      <c r="K15" s="71">
        <v>21.55</v>
      </c>
      <c r="L15" s="71">
        <v>21.236315789473689</v>
      </c>
      <c r="M15" s="71">
        <v>21.486315789473689</v>
      </c>
      <c r="N15" s="72">
        <v>20.92421052631579</v>
      </c>
      <c r="O15" s="72">
        <v>21.42421052631579</v>
      </c>
      <c r="P15" s="72">
        <v>20.844210526315788</v>
      </c>
      <c r="Q15" s="72">
        <v>21.344210526315788</v>
      </c>
    </row>
    <row r="16" spans="1:17" x14ac:dyDescent="0.2">
      <c r="A16" s="40"/>
      <c r="B16" s="36"/>
      <c r="C16" s="85" t="s">
        <v>121</v>
      </c>
      <c r="D16" s="71">
        <v>21.79</v>
      </c>
      <c r="E16" s="71">
        <v>22.29</v>
      </c>
      <c r="F16" s="71">
        <v>21.79</v>
      </c>
      <c r="G16" s="71">
        <v>22.29</v>
      </c>
      <c r="H16" s="71">
        <v>21.76</v>
      </c>
      <c r="I16" s="71">
        <v>22.26</v>
      </c>
      <c r="J16" s="71">
        <v>21.52</v>
      </c>
      <c r="K16" s="71">
        <v>21.77</v>
      </c>
      <c r="L16" s="71">
        <v>21.48</v>
      </c>
      <c r="M16" s="71">
        <v>21.73</v>
      </c>
      <c r="N16" s="72">
        <v>21.08</v>
      </c>
      <c r="O16" s="72">
        <v>21.58</v>
      </c>
      <c r="P16" s="72">
        <v>20.94</v>
      </c>
      <c r="Q16" s="72">
        <v>21.44</v>
      </c>
    </row>
    <row r="17" spans="1:17" x14ac:dyDescent="0.2">
      <c r="A17" s="39"/>
      <c r="B17" s="49"/>
      <c r="C17" s="49"/>
      <c r="D17" s="73"/>
      <c r="E17" s="73"/>
      <c r="F17" s="73"/>
      <c r="G17" s="73"/>
      <c r="H17" s="73"/>
      <c r="I17" s="73"/>
      <c r="J17" s="73"/>
      <c r="K17" s="73"/>
      <c r="L17" s="73"/>
      <c r="M17" s="73"/>
      <c r="N17" s="73"/>
      <c r="O17" s="73"/>
      <c r="P17" s="73"/>
      <c r="Q17" s="73"/>
    </row>
    <row r="18" spans="1:17" x14ac:dyDescent="0.2">
      <c r="B18" s="36" t="s">
        <v>124</v>
      </c>
      <c r="C18" s="85" t="s">
        <v>120</v>
      </c>
      <c r="D18" s="71">
        <v>21.771000000000001</v>
      </c>
      <c r="E18" s="71">
        <v>22.271000000000001</v>
      </c>
      <c r="F18" s="71">
        <v>21.729499999999994</v>
      </c>
      <c r="G18" s="71">
        <v>22.229499999999994</v>
      </c>
      <c r="H18" s="71">
        <v>21.6675</v>
      </c>
      <c r="I18" s="71">
        <v>22.1675</v>
      </c>
      <c r="J18" s="71">
        <v>21.358499999999999</v>
      </c>
      <c r="K18" s="71">
        <v>21.608499999999999</v>
      </c>
      <c r="L18" s="71">
        <v>21.249500000000005</v>
      </c>
      <c r="M18" s="71">
        <v>21.499500000000005</v>
      </c>
      <c r="N18" s="72">
        <v>20.858499999999999</v>
      </c>
      <c r="O18" s="72">
        <v>21.358499999999999</v>
      </c>
      <c r="P18" s="72">
        <v>20.682500000000001</v>
      </c>
      <c r="Q18" s="72">
        <v>21.182500000000001</v>
      </c>
    </row>
    <row r="19" spans="1:17" x14ac:dyDescent="0.2">
      <c r="A19" s="40"/>
      <c r="B19" s="36"/>
      <c r="C19" s="85" t="s">
        <v>121</v>
      </c>
      <c r="D19" s="71">
        <v>21.83</v>
      </c>
      <c r="E19" s="71">
        <v>22.33</v>
      </c>
      <c r="F19" s="71">
        <v>21.82</v>
      </c>
      <c r="G19" s="71">
        <v>22.32</v>
      </c>
      <c r="H19" s="71">
        <v>21.84</v>
      </c>
      <c r="I19" s="71">
        <v>22.34</v>
      </c>
      <c r="J19" s="71">
        <v>21.74</v>
      </c>
      <c r="K19" s="71">
        <v>21.99</v>
      </c>
      <c r="L19" s="71">
        <v>21.46</v>
      </c>
      <c r="M19" s="71">
        <v>21.71</v>
      </c>
      <c r="N19" s="72">
        <v>21.13</v>
      </c>
      <c r="O19" s="72">
        <v>21.63</v>
      </c>
      <c r="P19" s="72">
        <v>20.87</v>
      </c>
      <c r="Q19" s="72">
        <v>21.37</v>
      </c>
    </row>
    <row r="20" spans="1:17" x14ac:dyDescent="0.2">
      <c r="A20" s="40"/>
      <c r="B20" s="49"/>
      <c r="C20" s="49"/>
      <c r="D20" s="49"/>
      <c r="E20" s="49"/>
      <c r="F20" s="49"/>
      <c r="G20" s="49"/>
      <c r="H20" s="49"/>
      <c r="I20" s="49"/>
      <c r="J20" s="49"/>
      <c r="K20" s="49"/>
      <c r="L20" s="49"/>
      <c r="M20" s="49"/>
      <c r="N20" s="49"/>
      <c r="O20" s="49"/>
      <c r="P20" s="49"/>
      <c r="Q20" s="49"/>
    </row>
    <row r="21" spans="1:17" x14ac:dyDescent="0.2">
      <c r="A21" s="39"/>
      <c r="B21" s="36" t="s">
        <v>125</v>
      </c>
      <c r="C21" s="85" t="s">
        <v>120</v>
      </c>
      <c r="D21" s="71">
        <v>21.814210526315787</v>
      </c>
      <c r="E21" s="71">
        <v>22.314210526315787</v>
      </c>
      <c r="F21" s="71">
        <v>21.789473684210531</v>
      </c>
      <c r="G21" s="71">
        <v>22.289473684210531</v>
      </c>
      <c r="H21" s="71">
        <v>21.768421052631577</v>
      </c>
      <c r="I21" s="71">
        <v>22.268421052631577</v>
      </c>
      <c r="J21" s="71">
        <v>21.610526315789482</v>
      </c>
      <c r="K21" s="71">
        <v>21.860526315789482</v>
      </c>
      <c r="L21" s="71">
        <v>21.374736842105268</v>
      </c>
      <c r="M21" s="71">
        <v>21.624736842105268</v>
      </c>
      <c r="N21" s="72">
        <v>21.067894736842106</v>
      </c>
      <c r="O21" s="72">
        <v>21.567894736842106</v>
      </c>
      <c r="P21" s="72">
        <v>20.752105263157897</v>
      </c>
      <c r="Q21" s="72">
        <v>21.252105263157897</v>
      </c>
    </row>
    <row r="22" spans="1:17" x14ac:dyDescent="0.2">
      <c r="A22" s="40"/>
      <c r="B22" s="36"/>
      <c r="C22" s="85" t="s">
        <v>121</v>
      </c>
      <c r="D22" s="71">
        <v>21.84</v>
      </c>
      <c r="E22" s="71">
        <v>22.34</v>
      </c>
      <c r="F22" s="71">
        <v>21.79</v>
      </c>
      <c r="G22" s="71">
        <v>22.29</v>
      </c>
      <c r="H22" s="71">
        <v>21.74</v>
      </c>
      <c r="I22" s="71">
        <v>22.24</v>
      </c>
      <c r="J22" s="71">
        <v>21.53</v>
      </c>
      <c r="K22" s="71">
        <v>21.78</v>
      </c>
      <c r="L22" s="71">
        <v>21.29</v>
      </c>
      <c r="M22" s="71">
        <v>21.54</v>
      </c>
      <c r="N22" s="72">
        <v>20.98</v>
      </c>
      <c r="O22" s="72">
        <v>21.48</v>
      </c>
      <c r="P22" s="72">
        <v>20.66</v>
      </c>
      <c r="Q22" s="72">
        <v>21.16</v>
      </c>
    </row>
    <row r="23" spans="1:17" x14ac:dyDescent="0.2">
      <c r="A23" s="39"/>
      <c r="B23" s="36"/>
      <c r="C23" s="85"/>
      <c r="D23" s="71"/>
      <c r="E23" s="71"/>
      <c r="F23" s="71"/>
      <c r="G23" s="71"/>
      <c r="H23" s="71"/>
      <c r="I23" s="71"/>
      <c r="J23" s="71"/>
      <c r="K23" s="71"/>
      <c r="L23" s="71"/>
      <c r="M23" s="71"/>
      <c r="N23" s="72"/>
      <c r="O23" s="72"/>
      <c r="P23" s="72"/>
      <c r="Q23" s="72"/>
    </row>
    <row r="24" spans="1:17" ht="22.5" x14ac:dyDescent="0.2">
      <c r="A24" s="39"/>
      <c r="B24" s="36" t="s">
        <v>39</v>
      </c>
      <c r="C24" s="85" t="s">
        <v>120</v>
      </c>
      <c r="D24" s="71">
        <v>21.807619047619049</v>
      </c>
      <c r="E24" s="71">
        <v>22.307619047619049</v>
      </c>
      <c r="F24" s="71">
        <v>21.783809523809516</v>
      </c>
      <c r="G24" s="71">
        <v>22.283809523809516</v>
      </c>
      <c r="H24" s="71">
        <v>21.727142857142859</v>
      </c>
      <c r="I24" s="71">
        <v>22.227142857142859</v>
      </c>
      <c r="J24" s="71">
        <v>21.313333333333333</v>
      </c>
      <c r="K24" s="71">
        <v>21.563333333333333</v>
      </c>
      <c r="L24" s="71">
        <v>21.149523809523803</v>
      </c>
      <c r="M24" s="71">
        <v>21.399523809523803</v>
      </c>
      <c r="N24" s="72">
        <v>20.777142857142859</v>
      </c>
      <c r="O24" s="72">
        <v>21.277142857142859</v>
      </c>
      <c r="P24" s="72">
        <v>20.331428571428575</v>
      </c>
      <c r="Q24" s="72">
        <v>20.831428571428575</v>
      </c>
    </row>
    <row r="25" spans="1:17" x14ac:dyDescent="0.2">
      <c r="A25" s="40"/>
      <c r="B25" s="36"/>
      <c r="C25" s="85" t="s">
        <v>121</v>
      </c>
      <c r="D25" s="71">
        <v>21.82</v>
      </c>
      <c r="E25" s="71">
        <v>22.32</v>
      </c>
      <c r="F25" s="71">
        <v>21.74</v>
      </c>
      <c r="G25" s="71">
        <v>22.24</v>
      </c>
      <c r="H25" s="71">
        <v>21.61</v>
      </c>
      <c r="I25" s="71">
        <v>22.11</v>
      </c>
      <c r="J25" s="71">
        <v>20.79</v>
      </c>
      <c r="K25" s="71">
        <v>21.04</v>
      </c>
      <c r="L25" s="71">
        <v>20.77</v>
      </c>
      <c r="M25" s="71">
        <v>21.02</v>
      </c>
      <c r="N25" s="72">
        <v>20.350000000000001</v>
      </c>
      <c r="O25" s="72">
        <v>20.85</v>
      </c>
      <c r="P25" s="72">
        <v>19.899999999999999</v>
      </c>
      <c r="Q25" s="72">
        <v>20.399999999999999</v>
      </c>
    </row>
    <row r="26" spans="1:17" x14ac:dyDescent="0.2">
      <c r="A26" s="39"/>
      <c r="B26" s="49"/>
      <c r="C26" s="49"/>
      <c r="D26" s="49"/>
      <c r="E26" s="49"/>
      <c r="F26" s="49"/>
      <c r="G26" s="49"/>
      <c r="H26" s="49"/>
      <c r="I26" s="49"/>
      <c r="J26" s="49"/>
      <c r="K26" s="49"/>
      <c r="L26" s="49"/>
      <c r="M26" s="49"/>
      <c r="N26" s="49"/>
      <c r="O26" s="49"/>
      <c r="P26" s="49"/>
      <c r="Q26" s="49"/>
    </row>
    <row r="27" spans="1:17" x14ac:dyDescent="0.2">
      <c r="B27" s="36" t="s">
        <v>126</v>
      </c>
      <c r="C27" s="85" t="s">
        <v>120</v>
      </c>
      <c r="D27" s="71">
        <v>20.850588235294115</v>
      </c>
      <c r="E27" s="71">
        <v>21.350588235294115</v>
      </c>
      <c r="F27" s="71">
        <v>20.822941176470586</v>
      </c>
      <c r="G27" s="71">
        <v>21.322941176470586</v>
      </c>
      <c r="H27" s="71">
        <v>20.701764705882354</v>
      </c>
      <c r="I27" s="71">
        <v>21.201764705882358</v>
      </c>
      <c r="J27" s="71">
        <v>20.178235294117645</v>
      </c>
      <c r="K27" s="71">
        <v>20.428235294117645</v>
      </c>
      <c r="L27" s="71">
        <v>20.097058823529409</v>
      </c>
      <c r="M27" s="71">
        <v>20.347058823529409</v>
      </c>
      <c r="N27" s="72">
        <v>19.698823529411769</v>
      </c>
      <c r="O27" s="72">
        <v>20.198823529411769</v>
      </c>
      <c r="P27" s="72">
        <v>19.283529411764704</v>
      </c>
      <c r="Q27" s="72">
        <v>19.783529411764704</v>
      </c>
    </row>
    <row r="28" spans="1:17" x14ac:dyDescent="0.2">
      <c r="A28" s="40"/>
      <c r="B28" s="36"/>
      <c r="C28" s="85" t="s">
        <v>121</v>
      </c>
      <c r="D28" s="71">
        <v>20.38</v>
      </c>
      <c r="E28" s="71">
        <v>20.88</v>
      </c>
      <c r="F28" s="71">
        <v>20.39</v>
      </c>
      <c r="G28" s="71">
        <v>20.89</v>
      </c>
      <c r="H28" s="71">
        <v>20.350000000000001</v>
      </c>
      <c r="I28" s="71">
        <v>20.85</v>
      </c>
      <c r="J28" s="71">
        <v>19.989999999999998</v>
      </c>
      <c r="K28" s="71">
        <v>20.239999999999998</v>
      </c>
      <c r="L28" s="71">
        <v>19.89</v>
      </c>
      <c r="M28" s="71">
        <v>20.14</v>
      </c>
      <c r="N28" s="72">
        <v>19.23</v>
      </c>
      <c r="O28" s="72">
        <v>19.73</v>
      </c>
      <c r="P28" s="72">
        <v>18.72</v>
      </c>
      <c r="Q28" s="72">
        <v>19.22</v>
      </c>
    </row>
    <row r="29" spans="1:17" x14ac:dyDescent="0.2">
      <c r="A29" s="39"/>
    </row>
    <row r="30" spans="1:17" x14ac:dyDescent="0.2">
      <c r="A30" s="39"/>
      <c r="B30" s="36" t="s">
        <v>3</v>
      </c>
      <c r="C30" s="85" t="s">
        <v>120</v>
      </c>
      <c r="D30" s="71">
        <v>20.178500000000003</v>
      </c>
      <c r="E30" s="71">
        <v>20.678500000000003</v>
      </c>
      <c r="F30" s="71">
        <v>20.152000000000005</v>
      </c>
      <c r="G30" s="71">
        <v>20.652000000000005</v>
      </c>
      <c r="H30" s="71">
        <v>20.074000000000002</v>
      </c>
      <c r="I30" s="71">
        <v>20.574000000000002</v>
      </c>
      <c r="J30" s="71">
        <v>19.748499999999996</v>
      </c>
      <c r="K30" s="71">
        <v>19.998499999999996</v>
      </c>
      <c r="L30" s="71">
        <v>19.589999999999996</v>
      </c>
      <c r="M30" s="71">
        <v>19.839999999999996</v>
      </c>
      <c r="N30" s="72">
        <v>18.970999999999997</v>
      </c>
      <c r="O30" s="72">
        <v>19.470999999999997</v>
      </c>
      <c r="P30" s="72">
        <v>18.436500000000002</v>
      </c>
      <c r="Q30" s="72">
        <v>18.936500000000002</v>
      </c>
    </row>
    <row r="31" spans="1:17" x14ac:dyDescent="0.2">
      <c r="A31" s="49"/>
      <c r="B31" s="36"/>
      <c r="C31" s="85" t="s">
        <v>121</v>
      </c>
      <c r="D31" s="71">
        <v>19.510000000000002</v>
      </c>
      <c r="E31" s="71">
        <v>20.010000000000002</v>
      </c>
      <c r="F31" s="71">
        <v>19.48</v>
      </c>
      <c r="G31" s="71">
        <v>19.98</v>
      </c>
      <c r="H31" s="71">
        <v>19.440000000000001</v>
      </c>
      <c r="I31" s="71">
        <v>19.940000000000001</v>
      </c>
      <c r="J31" s="71">
        <v>19.260000000000002</v>
      </c>
      <c r="K31" s="71">
        <v>19.510000000000002</v>
      </c>
      <c r="L31" s="71">
        <v>19.14</v>
      </c>
      <c r="M31" s="71">
        <v>19.39</v>
      </c>
      <c r="N31" s="72">
        <v>18.579999999999998</v>
      </c>
      <c r="O31" s="72">
        <v>19.079999999999998</v>
      </c>
      <c r="P31" s="72">
        <v>18</v>
      </c>
      <c r="Q31" s="72">
        <v>18.5</v>
      </c>
    </row>
    <row r="32" spans="1:17" s="49" customFormat="1" x14ac:dyDescent="0.2">
      <c r="A32" s="39"/>
      <c r="B32" s="36"/>
      <c r="C32" s="85"/>
      <c r="D32" s="71"/>
      <c r="E32" s="71"/>
      <c r="F32" s="71"/>
      <c r="G32" s="71"/>
      <c r="H32" s="71"/>
      <c r="I32" s="71"/>
      <c r="J32" s="71"/>
      <c r="K32" s="71"/>
      <c r="L32" s="71"/>
      <c r="M32" s="71"/>
      <c r="N32" s="72"/>
      <c r="O32" s="72"/>
      <c r="P32" s="72"/>
      <c r="Q32" s="72"/>
    </row>
    <row r="33" spans="1:17" x14ac:dyDescent="0.2">
      <c r="A33" s="39"/>
      <c r="B33" s="36" t="s">
        <v>4</v>
      </c>
      <c r="C33" s="85" t="s">
        <v>120</v>
      </c>
      <c r="D33" s="71">
        <v>19.436666666666671</v>
      </c>
      <c r="E33" s="71">
        <v>19.936666666666671</v>
      </c>
      <c r="F33" s="71">
        <v>19.433809523809522</v>
      </c>
      <c r="G33" s="71">
        <v>19.933809523809522</v>
      </c>
      <c r="H33" s="71">
        <v>19.347619047619048</v>
      </c>
      <c r="I33" s="71">
        <v>19.847619047619048</v>
      </c>
      <c r="J33" s="71">
        <v>18.545238095238094</v>
      </c>
      <c r="K33" s="71">
        <v>18.795238095238094</v>
      </c>
      <c r="L33" s="71">
        <v>18.344761904761906</v>
      </c>
      <c r="M33" s="71">
        <v>18.594761904761906</v>
      </c>
      <c r="N33" s="72">
        <v>17.837142857142858</v>
      </c>
      <c r="O33" s="72">
        <v>18.337142857142858</v>
      </c>
      <c r="P33" s="72">
        <v>17.320476190476192</v>
      </c>
      <c r="Q33" s="72">
        <v>17.820476190476192</v>
      </c>
    </row>
    <row r="34" spans="1:17" x14ac:dyDescent="0.2">
      <c r="B34" s="36"/>
      <c r="C34" s="85" t="s">
        <v>121</v>
      </c>
      <c r="D34" s="71">
        <v>19.47</v>
      </c>
      <c r="E34" s="71">
        <v>19.97</v>
      </c>
      <c r="F34" s="71">
        <v>19.45</v>
      </c>
      <c r="G34" s="71">
        <v>19.95</v>
      </c>
      <c r="H34" s="71">
        <v>19.100000000000001</v>
      </c>
      <c r="I34" s="71">
        <v>19.600000000000001</v>
      </c>
      <c r="J34" s="71">
        <v>17.8</v>
      </c>
      <c r="K34" s="71">
        <v>18.05</v>
      </c>
      <c r="L34" s="71">
        <v>17.66</v>
      </c>
      <c r="M34" s="71">
        <v>17.91</v>
      </c>
      <c r="N34" s="72">
        <v>17.2</v>
      </c>
      <c r="O34" s="72">
        <v>17.7</v>
      </c>
      <c r="P34" s="72">
        <v>16.82</v>
      </c>
      <c r="Q34" s="72">
        <v>17.32</v>
      </c>
    </row>
    <row r="35" spans="1:17" x14ac:dyDescent="0.2">
      <c r="B35" s="36"/>
      <c r="C35" s="85"/>
      <c r="D35" s="71"/>
      <c r="E35" s="71"/>
      <c r="F35" s="71"/>
      <c r="G35" s="71"/>
      <c r="H35" s="71"/>
      <c r="I35" s="71"/>
      <c r="J35" s="71"/>
      <c r="K35" s="71"/>
      <c r="L35" s="71"/>
      <c r="M35" s="71"/>
      <c r="N35" s="72"/>
      <c r="O35" s="72"/>
      <c r="P35" s="72"/>
      <c r="Q35" s="72"/>
    </row>
    <row r="36" spans="1:17" s="49" customFormat="1" x14ac:dyDescent="0.2">
      <c r="A36" s="39"/>
      <c r="B36" s="36" t="s">
        <v>5</v>
      </c>
      <c r="C36" s="85" t="s">
        <v>120</v>
      </c>
      <c r="D36" s="71">
        <v>18.189500000000002</v>
      </c>
      <c r="E36" s="71">
        <v>18.689500000000002</v>
      </c>
      <c r="F36" s="71">
        <v>18.051999999999996</v>
      </c>
      <c r="G36" s="71">
        <v>18.551999999999996</v>
      </c>
      <c r="H36" s="71">
        <v>17.910000000000004</v>
      </c>
      <c r="I36" s="71">
        <v>18.410000000000004</v>
      </c>
      <c r="J36" s="71">
        <v>17.111499999999999</v>
      </c>
      <c r="K36" s="71">
        <v>17.361499999999999</v>
      </c>
      <c r="L36" s="71">
        <v>16.701499999999999</v>
      </c>
      <c r="M36" s="71">
        <v>16.951499999999999</v>
      </c>
      <c r="N36" s="72">
        <v>16.299500000000002</v>
      </c>
      <c r="O36" s="72">
        <v>16.799500000000002</v>
      </c>
      <c r="P36" s="72">
        <v>15.9125</v>
      </c>
      <c r="Q36" s="72">
        <v>16.412500000000001</v>
      </c>
    </row>
    <row r="37" spans="1:17" s="49" customFormat="1" x14ac:dyDescent="0.2">
      <c r="B37" s="36"/>
      <c r="C37" s="85" t="s">
        <v>121</v>
      </c>
      <c r="D37" s="71">
        <v>17.23</v>
      </c>
      <c r="E37" s="71">
        <v>17.73</v>
      </c>
      <c r="F37" s="225">
        <v>17.2</v>
      </c>
      <c r="G37" s="225">
        <v>17.7</v>
      </c>
      <c r="H37" s="71">
        <v>17.14</v>
      </c>
      <c r="I37" s="71">
        <v>17.64</v>
      </c>
      <c r="J37" s="71">
        <v>15.88</v>
      </c>
      <c r="K37" s="71">
        <v>16.130000000000003</v>
      </c>
      <c r="L37" s="71">
        <v>14.95</v>
      </c>
      <c r="M37" s="71">
        <v>15.2</v>
      </c>
      <c r="N37" s="72">
        <v>14.37</v>
      </c>
      <c r="O37" s="72">
        <v>14.87</v>
      </c>
      <c r="P37" s="72">
        <v>13.9</v>
      </c>
      <c r="Q37" s="72">
        <v>14.4</v>
      </c>
    </row>
    <row r="38" spans="1:17" s="49" customFormat="1" x14ac:dyDescent="0.2"/>
    <row r="39" spans="1:17" s="49" customFormat="1" x14ac:dyDescent="0.2">
      <c r="A39" s="39"/>
      <c r="B39" s="224" t="s">
        <v>6</v>
      </c>
      <c r="C39" s="223" t="s">
        <v>120</v>
      </c>
      <c r="D39" s="71">
        <v>17.29304347826087</v>
      </c>
      <c r="E39" s="71">
        <v>17.79304347826087</v>
      </c>
      <c r="F39" s="71">
        <v>17.128695652173914</v>
      </c>
      <c r="G39" s="71">
        <v>17.628695652173914</v>
      </c>
      <c r="H39" s="71">
        <v>16.887826086956522</v>
      </c>
      <c r="I39" s="71">
        <v>17.387826086956522</v>
      </c>
      <c r="J39" s="71">
        <v>15.316956521739129</v>
      </c>
      <c r="K39" s="71">
        <v>15.566956521739129</v>
      </c>
      <c r="L39" s="71">
        <v>14.252608695652174</v>
      </c>
      <c r="M39" s="71">
        <v>14.502608695652174</v>
      </c>
      <c r="N39" s="72">
        <v>13.94086956521739</v>
      </c>
      <c r="O39" s="72">
        <v>14.44086956521739</v>
      </c>
      <c r="P39" s="72">
        <v>13.440434782608698</v>
      </c>
      <c r="Q39" s="72">
        <v>13.940434782608698</v>
      </c>
    </row>
    <row r="40" spans="1:17" s="49" customFormat="1" x14ac:dyDescent="0.2">
      <c r="B40" s="224"/>
      <c r="C40" s="223" t="s">
        <v>121</v>
      </c>
      <c r="D40" s="71">
        <v>17.13</v>
      </c>
      <c r="E40" s="71">
        <v>17.63</v>
      </c>
      <c r="F40" s="225">
        <v>16.29</v>
      </c>
      <c r="G40" s="225">
        <v>16.79</v>
      </c>
      <c r="H40" s="71">
        <v>15.88</v>
      </c>
      <c r="I40" s="71">
        <v>16.38</v>
      </c>
      <c r="J40" s="71">
        <v>14</v>
      </c>
      <c r="K40" s="71">
        <v>14.25</v>
      </c>
      <c r="L40" s="71">
        <v>13.31</v>
      </c>
      <c r="M40" s="71">
        <v>13.56</v>
      </c>
      <c r="N40" s="72">
        <v>13.09</v>
      </c>
      <c r="O40" s="72">
        <v>13.59</v>
      </c>
      <c r="P40" s="72">
        <v>12.86</v>
      </c>
      <c r="Q40" s="72">
        <v>13.36</v>
      </c>
    </row>
    <row r="41" spans="1:17" s="49" customFormat="1" x14ac:dyDescent="0.2">
      <c r="A41" s="39"/>
    </row>
    <row r="42" spans="1:17" s="49" customFormat="1" x14ac:dyDescent="0.2">
      <c r="B42" s="224" t="s">
        <v>7</v>
      </c>
      <c r="C42" s="223" t="s">
        <v>120</v>
      </c>
      <c r="D42" s="71">
        <v>15.128571428571428</v>
      </c>
      <c r="E42" s="71">
        <v>15.628571428571425</v>
      </c>
      <c r="F42" s="71">
        <v>15.032857142857145</v>
      </c>
      <c r="G42" s="71">
        <v>15.532857142857145</v>
      </c>
      <c r="H42" s="71">
        <v>14.886190476190476</v>
      </c>
      <c r="I42" s="71">
        <v>15.386190476190476</v>
      </c>
      <c r="J42" s="71">
        <v>13.422857142857143</v>
      </c>
      <c r="K42" s="71">
        <v>13.672857142857143</v>
      </c>
      <c r="L42" s="71">
        <v>13.143333333333336</v>
      </c>
      <c r="M42" s="71">
        <v>13.393333333333336</v>
      </c>
      <c r="N42" s="72">
        <v>12.921428571428573</v>
      </c>
      <c r="O42" s="72">
        <v>13.421428571428569</v>
      </c>
      <c r="P42" s="72">
        <v>12.779523809523809</v>
      </c>
      <c r="Q42" s="72">
        <v>13.279523809523809</v>
      </c>
    </row>
    <row r="43" spans="1:17" s="49" customFormat="1" ht="15" thickBot="1" x14ac:dyDescent="0.25">
      <c r="A43" s="39"/>
      <c r="B43" s="224"/>
      <c r="C43" s="223" t="s">
        <v>121</v>
      </c>
      <c r="D43" s="71">
        <v>14.92</v>
      </c>
      <c r="E43" s="71">
        <v>15.42</v>
      </c>
      <c r="F43" s="112">
        <v>14.86</v>
      </c>
      <c r="G43" s="112">
        <v>15.36</v>
      </c>
      <c r="H43" s="71">
        <v>14.43</v>
      </c>
      <c r="I43" s="71">
        <v>14.93</v>
      </c>
      <c r="J43" s="71">
        <v>12.56</v>
      </c>
      <c r="K43" s="71">
        <v>12.81</v>
      </c>
      <c r="L43" s="71">
        <v>12.42</v>
      </c>
      <c r="M43" s="71">
        <v>12.67</v>
      </c>
      <c r="N43" s="72">
        <v>12.17</v>
      </c>
      <c r="O43" s="72">
        <v>12.67</v>
      </c>
      <c r="P43" s="72">
        <v>11.92</v>
      </c>
      <c r="Q43" s="72">
        <v>12.42</v>
      </c>
    </row>
    <row r="44" spans="1:17" ht="15" thickTop="1" x14ac:dyDescent="0.2">
      <c r="A44" s="322" t="s">
        <v>127</v>
      </c>
      <c r="B44" s="322"/>
      <c r="C44" s="322"/>
      <c r="D44" s="322"/>
      <c r="E44" s="322"/>
      <c r="F44" s="41"/>
      <c r="G44" s="1"/>
      <c r="H44" s="323" t="s">
        <v>128</v>
      </c>
      <c r="I44" s="323"/>
      <c r="J44" s="323"/>
      <c r="K44" s="323"/>
      <c r="L44" s="323"/>
      <c r="M44" s="323"/>
      <c r="N44" s="323"/>
      <c r="O44" s="323"/>
      <c r="P44" s="323"/>
      <c r="Q44" s="323"/>
    </row>
    <row r="45" spans="1:17" x14ac:dyDescent="0.2">
      <c r="A45" s="324" t="s">
        <v>129</v>
      </c>
      <c r="B45" s="324"/>
      <c r="C45" s="324"/>
      <c r="D45" s="324"/>
      <c r="E45" s="324"/>
      <c r="F45" s="324"/>
      <c r="G45" s="324"/>
      <c r="H45" s="324"/>
      <c r="I45" s="324"/>
      <c r="J45" s="324"/>
      <c r="K45" s="324"/>
      <c r="L45" s="324"/>
      <c r="M45" s="324"/>
      <c r="N45" s="324"/>
      <c r="O45" s="324"/>
      <c r="P45" s="324"/>
      <c r="Q45" s="324"/>
    </row>
  </sheetData>
  <mergeCells count="13">
    <mergeCell ref="P3:Q3"/>
    <mergeCell ref="A44:E44"/>
    <mergeCell ref="H44:Q44"/>
    <mergeCell ref="A45:Q45"/>
    <mergeCell ref="A1:Q1"/>
    <mergeCell ref="A2:Q2"/>
    <mergeCell ref="A3:C4"/>
    <mergeCell ref="D3:E3"/>
    <mergeCell ref="F3:G3"/>
    <mergeCell ref="H3:I3"/>
    <mergeCell ref="J3:K3"/>
    <mergeCell ref="L3:M3"/>
    <mergeCell ref="N3:O3"/>
  </mergeCells>
  <hyperlinks>
    <hyperlink ref="A45" r:id="rId1" display="http://www.sbp.org.pk/ecodata/kibor_index.asp"/>
  </hyperlinks>
  <pageMargins left="0.7" right="0.7" top="0.75" bottom="0.75" header="0.3" footer="0.3"/>
  <pageSetup paperSize="9" scale="79" orientation="portrait" r:id="rId2"/>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115" zoomScaleNormal="100" zoomScaleSheetLayoutView="115" workbookViewId="0">
      <selection activeCell="C22" sqref="C22:H22"/>
    </sheetView>
  </sheetViews>
  <sheetFormatPr defaultColWidth="9.125" defaultRowHeight="14.25" x14ac:dyDescent="0.2"/>
  <cols>
    <col min="1" max="1" width="24.375" style="7" customWidth="1"/>
    <col min="2" max="8" width="9.875" style="7" customWidth="1"/>
    <col min="9" max="16384" width="9.125" style="7"/>
  </cols>
  <sheetData>
    <row r="1" spans="1:8" ht="18.75" x14ac:dyDescent="0.2">
      <c r="A1" s="291" t="s">
        <v>130</v>
      </c>
      <c r="B1" s="291"/>
      <c r="C1" s="291"/>
      <c r="D1" s="291"/>
      <c r="E1" s="291"/>
      <c r="F1" s="291"/>
      <c r="G1" s="291"/>
      <c r="H1" s="291"/>
    </row>
    <row r="2" spans="1:8" ht="15" thickBot="1" x14ac:dyDescent="0.25">
      <c r="A2" s="325" t="s">
        <v>131</v>
      </c>
      <c r="B2" s="325"/>
      <c r="C2" s="325"/>
      <c r="D2" s="325"/>
      <c r="E2" s="325"/>
      <c r="F2" s="325"/>
      <c r="G2" s="325"/>
      <c r="H2" s="325"/>
    </row>
    <row r="3" spans="1:8" ht="15.75" thickTop="1" thickBot="1" x14ac:dyDescent="0.25">
      <c r="A3" s="331" t="s">
        <v>20</v>
      </c>
      <c r="B3" s="332"/>
      <c r="C3" s="42" t="s">
        <v>132</v>
      </c>
      <c r="D3" s="42" t="s">
        <v>111</v>
      </c>
      <c r="E3" s="42" t="s">
        <v>112</v>
      </c>
      <c r="F3" s="42" t="s">
        <v>133</v>
      </c>
      <c r="G3" s="42" t="s">
        <v>114</v>
      </c>
      <c r="H3" s="43" t="s">
        <v>115</v>
      </c>
    </row>
    <row r="4" spans="1:8" ht="15" thickTop="1" x14ac:dyDescent="0.2">
      <c r="A4" s="44"/>
      <c r="B4" s="44"/>
      <c r="C4" s="22"/>
      <c r="D4" s="22"/>
      <c r="E4" s="22"/>
      <c r="F4" s="22"/>
      <c r="G4" s="22"/>
      <c r="H4" s="22"/>
    </row>
    <row r="5" spans="1:8" ht="22.5" customHeight="1" x14ac:dyDescent="0.2">
      <c r="A5" s="14">
        <v>2023</v>
      </c>
      <c r="B5" s="15" t="s">
        <v>6</v>
      </c>
      <c r="C5" s="69">
        <v>22.04</v>
      </c>
      <c r="D5" s="69">
        <v>21.67</v>
      </c>
      <c r="E5" s="69">
        <v>21.81</v>
      </c>
      <c r="F5" s="69" t="s">
        <v>29</v>
      </c>
      <c r="G5" s="69" t="s">
        <v>29</v>
      </c>
      <c r="H5" s="69" t="s">
        <v>29</v>
      </c>
    </row>
    <row r="6" spans="1:8" ht="22.5" customHeight="1" x14ac:dyDescent="0.2">
      <c r="A6" s="14"/>
      <c r="B6" s="15" t="s">
        <v>7</v>
      </c>
      <c r="C6" s="69">
        <v>22.1</v>
      </c>
      <c r="D6" s="69">
        <v>21.4</v>
      </c>
      <c r="E6" s="69" t="s">
        <v>29</v>
      </c>
      <c r="F6" s="69" t="s">
        <v>29</v>
      </c>
      <c r="G6" s="69" t="s">
        <v>29</v>
      </c>
      <c r="H6" s="69" t="s">
        <v>29</v>
      </c>
    </row>
    <row r="7" spans="1:8" ht="22.5" customHeight="1" x14ac:dyDescent="0.2">
      <c r="A7" s="14"/>
      <c r="B7" s="15" t="s">
        <v>2</v>
      </c>
      <c r="C7" s="69">
        <v>21.82</v>
      </c>
      <c r="D7" s="69">
        <v>21.64</v>
      </c>
      <c r="E7" s="69">
        <v>21.31</v>
      </c>
      <c r="F7" s="69" t="s">
        <v>29</v>
      </c>
      <c r="G7" s="69" t="s">
        <v>29</v>
      </c>
      <c r="H7" s="69" t="s">
        <v>29</v>
      </c>
    </row>
    <row r="8" spans="1:8" ht="22.5" customHeight="1" x14ac:dyDescent="0.2">
      <c r="A8" s="14"/>
      <c r="B8" s="15"/>
      <c r="C8" s="69"/>
      <c r="D8" s="69"/>
      <c r="E8" s="69"/>
      <c r="F8" s="69"/>
      <c r="G8" s="69"/>
      <c r="H8" s="69"/>
    </row>
    <row r="9" spans="1:8" ht="22.5" customHeight="1" x14ac:dyDescent="0.2">
      <c r="A9" s="221">
        <v>2024</v>
      </c>
      <c r="B9" s="15" t="s">
        <v>122</v>
      </c>
      <c r="C9" s="69">
        <v>21.76</v>
      </c>
      <c r="D9" s="69">
        <v>21.29</v>
      </c>
      <c r="E9" s="69">
        <v>21</v>
      </c>
      <c r="F9" s="69">
        <v>21.53</v>
      </c>
      <c r="G9" s="69">
        <v>20.73</v>
      </c>
      <c r="H9" s="69" t="s">
        <v>29</v>
      </c>
    </row>
    <row r="10" spans="1:8" ht="22.5" customHeight="1" x14ac:dyDescent="0.2">
      <c r="A10" s="14"/>
      <c r="B10" s="15" t="s">
        <v>123</v>
      </c>
      <c r="C10" s="69">
        <v>21.62</v>
      </c>
      <c r="D10" s="69">
        <v>21.75</v>
      </c>
      <c r="E10" s="69">
        <v>21.4</v>
      </c>
      <c r="F10" s="69">
        <v>21.84</v>
      </c>
      <c r="G10" s="69">
        <v>21.12</v>
      </c>
      <c r="H10" s="69">
        <v>21</v>
      </c>
    </row>
    <row r="11" spans="1:8" ht="22.5" customHeight="1" x14ac:dyDescent="0.2">
      <c r="B11" s="15" t="s">
        <v>124</v>
      </c>
      <c r="C11" s="69">
        <v>22.03</v>
      </c>
      <c r="D11" s="69">
        <v>21.82</v>
      </c>
      <c r="E11" s="69" t="s">
        <v>29</v>
      </c>
      <c r="F11" s="69" t="s">
        <v>29</v>
      </c>
      <c r="G11" s="69" t="s">
        <v>29</v>
      </c>
      <c r="H11" s="69" t="s">
        <v>29</v>
      </c>
    </row>
    <row r="12" spans="1:8" ht="22.5" customHeight="1" x14ac:dyDescent="0.2">
      <c r="B12" s="15"/>
      <c r="C12" s="69"/>
      <c r="D12" s="69"/>
      <c r="E12" s="69"/>
      <c r="F12" s="69"/>
      <c r="G12" s="69"/>
      <c r="H12" s="69"/>
    </row>
    <row r="13" spans="1:8" ht="22.5" customHeight="1" x14ac:dyDescent="0.2">
      <c r="A13" s="14"/>
      <c r="B13" s="15" t="s">
        <v>125</v>
      </c>
      <c r="C13" s="69">
        <v>22.03</v>
      </c>
      <c r="D13" s="69">
        <v>21.82</v>
      </c>
      <c r="E13" s="69" t="s">
        <v>29</v>
      </c>
      <c r="F13" s="69" t="s">
        <v>29</v>
      </c>
      <c r="G13" s="69" t="s">
        <v>29</v>
      </c>
      <c r="H13" s="69" t="s">
        <v>29</v>
      </c>
    </row>
    <row r="14" spans="1:8" ht="22.5" customHeight="1" x14ac:dyDescent="0.2">
      <c r="B14" s="15" t="s">
        <v>39</v>
      </c>
      <c r="C14" s="69">
        <v>21.96</v>
      </c>
      <c r="D14" s="69">
        <v>21.56</v>
      </c>
      <c r="E14" s="69" t="s">
        <v>29</v>
      </c>
      <c r="F14" s="69" t="s">
        <v>29</v>
      </c>
      <c r="G14" s="69">
        <v>21.4</v>
      </c>
      <c r="H14" s="69">
        <v>21</v>
      </c>
    </row>
    <row r="15" spans="1:8" ht="22.5" customHeight="1" x14ac:dyDescent="0.2">
      <c r="B15" s="15" t="s">
        <v>126</v>
      </c>
      <c r="C15" s="69">
        <v>21.31</v>
      </c>
      <c r="D15" s="69">
        <v>21.15</v>
      </c>
      <c r="E15" s="69" t="s">
        <v>29</v>
      </c>
      <c r="F15" s="69" t="s">
        <v>29</v>
      </c>
      <c r="G15" s="69">
        <v>19.96</v>
      </c>
      <c r="H15" s="69" t="s">
        <v>29</v>
      </c>
    </row>
    <row r="16" spans="1:8" ht="22.5" customHeight="1" x14ac:dyDescent="0.2">
      <c r="A16" s="14"/>
      <c r="B16" s="15"/>
      <c r="C16" s="69"/>
      <c r="D16" s="69"/>
      <c r="E16" s="69"/>
      <c r="F16" s="69"/>
      <c r="G16" s="69"/>
      <c r="H16" s="69"/>
    </row>
    <row r="17" spans="1:8" ht="22.5" customHeight="1" x14ac:dyDescent="0.2">
      <c r="A17" s="14"/>
      <c r="B17" s="15" t="s">
        <v>3</v>
      </c>
      <c r="C17" s="69">
        <v>20.170000000000002</v>
      </c>
      <c r="D17" s="69">
        <v>20.22</v>
      </c>
      <c r="E17" s="69" t="s">
        <v>29</v>
      </c>
      <c r="F17" s="69">
        <v>19.5</v>
      </c>
      <c r="G17" s="69" t="s">
        <v>29</v>
      </c>
      <c r="H17" s="69" t="s">
        <v>29</v>
      </c>
    </row>
    <row r="18" spans="1:8" ht="22.5" customHeight="1" x14ac:dyDescent="0.2">
      <c r="A18" s="14"/>
      <c r="B18" s="15" t="s">
        <v>4</v>
      </c>
      <c r="C18" s="69">
        <v>19.53</v>
      </c>
      <c r="D18" s="69">
        <v>19.13</v>
      </c>
      <c r="E18" s="69">
        <v>19.72</v>
      </c>
      <c r="F18" s="69" t="s">
        <v>29</v>
      </c>
      <c r="G18" s="69">
        <v>17.88</v>
      </c>
      <c r="H18" s="69">
        <v>18.329999999999998</v>
      </c>
    </row>
    <row r="19" spans="1:8" ht="22.5" customHeight="1" x14ac:dyDescent="0.2">
      <c r="A19" s="14"/>
      <c r="B19" s="15" t="s">
        <v>5</v>
      </c>
      <c r="C19" s="69">
        <v>17.760000000000002</v>
      </c>
      <c r="D19" s="69">
        <v>18.329999999999998</v>
      </c>
      <c r="E19" s="69" t="s">
        <v>29</v>
      </c>
      <c r="F19" s="69">
        <v>16.95</v>
      </c>
      <c r="G19" s="69">
        <v>16.12</v>
      </c>
      <c r="H19" s="69">
        <v>15.82</v>
      </c>
    </row>
    <row r="20" spans="1:8" ht="22.5" customHeight="1" x14ac:dyDescent="0.2">
      <c r="A20" s="14"/>
    </row>
    <row r="21" spans="1:8" ht="22.5" customHeight="1" x14ac:dyDescent="0.2">
      <c r="A21" s="14"/>
      <c r="B21" s="222" t="s">
        <v>6</v>
      </c>
      <c r="C21" s="69">
        <v>17.690000000000001</v>
      </c>
      <c r="D21" s="69">
        <v>17.22</v>
      </c>
      <c r="E21" s="69" t="s">
        <v>29</v>
      </c>
      <c r="F21" s="69" t="s">
        <v>29</v>
      </c>
      <c r="G21" s="69">
        <v>15.79</v>
      </c>
      <c r="H21" s="69">
        <v>15</v>
      </c>
    </row>
    <row r="22" spans="1:8" ht="22.5" customHeight="1" x14ac:dyDescent="0.2">
      <c r="A22" s="14"/>
      <c r="B22" s="222" t="s">
        <v>7</v>
      </c>
      <c r="C22" s="69">
        <v>15.82</v>
      </c>
      <c r="D22" s="69">
        <v>14.63</v>
      </c>
      <c r="E22" s="69">
        <v>14.83</v>
      </c>
      <c r="F22" s="69"/>
      <c r="G22" s="69">
        <v>13.12</v>
      </c>
      <c r="H22" s="69"/>
    </row>
    <row r="23" spans="1:8" ht="22.5" customHeight="1" thickBot="1" x14ac:dyDescent="0.25">
      <c r="A23" s="14"/>
    </row>
    <row r="24" spans="1:8" ht="15" thickTop="1" x14ac:dyDescent="0.2">
      <c r="A24" s="273" t="s">
        <v>134</v>
      </c>
      <c r="B24" s="273"/>
      <c r="C24" s="273"/>
      <c r="D24" s="273"/>
      <c r="E24" s="273"/>
      <c r="F24" s="273"/>
      <c r="G24" s="273"/>
      <c r="H24" s="273"/>
    </row>
    <row r="25" spans="1:8" x14ac:dyDescent="0.2">
      <c r="A25" s="274"/>
      <c r="B25" s="274"/>
      <c r="C25" s="274"/>
      <c r="D25" s="274"/>
      <c r="E25" s="274"/>
      <c r="F25" s="274"/>
      <c r="G25" s="274"/>
      <c r="H25" s="274"/>
    </row>
  </sheetData>
  <mergeCells count="5">
    <mergeCell ref="A1:H1"/>
    <mergeCell ref="A2:H2"/>
    <mergeCell ref="A3:B3"/>
    <mergeCell ref="A24:H24"/>
    <mergeCell ref="A25:H25"/>
  </mergeCells>
  <pageMargins left="0.7" right="0.7" top="0.75" bottom="0.75" header="0.3" footer="0.3"/>
  <pageSetup paperSize="9" scale="79"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view="pageBreakPreview" topLeftCell="A16" zoomScale="85" zoomScaleNormal="100" zoomScaleSheetLayoutView="85" workbookViewId="0">
      <selection activeCell="G10" sqref="G10"/>
    </sheetView>
  </sheetViews>
  <sheetFormatPr defaultRowHeight="14.25" x14ac:dyDescent="0.2"/>
  <cols>
    <col min="1" max="1" width="14.375" customWidth="1"/>
    <col min="2" max="13" width="8.75" customWidth="1"/>
  </cols>
  <sheetData>
    <row r="1" spans="1:13" ht="18.75" x14ac:dyDescent="0.2">
      <c r="A1" s="242" t="s">
        <v>135</v>
      </c>
      <c r="B1" s="242"/>
      <c r="C1" s="242"/>
      <c r="D1" s="242"/>
      <c r="E1" s="242"/>
      <c r="F1" s="242"/>
      <c r="G1" s="242"/>
      <c r="H1" s="242"/>
      <c r="I1" s="242"/>
      <c r="J1" s="242"/>
      <c r="K1" s="242"/>
      <c r="L1" s="242"/>
      <c r="M1" s="242"/>
    </row>
    <row r="2" spans="1:13" ht="18.75" x14ac:dyDescent="0.2">
      <c r="A2" s="333" t="s">
        <v>136</v>
      </c>
      <c r="B2" s="333"/>
      <c r="C2" s="333"/>
      <c r="D2" s="333"/>
      <c r="E2" s="333"/>
      <c r="F2" s="333"/>
      <c r="G2" s="333"/>
      <c r="H2" s="333"/>
      <c r="I2" s="333"/>
      <c r="J2" s="333"/>
      <c r="K2" s="333"/>
      <c r="L2" s="333"/>
      <c r="M2" s="333"/>
    </row>
    <row r="3" spans="1:13" ht="19.5" thickBot="1" x14ac:dyDescent="0.25">
      <c r="A3" s="334"/>
      <c r="B3" s="334"/>
      <c r="C3" s="334"/>
      <c r="D3" s="334"/>
      <c r="E3" s="334"/>
      <c r="F3" s="334"/>
      <c r="G3" s="334"/>
      <c r="H3" s="334"/>
      <c r="I3" s="334"/>
      <c r="J3" s="334"/>
      <c r="K3" s="334"/>
      <c r="L3" s="334"/>
      <c r="M3" s="334"/>
    </row>
    <row r="4" spans="1:13" ht="15.75" thickTop="1" thickBot="1" x14ac:dyDescent="0.25">
      <c r="A4" s="255" t="s">
        <v>84</v>
      </c>
      <c r="B4" s="320" t="s">
        <v>137</v>
      </c>
      <c r="C4" s="321"/>
      <c r="D4" s="330"/>
      <c r="E4" s="320" t="s">
        <v>138</v>
      </c>
      <c r="F4" s="321"/>
      <c r="G4" s="330"/>
      <c r="H4" s="328" t="s">
        <v>139</v>
      </c>
      <c r="I4" s="335"/>
      <c r="J4" s="329"/>
      <c r="K4" s="320" t="s">
        <v>140</v>
      </c>
      <c r="L4" s="321"/>
      <c r="M4" s="321"/>
    </row>
    <row r="5" spans="1:13" ht="15" thickBot="1" x14ac:dyDescent="0.25">
      <c r="A5" s="327"/>
      <c r="B5" s="45" t="s">
        <v>141</v>
      </c>
      <c r="C5" s="46" t="s">
        <v>142</v>
      </c>
      <c r="D5" s="47" t="s">
        <v>133</v>
      </c>
      <c r="E5" s="46" t="s">
        <v>141</v>
      </c>
      <c r="F5" s="46" t="s">
        <v>142</v>
      </c>
      <c r="G5" s="47" t="s">
        <v>133</v>
      </c>
      <c r="H5" s="46" t="s">
        <v>141</v>
      </c>
      <c r="I5" s="46" t="s">
        <v>142</v>
      </c>
      <c r="J5" s="47" t="s">
        <v>133</v>
      </c>
      <c r="K5" s="46" t="s">
        <v>141</v>
      </c>
      <c r="L5" s="46" t="s">
        <v>142</v>
      </c>
      <c r="M5" s="46" t="s">
        <v>133</v>
      </c>
    </row>
    <row r="6" spans="1:13" ht="15" thickTop="1" x14ac:dyDescent="0.2">
      <c r="A6" s="2"/>
      <c r="B6" s="35"/>
      <c r="C6" s="2"/>
      <c r="D6" s="2"/>
      <c r="E6" s="2"/>
      <c r="F6" s="2"/>
      <c r="G6" s="2"/>
      <c r="H6" s="2"/>
      <c r="I6" s="2"/>
      <c r="J6" s="2"/>
      <c r="K6" s="2"/>
      <c r="L6" s="2"/>
      <c r="M6" s="2"/>
    </row>
    <row r="7" spans="1:13" ht="33" customHeight="1" x14ac:dyDescent="0.2">
      <c r="A7" s="91">
        <v>45597</v>
      </c>
      <c r="B7" s="61">
        <v>277.7</v>
      </c>
      <c r="C7" s="61">
        <v>277.88605849999999</v>
      </c>
      <c r="D7" s="61">
        <v>278.10717249999999</v>
      </c>
      <c r="E7" s="61">
        <v>301.79047750000001</v>
      </c>
      <c r="F7" s="61">
        <v>302.0821533857</v>
      </c>
      <c r="G7" s="61">
        <v>302.60048834280002</v>
      </c>
      <c r="H7" s="61">
        <v>1.8194922322</v>
      </c>
      <c r="I7" s="61">
        <v>1.8223518404000001</v>
      </c>
      <c r="J7" s="61">
        <v>1.8292150035000001</v>
      </c>
      <c r="K7" s="61">
        <v>358.05249750000002</v>
      </c>
      <c r="L7" s="61">
        <v>358.28919383729999</v>
      </c>
      <c r="M7" s="61">
        <v>358.56329939710002</v>
      </c>
    </row>
    <row r="8" spans="1:13" ht="33" customHeight="1" x14ac:dyDescent="0.2">
      <c r="A8" s="91">
        <v>45600</v>
      </c>
      <c r="B8" s="61">
        <v>277.78761250000002</v>
      </c>
      <c r="C8" s="61">
        <v>277.90592500000002</v>
      </c>
      <c r="D8" s="61">
        <v>278.17861749999997</v>
      </c>
      <c r="E8" s="61">
        <v>302.63571755750002</v>
      </c>
      <c r="F8" s="61">
        <v>302.8529840754</v>
      </c>
      <c r="G8" s="61">
        <v>303.42694336020003</v>
      </c>
      <c r="H8" s="61">
        <v>1.8268890523000001</v>
      </c>
      <c r="I8" s="61">
        <v>1.8293093007000001</v>
      </c>
      <c r="J8" s="61">
        <v>1.8365006988000001</v>
      </c>
      <c r="K8" s="61">
        <v>360.30442591249999</v>
      </c>
      <c r="L8" s="61">
        <v>360.45454515019998</v>
      </c>
      <c r="M8" s="61">
        <v>360.79265968239997</v>
      </c>
    </row>
    <row r="9" spans="1:13" ht="33" customHeight="1" x14ac:dyDescent="0.2">
      <c r="A9" s="91">
        <v>45601</v>
      </c>
      <c r="B9" s="61">
        <v>277.83785499999999</v>
      </c>
      <c r="C9" s="61">
        <v>278.08140200000003</v>
      </c>
      <c r="D9" s="61">
        <v>278.42247300000002</v>
      </c>
      <c r="E9" s="61">
        <v>302.52375152399998</v>
      </c>
      <c r="F9" s="61">
        <v>302.87458363949997</v>
      </c>
      <c r="G9" s="61">
        <v>303.54787380850001</v>
      </c>
      <c r="H9" s="61">
        <v>1.8239807824000001</v>
      </c>
      <c r="I9" s="61">
        <v>1.8272019107999999</v>
      </c>
      <c r="J9" s="61">
        <v>1.8352959636999999</v>
      </c>
      <c r="K9" s="61">
        <v>360.50851186249997</v>
      </c>
      <c r="L9" s="61">
        <v>360.8217423511</v>
      </c>
      <c r="M9" s="61">
        <v>361.2498176478</v>
      </c>
    </row>
    <row r="10" spans="1:13" ht="33" customHeight="1" x14ac:dyDescent="0.2">
      <c r="A10" s="91">
        <v>45602</v>
      </c>
      <c r="B10" s="61">
        <v>277.89224999999999</v>
      </c>
      <c r="C10" s="61">
        <v>278.21247349999999</v>
      </c>
      <c r="D10" s="61">
        <v>278.68579749999998</v>
      </c>
      <c r="E10" s="61">
        <v>299.09543445000003</v>
      </c>
      <c r="F10" s="61">
        <v>299.5236880763</v>
      </c>
      <c r="G10" s="61">
        <v>300.31947924539998</v>
      </c>
      <c r="H10" s="61">
        <v>1.8040851246</v>
      </c>
      <c r="I10" s="61">
        <v>1.8077601122</v>
      </c>
      <c r="J10" s="61">
        <v>1.8163851734000001</v>
      </c>
      <c r="K10" s="61">
        <v>358.49491154999998</v>
      </c>
      <c r="L10" s="61">
        <v>358.9043846765</v>
      </c>
      <c r="M10" s="61">
        <v>359.50189191700002</v>
      </c>
    </row>
    <row r="11" spans="1:13" ht="33" customHeight="1" x14ac:dyDescent="0.2">
      <c r="A11" s="91">
        <v>45603</v>
      </c>
      <c r="B11" s="61">
        <v>277.94612499999999</v>
      </c>
      <c r="C11" s="61">
        <v>278.457626</v>
      </c>
      <c r="D11" s="61">
        <v>279.23560750000001</v>
      </c>
      <c r="E11" s="61">
        <v>298.91716282499999</v>
      </c>
      <c r="F11" s="61">
        <v>299.54967733900003</v>
      </c>
      <c r="G11" s="61">
        <v>300.66023872099998</v>
      </c>
      <c r="H11" s="61">
        <v>1.8045520340000001</v>
      </c>
      <c r="I11" s="61">
        <v>1.8094659281000001</v>
      </c>
      <c r="J11" s="61">
        <v>1.8198358153</v>
      </c>
      <c r="K11" s="61">
        <v>359.31485578749999</v>
      </c>
      <c r="L11" s="61">
        <v>359.9706660878</v>
      </c>
      <c r="M11" s="61">
        <v>360.96060968950002</v>
      </c>
    </row>
    <row r="12" spans="1:13" ht="33" customHeight="1" x14ac:dyDescent="0.2">
      <c r="A12" s="91">
        <v>45604</v>
      </c>
      <c r="B12" s="61">
        <v>277.73739999999998</v>
      </c>
      <c r="C12" s="61">
        <v>278.3503695</v>
      </c>
      <c r="D12" s="61">
        <v>279.33566000000002</v>
      </c>
      <c r="E12" s="61">
        <v>298.94265361999999</v>
      </c>
      <c r="F12" s="61">
        <v>299.6845335703</v>
      </c>
      <c r="G12" s="61">
        <v>301.01964927879999</v>
      </c>
      <c r="H12" s="61">
        <v>1.8199757698000001</v>
      </c>
      <c r="I12" s="61">
        <v>1.8255990790000001</v>
      </c>
      <c r="J12" s="61">
        <v>1.8374275614</v>
      </c>
      <c r="K12" s="61">
        <v>359.54495429999997</v>
      </c>
      <c r="L12" s="61">
        <v>360.33304300399999</v>
      </c>
      <c r="M12" s="61">
        <v>361.59233013940002</v>
      </c>
    </row>
    <row r="13" spans="1:13" ht="33" customHeight="1" x14ac:dyDescent="0.2">
      <c r="A13" s="91">
        <v>45607</v>
      </c>
      <c r="B13" s="61">
        <v>277.86095</v>
      </c>
      <c r="C13" s="61">
        <v>278.47122899999999</v>
      </c>
      <c r="D13" s="61">
        <v>279.42453499999999</v>
      </c>
      <c r="E13" s="61">
        <v>297.01946445499999</v>
      </c>
      <c r="F13" s="61">
        <v>297.75396925209998</v>
      </c>
      <c r="G13" s="61">
        <v>299.0469832581</v>
      </c>
      <c r="H13" s="61">
        <v>1.8076371958999999</v>
      </c>
      <c r="I13" s="61">
        <v>1.8131986436</v>
      </c>
      <c r="J13" s="61">
        <v>1.8247251071999999</v>
      </c>
      <c r="K13" s="61">
        <v>358.26001783499999</v>
      </c>
      <c r="L13" s="61">
        <v>359.04130968660002</v>
      </c>
      <c r="M13" s="61">
        <v>360.25534678669999</v>
      </c>
    </row>
    <row r="14" spans="1:13" ht="33" customHeight="1" x14ac:dyDescent="0.2">
      <c r="A14" s="91">
        <v>45608</v>
      </c>
      <c r="B14" s="61">
        <v>277.92645750000003</v>
      </c>
      <c r="C14" s="61">
        <v>278.22465499999998</v>
      </c>
      <c r="D14" s="61">
        <v>278.84841249999999</v>
      </c>
      <c r="E14" s="61">
        <v>295.4497243225</v>
      </c>
      <c r="F14" s="61">
        <v>295.84879577100003</v>
      </c>
      <c r="G14" s="61">
        <v>296.80555314399999</v>
      </c>
      <c r="H14" s="61">
        <v>1.8075929901000001</v>
      </c>
      <c r="I14" s="61">
        <v>1.811115534</v>
      </c>
      <c r="J14" s="61">
        <v>1.8209378847</v>
      </c>
      <c r="K14" s="61">
        <v>356.00989941180001</v>
      </c>
      <c r="L14" s="61">
        <v>356.38686377850001</v>
      </c>
      <c r="M14" s="61">
        <v>357.1682872705</v>
      </c>
    </row>
    <row r="15" spans="1:13" ht="33" customHeight="1" x14ac:dyDescent="0.2">
      <c r="A15" s="91">
        <v>45609</v>
      </c>
      <c r="B15" s="61">
        <v>277.85000000000002</v>
      </c>
      <c r="C15" s="61">
        <v>278.26307500000001</v>
      </c>
      <c r="D15" s="61">
        <v>278.92355750000002</v>
      </c>
      <c r="E15" s="61">
        <v>294.60435999999999</v>
      </c>
      <c r="F15" s="61">
        <v>295.124008635</v>
      </c>
      <c r="G15" s="61">
        <v>296.10622487450001</v>
      </c>
      <c r="H15" s="61">
        <v>1.7913671506</v>
      </c>
      <c r="I15" s="61">
        <v>1.7955983933999999</v>
      </c>
      <c r="J15" s="61">
        <v>1.8053503339999999</v>
      </c>
      <c r="K15" s="61">
        <v>353.85586999999998</v>
      </c>
      <c r="L15" s="61">
        <v>354.37887827240002</v>
      </c>
      <c r="M15" s="61">
        <v>355.20538500819998</v>
      </c>
    </row>
    <row r="16" spans="1:13" ht="33" customHeight="1" x14ac:dyDescent="0.2">
      <c r="A16" s="91">
        <v>45610</v>
      </c>
      <c r="B16" s="61">
        <v>277.74005249999999</v>
      </c>
      <c r="C16" s="61">
        <v>278.27309150000002</v>
      </c>
      <c r="D16" s="61">
        <v>279.01787350000001</v>
      </c>
      <c r="E16" s="61">
        <v>293.0713093928</v>
      </c>
      <c r="F16" s="61">
        <v>293.714882757</v>
      </c>
      <c r="G16" s="61">
        <v>294.77038558420003</v>
      </c>
      <c r="H16" s="61">
        <v>1.7821556976999999</v>
      </c>
      <c r="I16" s="61">
        <v>1.7871321205999999</v>
      </c>
      <c r="J16" s="61">
        <v>1.7971529092</v>
      </c>
      <c r="K16" s="61">
        <v>352.43824261729998</v>
      </c>
      <c r="L16" s="61">
        <v>353.1113001818</v>
      </c>
      <c r="M16" s="61">
        <v>354.04382655900002</v>
      </c>
    </row>
    <row r="17" spans="1:13" ht="33" customHeight="1" x14ac:dyDescent="0.2">
      <c r="A17" s="91">
        <v>45611</v>
      </c>
      <c r="B17" s="61">
        <v>277.6696675</v>
      </c>
      <c r="C17" s="61">
        <v>278.19410950000002</v>
      </c>
      <c r="D17" s="61">
        <v>278.93136500000003</v>
      </c>
      <c r="E17" s="61">
        <v>293.49684158079998</v>
      </c>
      <c r="F17" s="61">
        <v>294.13282371259999</v>
      </c>
      <c r="G17" s="61">
        <v>295.18023273670002</v>
      </c>
      <c r="H17" s="61">
        <v>1.7855996191000001</v>
      </c>
      <c r="I17" s="61">
        <v>1.7905346133</v>
      </c>
      <c r="J17" s="61">
        <v>1.8005155325</v>
      </c>
      <c r="K17" s="61">
        <v>351.54368405500003</v>
      </c>
      <c r="L17" s="61">
        <v>352.20431400320001</v>
      </c>
      <c r="M17" s="61">
        <v>353.12571343320002</v>
      </c>
    </row>
    <row r="18" spans="1:13" ht="33" customHeight="1" x14ac:dyDescent="0.2">
      <c r="A18" s="91">
        <v>45614</v>
      </c>
      <c r="B18" s="61">
        <v>277.85543000000001</v>
      </c>
      <c r="C18" s="61">
        <v>278.3354865</v>
      </c>
      <c r="D18" s="61">
        <v>279.0709205</v>
      </c>
      <c r="E18" s="61">
        <v>293.01244593500002</v>
      </c>
      <c r="F18" s="61">
        <v>293.59898707640002</v>
      </c>
      <c r="G18" s="61">
        <v>294.64461275399998</v>
      </c>
      <c r="H18" s="61">
        <v>1.7941783600000001</v>
      </c>
      <c r="I18" s="61">
        <v>1.7988451276999999</v>
      </c>
      <c r="J18" s="61">
        <v>1.8088553083000001</v>
      </c>
      <c r="K18" s="61">
        <v>350.58409103100001</v>
      </c>
      <c r="L18" s="61">
        <v>351.18632089779999</v>
      </c>
      <c r="M18" s="61">
        <v>352.10098968559998</v>
      </c>
    </row>
    <row r="19" spans="1:13" ht="33" customHeight="1" x14ac:dyDescent="0.2">
      <c r="A19" s="91">
        <v>45615</v>
      </c>
      <c r="B19" s="61">
        <v>277.95225749999997</v>
      </c>
      <c r="C19" s="61">
        <v>278.46586250000001</v>
      </c>
      <c r="D19" s="61">
        <v>279.216071</v>
      </c>
      <c r="E19" s="61">
        <v>294.17077411230002</v>
      </c>
      <c r="F19" s="61">
        <v>294.8059608456</v>
      </c>
      <c r="G19" s="61">
        <v>295.88750416729999</v>
      </c>
      <c r="H19" s="61">
        <v>1.7992184311999999</v>
      </c>
      <c r="I19" s="61">
        <v>1.8043417233000001</v>
      </c>
      <c r="J19" s="61">
        <v>1.8146526784000001</v>
      </c>
      <c r="K19" s="61">
        <v>352.17941025250002</v>
      </c>
      <c r="L19" s="61">
        <v>352.82501946219998</v>
      </c>
      <c r="M19" s="61">
        <v>353.7567101784</v>
      </c>
    </row>
    <row r="20" spans="1:13" ht="33" customHeight="1" x14ac:dyDescent="0.2">
      <c r="A20" s="91">
        <v>45616</v>
      </c>
      <c r="B20" s="61">
        <v>278.04225000000002</v>
      </c>
      <c r="C20" s="61">
        <v>278.61312750000002</v>
      </c>
      <c r="D20" s="61">
        <v>279.53565750000001</v>
      </c>
      <c r="E20" s="61">
        <v>293.96017169999999</v>
      </c>
      <c r="F20" s="61">
        <v>294.6448054695</v>
      </c>
      <c r="G20" s="61">
        <v>295.90806095980003</v>
      </c>
      <c r="H20" s="61">
        <v>1.7858136237</v>
      </c>
      <c r="I20" s="61">
        <v>1.7910349457000001</v>
      </c>
      <c r="J20" s="61">
        <v>1.8023686195999999</v>
      </c>
      <c r="K20" s="61">
        <v>352.91903947499998</v>
      </c>
      <c r="L20" s="61">
        <v>353.63904561909999</v>
      </c>
      <c r="M20" s="61">
        <v>354.79112906950002</v>
      </c>
    </row>
    <row r="21" spans="1:13" ht="33" customHeight="1" x14ac:dyDescent="0.2">
      <c r="A21" s="91">
        <v>45617</v>
      </c>
      <c r="B21" s="61">
        <v>277.95901750000002</v>
      </c>
      <c r="C21" s="61">
        <v>278.56973249999999</v>
      </c>
      <c r="D21" s="61">
        <v>279.64818250000002</v>
      </c>
      <c r="E21" s="61">
        <v>292.89931673979999</v>
      </c>
      <c r="F21" s="61">
        <v>293.62531226269999</v>
      </c>
      <c r="G21" s="61">
        <v>295.06672486619999</v>
      </c>
      <c r="H21" s="61">
        <v>1.7959490046</v>
      </c>
      <c r="I21" s="61">
        <v>1.8014971155999999</v>
      </c>
      <c r="J21" s="61">
        <v>1.8138502294000001</v>
      </c>
      <c r="K21" s="61">
        <v>351.40968992350003</v>
      </c>
      <c r="L21" s="61">
        <v>352.17746648230002</v>
      </c>
      <c r="M21" s="61">
        <v>353.51948709279998</v>
      </c>
    </row>
    <row r="22" spans="1:13" ht="33" customHeight="1" x14ac:dyDescent="0.2">
      <c r="A22" s="91">
        <v>45618</v>
      </c>
      <c r="B22" s="61">
        <v>277.75909999999999</v>
      </c>
      <c r="C22" s="61">
        <v>278.32191599999999</v>
      </c>
      <c r="D22" s="61">
        <v>279.38687750000003</v>
      </c>
      <c r="E22" s="61">
        <v>291.35540999</v>
      </c>
      <c r="F22" s="61">
        <v>292.02732210959999</v>
      </c>
      <c r="G22" s="61">
        <v>293.43668479569999</v>
      </c>
      <c r="H22" s="61">
        <v>1.7940197100999999</v>
      </c>
      <c r="I22" s="61">
        <v>1.7992487193</v>
      </c>
      <c r="J22" s="61">
        <v>1.8112701269</v>
      </c>
      <c r="K22" s="61">
        <v>349.36540416000003</v>
      </c>
      <c r="L22" s="61">
        <v>350.06871363319999</v>
      </c>
      <c r="M22" s="61">
        <v>351.38739031360001</v>
      </c>
    </row>
    <row r="23" spans="1:13" ht="33" customHeight="1" x14ac:dyDescent="0.2">
      <c r="A23" s="91">
        <v>45621</v>
      </c>
      <c r="B23" s="61">
        <v>277.75273499999997</v>
      </c>
      <c r="C23" s="61">
        <v>278.298925</v>
      </c>
      <c r="D23" s="61">
        <v>279.39330050000001</v>
      </c>
      <c r="E23" s="61">
        <v>290.27938807499999</v>
      </c>
      <c r="F23" s="61">
        <v>290.93202640150002</v>
      </c>
      <c r="G23" s="61">
        <v>292.36092145280003</v>
      </c>
      <c r="H23" s="61">
        <v>1.7971125931</v>
      </c>
      <c r="I23" s="61">
        <v>1.8022347344</v>
      </c>
      <c r="J23" s="61">
        <v>1.8144613602999999</v>
      </c>
      <c r="K23" s="61">
        <v>348.81578406599999</v>
      </c>
      <c r="L23" s="61">
        <v>349.49697387949999</v>
      </c>
      <c r="M23" s="61">
        <v>350.8521883057</v>
      </c>
    </row>
    <row r="24" spans="1:13" ht="33" customHeight="1" x14ac:dyDescent="0.2">
      <c r="A24" s="91">
        <v>45622</v>
      </c>
      <c r="B24" s="61">
        <v>277.84120999999999</v>
      </c>
      <c r="C24" s="61">
        <v>278.28775450000001</v>
      </c>
      <c r="D24" s="61">
        <v>279.25883249999998</v>
      </c>
      <c r="E24" s="61">
        <v>291.12202483800002</v>
      </c>
      <c r="F24" s="61">
        <v>291.67144747719999</v>
      </c>
      <c r="G24" s="61">
        <v>293.00339371799998</v>
      </c>
      <c r="H24" s="61">
        <v>1.8053947526</v>
      </c>
      <c r="I24" s="61">
        <v>1.8098910018000001</v>
      </c>
      <c r="J24" s="61">
        <v>1.8215589605</v>
      </c>
      <c r="K24" s="61">
        <v>348.6212607475</v>
      </c>
      <c r="L24" s="61">
        <v>349.17682906700003</v>
      </c>
      <c r="M24" s="61">
        <v>350.37293197259999</v>
      </c>
    </row>
    <row r="25" spans="1:13" ht="33" customHeight="1" x14ac:dyDescent="0.2">
      <c r="A25" s="91">
        <v>45623</v>
      </c>
      <c r="B25" s="61">
        <v>277.96292</v>
      </c>
      <c r="C25" s="61">
        <v>278.42182050000002</v>
      </c>
      <c r="D25" s="61">
        <v>279.38770249999999</v>
      </c>
      <c r="E25" s="61">
        <v>291.98615116799999</v>
      </c>
      <c r="F25" s="61">
        <v>292.5506142031</v>
      </c>
      <c r="G25" s="61">
        <v>293.87591058850001</v>
      </c>
      <c r="H25" s="61">
        <v>1.8333471863999999</v>
      </c>
      <c r="I25" s="61">
        <v>1.8379788867</v>
      </c>
      <c r="J25" s="61">
        <v>1.8497768286</v>
      </c>
      <c r="K25" s="61">
        <v>350.19159403200001</v>
      </c>
      <c r="L25" s="61">
        <v>350.76541501870003</v>
      </c>
      <c r="M25" s="61">
        <v>351.95893761209999</v>
      </c>
    </row>
    <row r="26" spans="1:13" s="49" customFormat="1" ht="33" customHeight="1" x14ac:dyDescent="0.2">
      <c r="A26" s="91">
        <v>45624</v>
      </c>
      <c r="B26" s="61">
        <v>278.04436500000003</v>
      </c>
      <c r="C26" s="61">
        <v>278.41940499999998</v>
      </c>
      <c r="D26" s="61">
        <v>279.25544000000002</v>
      </c>
      <c r="E26" s="61">
        <v>292.82242578149999</v>
      </c>
      <c r="F26" s="61">
        <v>293.29744195469999</v>
      </c>
      <c r="G26" s="61">
        <v>294.5009718636</v>
      </c>
      <c r="H26" s="61">
        <v>1.8311065042000001</v>
      </c>
      <c r="I26" s="61">
        <v>1.8351844070000001</v>
      </c>
      <c r="J26" s="61">
        <v>1.8479786121999999</v>
      </c>
      <c r="K26" s="61">
        <v>351.74002672500001</v>
      </c>
      <c r="L26" s="61">
        <v>352.21084884300001</v>
      </c>
      <c r="M26" s="61">
        <v>353.25882973860001</v>
      </c>
    </row>
    <row r="27" spans="1:13" s="49" customFormat="1" ht="33" customHeight="1" thickBot="1" x14ac:dyDescent="0.25">
      <c r="A27" s="240">
        <v>45625</v>
      </c>
      <c r="B27" s="241">
        <v>278.05</v>
      </c>
      <c r="C27" s="241">
        <v>278.041066</v>
      </c>
      <c r="D27" s="241">
        <v>278.65030000000002</v>
      </c>
      <c r="E27" s="241">
        <v>293.99617000000001</v>
      </c>
      <c r="F27" s="241">
        <v>294.0667969621</v>
      </c>
      <c r="G27" s="241">
        <v>295.03716684239998</v>
      </c>
      <c r="H27" s="241">
        <v>1.8524934340000001</v>
      </c>
      <c r="I27" s="241">
        <v>1.8540526973</v>
      </c>
      <c r="J27" s="241">
        <v>1.8652427959</v>
      </c>
      <c r="K27" s="241">
        <v>353.49887000000001</v>
      </c>
      <c r="L27" s="241">
        <v>353.4836166842</v>
      </c>
      <c r="M27" s="241">
        <v>354.25216681939997</v>
      </c>
    </row>
    <row r="28" spans="1:13" ht="15" thickTop="1" x14ac:dyDescent="0.2"/>
  </sheetData>
  <mergeCells count="8">
    <mergeCell ref="A1:M1"/>
    <mergeCell ref="A2:M2"/>
    <mergeCell ref="A3:M3"/>
    <mergeCell ref="A4:A5"/>
    <mergeCell ref="B4:D4"/>
    <mergeCell ref="E4:G4"/>
    <mergeCell ref="H4:J4"/>
    <mergeCell ref="K4:M4"/>
  </mergeCells>
  <pageMargins left="0.7" right="0.7" top="0.75" bottom="0.75" header="0.3" footer="0.3"/>
  <pageSetup paperSize="9" scale="67"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136</vt:lpstr>
      <vt:lpstr>137</vt:lpstr>
      <vt:lpstr>138</vt:lpstr>
      <vt:lpstr>139</vt:lpstr>
      <vt:lpstr>140</vt:lpstr>
      <vt:lpstr>141</vt:lpstr>
      <vt:lpstr>142</vt:lpstr>
      <vt:lpstr>143</vt:lpstr>
      <vt:lpstr>144</vt:lpstr>
      <vt:lpstr>145</vt:lpstr>
      <vt:lpstr>146</vt:lpstr>
      <vt:lpstr>'138'!Print_Area</vt:lpstr>
      <vt:lpstr>'139'!Print_Area</vt:lpstr>
      <vt:lpstr>'140'!Print_Area</vt:lpstr>
      <vt:lpstr>'141'!Print_Area</vt:lpstr>
      <vt:lpstr>'144'!Print_Area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2024-11-20T11:20:54Z</cp:lastPrinted>
  <dcterms:created xsi:type="dcterms:W3CDTF">2024-02-01T11:08:02Z</dcterms:created>
  <dcterms:modified xsi:type="dcterms:W3CDTF">2024-12-30T06:41:36Z</dcterms:modified>
</cp:coreProperties>
</file>