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424\MSB Excel files\"/>
    </mc:Choice>
  </mc:AlternateContent>
  <bookViews>
    <workbookView xWindow="0" yWindow="0" windowWidth="20490" windowHeight="7620" activeTab="10"/>
  </bookViews>
  <sheets>
    <sheet name="6.1" sheetId="1" r:id="rId1"/>
    <sheet name="6.2" sheetId="2" r:id="rId2"/>
    <sheet name="6.3" sheetId="4" r:id="rId3"/>
    <sheet name="6.4" sheetId="5" r:id="rId4"/>
    <sheet name="6.5" sheetId="6" r:id="rId5"/>
    <sheet name="6.6" sheetId="7" r:id="rId6"/>
    <sheet name="6.7" sheetId="8" r:id="rId7"/>
    <sheet name="6.8" sheetId="9" r:id="rId8"/>
    <sheet name="6.9" sheetId="10" r:id="rId9"/>
    <sheet name="6.9.1" sheetId="11" r:id="rId10"/>
    <sheet name="6.10" sheetId="12"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2" i="2" l="1"/>
  <c r="K22" i="4"/>
  <c r="J22" i="4"/>
  <c r="K21" i="4"/>
  <c r="J21" i="4"/>
  <c r="I23" i="1" l="1"/>
  <c r="I17" i="1"/>
  <c r="I11" i="1"/>
  <c r="G30" i="6" l="1"/>
  <c r="G29" i="6"/>
  <c r="I21" i="4" l="1"/>
  <c r="I22" i="4" s="1"/>
  <c r="H21" i="4"/>
  <c r="H22" i="4" s="1"/>
  <c r="G21" i="4"/>
  <c r="G22" i="4" s="1"/>
  <c r="F21" i="4"/>
  <c r="F22" i="4" s="1"/>
  <c r="E21" i="4"/>
  <c r="E22" i="4" s="1"/>
  <c r="D21" i="4"/>
  <c r="D22" i="4" s="1"/>
  <c r="C21" i="4"/>
  <c r="C22" i="4" s="1"/>
  <c r="B22" i="4"/>
  <c r="B21" i="4"/>
  <c r="K42" i="2"/>
  <c r="K43" i="2" s="1"/>
  <c r="J43" i="2"/>
  <c r="I42" i="2"/>
  <c r="I43" i="2" s="1"/>
  <c r="H42" i="2"/>
  <c r="H43" i="2" s="1"/>
  <c r="G42" i="2"/>
  <c r="G43" i="2" s="1"/>
  <c r="F42" i="2"/>
  <c r="F43" i="2" s="1"/>
  <c r="E42" i="2"/>
  <c r="E43" i="2" s="1"/>
  <c r="D42" i="2"/>
  <c r="D43" i="2" s="1"/>
  <c r="C42" i="2"/>
  <c r="C43" i="2" s="1"/>
  <c r="B42" i="2"/>
  <c r="B43" i="2" s="1"/>
  <c r="K22" i="2"/>
  <c r="K21" i="2"/>
  <c r="J21" i="2"/>
  <c r="J22" i="2" s="1"/>
  <c r="I21" i="2"/>
  <c r="I22" i="2" s="1"/>
  <c r="H21" i="2"/>
  <c r="H22" i="2" s="1"/>
  <c r="G22" i="2"/>
  <c r="G21" i="2"/>
  <c r="F22" i="2"/>
  <c r="F21" i="2"/>
  <c r="E21" i="2"/>
  <c r="E22" i="2" s="1"/>
  <c r="D21" i="2"/>
  <c r="D22" i="2" s="1"/>
  <c r="C21" i="2"/>
  <c r="C22" i="2" s="1"/>
  <c r="B22" i="2"/>
  <c r="B21" i="2"/>
  <c r="H45" i="6" l="1"/>
  <c r="H44" i="6"/>
  <c r="H43" i="6"/>
  <c r="G45" i="6"/>
  <c r="G44" i="6"/>
  <c r="G43" i="6"/>
</calcChain>
</file>

<file path=xl/sharedStrings.xml><?xml version="1.0" encoding="utf-8"?>
<sst xmlns="http://schemas.openxmlformats.org/spreadsheetml/2006/main" count="668" uniqueCount="176">
  <si>
    <t>6.1 Government of Pakistan Treasury Bills</t>
  </si>
  <si>
    <t>Million Rupees</t>
  </si>
  <si>
    <t>Dec</t>
  </si>
  <si>
    <t>Jul</t>
  </si>
  <si>
    <t>Aug</t>
  </si>
  <si>
    <t>Sep</t>
  </si>
  <si>
    <t>Oct</t>
  </si>
  <si>
    <t>Nov</t>
  </si>
  <si>
    <t>3 Months Treasury Bills</t>
  </si>
  <si>
    <t>Issue</t>
  </si>
  <si>
    <t>Discount Allowed</t>
  </si>
  <si>
    <t>Discharged</t>
  </si>
  <si>
    <t>Discount Paid</t>
  </si>
  <si>
    <t>Outstanding Balance</t>
  </si>
  <si>
    <t>6 Months Treasury Bills</t>
  </si>
  <si>
    <t>12 Months Treasury  Bills</t>
  </si>
  <si>
    <t xml:space="preserve">Source: Domestic Markets &amp; Monetary Management Department, SBP </t>
  </si>
  <si>
    <t>6.2 Sale / Purchase of Treasury Bills under Open</t>
  </si>
  <si>
    <t>Market Operation by SBP with Banks</t>
  </si>
  <si>
    <t>SALE</t>
  </si>
  <si>
    <t>PERIODS</t>
  </si>
  <si>
    <t>2019-20</t>
  </si>
  <si>
    <t>2020-21</t>
  </si>
  <si>
    <t>2021-22</t>
  </si>
  <si>
    <t>2022-23</t>
  </si>
  <si>
    <t>2023-24</t>
  </si>
  <si>
    <t>Bid Amount</t>
  </si>
  <si>
    <t>Offered</t>
  </si>
  <si>
    <t>Accepted</t>
  </si>
  <si>
    <t>July</t>
  </si>
  <si>
    <t>-</t>
  </si>
  <si>
    <t>August</t>
  </si>
  <si>
    <t>September</t>
  </si>
  <si>
    <t>October</t>
  </si>
  <si>
    <t>November</t>
  </si>
  <si>
    <t>December</t>
  </si>
  <si>
    <t>January</t>
  </si>
  <si>
    <t>February</t>
  </si>
  <si>
    <t>March</t>
  </si>
  <si>
    <t>April</t>
  </si>
  <si>
    <t>May</t>
  </si>
  <si>
    <t>June</t>
  </si>
  <si>
    <t>Average</t>
  </si>
  <si>
    <t>per month</t>
  </si>
  <si>
    <t>per day</t>
  </si>
  <si>
    <t>PURCHASE</t>
  </si>
  <si>
    <t>Amount</t>
  </si>
  <si>
    <t>Injected</t>
  </si>
  <si>
    <t>Source:  Domestic Markets &amp; Monetary Management Department, SBP</t>
  </si>
  <si>
    <t>6.3 SBP Overnight Repo/ Reverse Repo Facilities</t>
  </si>
  <si>
    <t>Cash Accommodation</t>
  </si>
  <si>
    <t>SBP Overnight Reverse Repo (Ceiling)</t>
  </si>
  <si>
    <t>SBP Overnight Repo (Floor)</t>
  </si>
  <si>
    <t>1,438,45</t>
  </si>
  <si>
    <t>4,138,00</t>
  </si>
  <si>
    <t>SBP Overnight Repo/ Reverse Repo Rates*</t>
  </si>
  <si>
    <t>Percent per annum</t>
  </si>
  <si>
    <r>
      <t>SBP Reverse Repo Rate</t>
    </r>
    <r>
      <rPr>
        <b/>
        <vertAlign val="superscript"/>
        <sz val="7"/>
        <color theme="1"/>
        <rFont val="Times New Roman"/>
        <family val="1"/>
      </rPr>
      <t>1</t>
    </r>
    <r>
      <rPr>
        <b/>
        <sz val="7"/>
        <color theme="1"/>
        <rFont val="Times New Roman"/>
        <family val="1"/>
      </rPr>
      <t xml:space="preserve"> (Ceiling)</t>
    </r>
  </si>
  <si>
    <r>
      <t>SBP Repo Rate</t>
    </r>
    <r>
      <rPr>
        <b/>
        <vertAlign val="superscript"/>
        <sz val="7"/>
        <color theme="1"/>
        <rFont val="Times New Roman"/>
        <family val="1"/>
      </rPr>
      <t xml:space="preserve">2 </t>
    </r>
    <r>
      <rPr>
        <b/>
        <sz val="7"/>
        <color theme="1"/>
        <rFont val="Times New Roman"/>
        <family val="1"/>
      </rPr>
      <t>(Floor)</t>
    </r>
  </si>
  <si>
    <t xml:space="preserve">2. SBP Repo rate (introduced w.e.f. August 17, 2009) is the rate at which banks deposit their end-of-day excess cash with SBP on an overnight basis. </t>
  </si>
  <si>
    <t>*. Month end rates</t>
  </si>
  <si>
    <t>6.4 Auction of Government of Pakistan</t>
  </si>
  <si>
    <t xml:space="preserve">         Market Treasury Bills</t>
  </si>
  <si>
    <t>AUCTION</t>
  </si>
  <si>
    <t>12 Months Treasury Bills</t>
  </si>
  <si>
    <t>SETTLEMENT DATE</t>
  </si>
  <si>
    <t>Amount Offered</t>
  </si>
  <si>
    <t>Amount Accepted</t>
  </si>
  <si>
    <t xml:space="preserve"> Cut-off Yield (%)</t>
  </si>
  <si>
    <t>Weighted Average (%)</t>
  </si>
  <si>
    <t>Amount    Accepted</t>
  </si>
  <si>
    <t xml:space="preserve"> Cut-off Yield (%)  </t>
  </si>
  <si>
    <t>Weighted   Average (%)</t>
  </si>
  <si>
    <t>*</t>
  </si>
  <si>
    <t>Source: Domestic Markets &amp; Monetary Management Department, SBP</t>
  </si>
  <si>
    <t>* Bids Rejected</t>
  </si>
  <si>
    <t>6.5 Auction of Pakistan Investment Bonds (PIBs)</t>
  </si>
  <si>
    <t>Fixed Rate (Face Value)</t>
  </si>
  <si>
    <t>Auction</t>
  </si>
  <si>
    <t>Price</t>
  </si>
  <si>
    <t xml:space="preserve">Cut-off  </t>
  </si>
  <si>
    <t>Weighted</t>
  </si>
  <si>
    <t>Settlement</t>
  </si>
  <si>
    <t>Coupon</t>
  </si>
  <si>
    <t>Yield</t>
  </si>
  <si>
    <t xml:space="preserve">Average Yield </t>
  </si>
  <si>
    <t>Date</t>
  </si>
  <si>
    <t>Tenure</t>
  </si>
  <si>
    <t>Rate (%)</t>
  </si>
  <si>
    <r>
      <t>Offered</t>
    </r>
    <r>
      <rPr>
        <vertAlign val="superscript"/>
        <sz val="8"/>
        <color theme="1"/>
        <rFont val="Times New Roman"/>
        <family val="1"/>
      </rPr>
      <t>1</t>
    </r>
  </si>
  <si>
    <r>
      <t>Accepted</t>
    </r>
    <r>
      <rPr>
        <vertAlign val="superscript"/>
        <sz val="8"/>
        <color theme="1"/>
        <rFont val="Times New Roman"/>
        <family val="1"/>
      </rPr>
      <t>2</t>
    </r>
  </si>
  <si>
    <t>Accepted (%)</t>
  </si>
  <si>
    <t>3-Years</t>
  </si>
  <si>
    <t>5-Years</t>
  </si>
  <si>
    <t>10-Years</t>
  </si>
  <si>
    <t>15-Years</t>
  </si>
  <si>
    <t>**</t>
  </si>
  <si>
    <t>20-Years</t>
  </si>
  <si>
    <t>30-Years</t>
  </si>
  <si>
    <r>
      <t>1</t>
    </r>
    <r>
      <rPr>
        <sz val="7"/>
        <color theme="1"/>
        <rFont val="Times New Roman"/>
        <family val="1"/>
      </rPr>
      <t xml:space="preserve"> Amount offered only includes Competitive bids.</t>
    </r>
  </si>
  <si>
    <r>
      <t>2</t>
    </r>
    <r>
      <rPr>
        <sz val="7"/>
        <color theme="1"/>
        <rFont val="Times New Roman"/>
        <family val="1"/>
      </rPr>
      <t xml:space="preserve"> Amount accepted also includes Non-Competitive bids and Short selling.</t>
    </r>
  </si>
  <si>
    <t>6.6 Auction of Pakistan Investment Bonds (PIBs)</t>
  </si>
  <si>
    <t>(Face Value)</t>
  </si>
  <si>
    <t>Floating Rate Quarterly</t>
  </si>
  <si>
    <t>With Quarterly Refixing</t>
  </si>
  <si>
    <t>With Fortnightly Refixing</t>
  </si>
  <si>
    <t xml:space="preserve">Cutoff </t>
  </si>
  <si>
    <r>
      <t>Price</t>
    </r>
    <r>
      <rPr>
        <vertAlign val="superscript"/>
        <sz val="8"/>
        <color rgb="FF000000"/>
        <rFont val="Times New Roman"/>
        <family val="1"/>
      </rPr>
      <t>3</t>
    </r>
  </si>
  <si>
    <r>
      <t>price</t>
    </r>
    <r>
      <rPr>
        <vertAlign val="superscript"/>
        <sz val="8"/>
        <color rgb="FF000000"/>
        <rFont val="Times New Roman"/>
        <family val="1"/>
      </rPr>
      <t>3</t>
    </r>
  </si>
  <si>
    <t>02-Year</t>
  </si>
  <si>
    <t>03-Year</t>
  </si>
  <si>
    <t>05-Year</t>
  </si>
  <si>
    <t>10-Year</t>
  </si>
  <si>
    <t>1-Amount offered only includes Competitive bids.</t>
  </si>
  <si>
    <t>2-Amount accepted also includes Non-Competitive bids and Short selling. Securities will be issued at Face Value (Rs. 100)</t>
  </si>
  <si>
    <t>3-This cut-off Price will be applicable to all accepted bids.</t>
  </si>
  <si>
    <t>6.7 KIBOR</t>
  </si>
  <si>
    <t>1 Week</t>
  </si>
  <si>
    <t>2 Weeks</t>
  </si>
  <si>
    <t>1Month</t>
  </si>
  <si>
    <t>3 Months</t>
  </si>
  <si>
    <t>6 Months</t>
  </si>
  <si>
    <t>9 Months</t>
  </si>
  <si>
    <t>12 Months</t>
  </si>
  <si>
    <t>Bid</t>
  </si>
  <si>
    <t>Offer</t>
  </si>
  <si>
    <t>Month Average</t>
  </si>
  <si>
    <t>End-Month</t>
  </si>
  <si>
    <t>Jan</t>
  </si>
  <si>
    <t>Feb</t>
  </si>
  <si>
    <t>Mar</t>
  </si>
  <si>
    <t>Apr</t>
  </si>
  <si>
    <t>Jun</t>
  </si>
  <si>
    <t>KIBOR :Karachi Interbank Offered Rate</t>
  </si>
  <si>
    <t>Source: State Bank  of Pakistan</t>
  </si>
  <si>
    <t>Archive Link: http://www.sbp.org.pk/ecodata/kibor_index.asp</t>
  </si>
  <si>
    <r>
      <t>6.8 Inter-Bank Weighted Average Call Rates</t>
    </r>
    <r>
      <rPr>
        <b/>
        <sz val="10"/>
        <color theme="1"/>
        <rFont val="Times New Roman"/>
        <family val="1"/>
      </rPr>
      <t xml:space="preserve"> </t>
    </r>
  </si>
  <si>
    <t xml:space="preserve"> Percent per annum</t>
  </si>
  <si>
    <t>Overnight</t>
  </si>
  <si>
    <t>1 Month</t>
  </si>
  <si>
    <t>Source: Domestic Markets &amp; Monetary Management  Department, SBP</t>
  </si>
  <si>
    <t>6.9 SBP Mark to Market Rates</t>
  </si>
  <si>
    <t>Major Currencies</t>
  </si>
  <si>
    <t>US Dollar</t>
  </si>
  <si>
    <t>Euro</t>
  </si>
  <si>
    <t>Japanese Yen</t>
  </si>
  <si>
    <t>UK Pound Sterling</t>
  </si>
  <si>
    <t>Ready</t>
  </si>
  <si>
    <t>1Week</t>
  </si>
  <si>
    <t>Swiss Frank</t>
  </si>
  <si>
    <t>Australian Dollar</t>
  </si>
  <si>
    <t>Saudi Arabian Riyal</t>
  </si>
  <si>
    <t>Kuwaiti Dinar</t>
  </si>
  <si>
    <t>ArchiveLink:http://www.sbp.org.pk/ecodata/rates/m2m/M2M-History.asp</t>
  </si>
  <si>
    <t>6.10 Secondary Market Transactions in Government Securities</t>
  </si>
  <si>
    <t>SECURITIES/TRANSACTIONS</t>
  </si>
  <si>
    <t>PIB Outright Transactions</t>
  </si>
  <si>
    <t>Purchases</t>
  </si>
  <si>
    <t>Non-Banks</t>
  </si>
  <si>
    <t>Banks</t>
  </si>
  <si>
    <t>Sales</t>
  </si>
  <si>
    <t>Net Position</t>
  </si>
  <si>
    <t>GIS Outright Transactions</t>
  </si>
  <si>
    <t>MTB Outright Transactions</t>
  </si>
  <si>
    <t>Repo Transactions</t>
  </si>
  <si>
    <t>Repo</t>
  </si>
  <si>
    <t>Reverse Repo</t>
  </si>
  <si>
    <t>= Rs.100</t>
  </si>
  <si>
    <t>Jan-24</t>
  </si>
  <si>
    <t>*= Bid Rejected        **= No Bids Received                                                                                                                                                                     Source:  Domestic Markets &amp; Monetary Management Department, SBP</t>
  </si>
  <si>
    <t>1. SBP 3-day repo rate was renamed as SBP reverse repo rate w.e.f. August 17, 2009. SBP reverse repo rate (also known as discount rate) is the rate at which banks borrow from SBP on an overnight basis.</t>
  </si>
  <si>
    <t>NOTES:</t>
  </si>
  <si>
    <t>Feb-24</t>
  </si>
  <si>
    <t>Floating Rate Semi-Annual
(Face Value)</t>
  </si>
  <si>
    <t>Mar-24</t>
  </si>
  <si>
    <t>*= Bid Rejected          **= No Bids                                                                               Source:  Domestic Markets &amp; Monetary Management Department, SBP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</si>
</sst>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409]mmm\-yy;@"/>
    <numFmt numFmtId="165" formatCode="_-* #,##0_-;\-* #,##0_-;_-* &quot;-&quot;_-;_-@_-"/>
    <numFmt numFmtId="166" formatCode="0.0000"/>
    <numFmt numFmtId="167" formatCode="_(* #,##0.0_);_(* \(#,##0.0\);_(* &quot;-&quot;??_);_(@_)"/>
    <numFmt numFmtId="168" formatCode="_(* #,##0_);_(* \(#,##0\);_(* &quot;-&quot;??_);_(@_)"/>
    <numFmt numFmtId="169" formatCode="_(* #,##0.0000_);_(* \(#,##0.0000\);_(* &quot;-&quot;??_);_(@_)"/>
  </numFmts>
  <fonts count="32" x14ac:knownFonts="1">
    <font>
      <sz val="11"/>
      <color theme="1"/>
      <name val="Arial"/>
      <family val="2"/>
      <scheme val="minor"/>
    </font>
    <font>
      <sz val="10"/>
      <color theme="1"/>
      <name val="Times New Roman"/>
      <family val="1"/>
    </font>
    <font>
      <b/>
      <sz val="10"/>
      <color theme="1"/>
      <name val="Times New Roman"/>
      <family val="1"/>
    </font>
    <font>
      <b/>
      <sz val="14"/>
      <color theme="1"/>
      <name val="Times New Roman"/>
      <family val="1"/>
    </font>
    <font>
      <sz val="8"/>
      <color rgb="FF000000"/>
      <name val="Times New Roman"/>
      <family val="1"/>
    </font>
    <font>
      <b/>
      <sz val="8"/>
      <color rgb="FF000000"/>
      <name val="Times New Roman"/>
      <family val="1"/>
    </font>
    <font>
      <b/>
      <sz val="7"/>
      <color rgb="FF000000"/>
      <name val="Times New Roman"/>
      <family val="1"/>
    </font>
    <font>
      <sz val="7"/>
      <color rgb="FF000000"/>
      <name val="Times New Roman"/>
      <family val="1"/>
    </font>
    <font>
      <sz val="8"/>
      <color theme="1"/>
      <name val="Times New Roman"/>
      <family val="1"/>
    </font>
    <font>
      <b/>
      <sz val="12"/>
      <color theme="1"/>
      <name val="Times New Roman"/>
      <family val="1"/>
    </font>
    <font>
      <b/>
      <sz val="8"/>
      <color theme="1"/>
      <name val="Times New Roman"/>
      <family val="1"/>
    </font>
    <font>
      <sz val="11"/>
      <color theme="1"/>
      <name val="Calibri"/>
      <family val="2"/>
    </font>
    <font>
      <sz val="7"/>
      <color theme="1"/>
      <name val="Times New Roman"/>
      <family val="1"/>
    </font>
    <font>
      <sz val="10"/>
      <color theme="1"/>
      <name val="Calibri"/>
      <family val="2"/>
    </font>
    <font>
      <b/>
      <sz val="9"/>
      <color theme="1"/>
      <name val="Times New Roman"/>
      <family val="1"/>
    </font>
    <font>
      <b/>
      <sz val="7"/>
      <color theme="1"/>
      <name val="Times New Roman"/>
      <family val="1"/>
    </font>
    <font>
      <sz val="9"/>
      <color theme="1"/>
      <name val="Times New Roman"/>
      <family val="1"/>
    </font>
    <font>
      <b/>
      <vertAlign val="superscript"/>
      <sz val="7"/>
      <color theme="1"/>
      <name val="Times New Roman"/>
      <family val="1"/>
    </font>
    <font>
      <vertAlign val="superscript"/>
      <sz val="8"/>
      <color theme="1"/>
      <name val="Times New Roman"/>
      <family val="1"/>
    </font>
    <font>
      <vertAlign val="superscript"/>
      <sz val="7"/>
      <color theme="1"/>
      <name val="Times New Roman"/>
      <family val="1"/>
    </font>
    <font>
      <b/>
      <sz val="9"/>
      <color rgb="FF000000"/>
      <name val="Times New Roman"/>
      <family val="1"/>
    </font>
    <font>
      <vertAlign val="superscript"/>
      <sz val="8"/>
      <color rgb="FF000000"/>
      <name val="Times New Roman"/>
      <family val="1"/>
    </font>
    <font>
      <sz val="6"/>
      <color theme="1"/>
      <name val="Times New Roman"/>
      <family val="1"/>
    </font>
    <font>
      <sz val="10"/>
      <color theme="1"/>
      <name val="Garamond"/>
      <family val="1"/>
    </font>
    <font>
      <u/>
      <sz val="11"/>
      <color theme="10"/>
      <name val="Arial"/>
      <family val="2"/>
      <scheme val="minor"/>
    </font>
    <font>
      <b/>
      <sz val="8"/>
      <name val="Times New Roman"/>
      <family val="1"/>
    </font>
    <font>
      <sz val="14"/>
      <color theme="1"/>
      <name val="Times New Roman"/>
      <family val="1"/>
    </font>
    <font>
      <b/>
      <sz val="6"/>
      <color theme="1"/>
      <name val="Times New Roman"/>
      <family val="1"/>
    </font>
    <font>
      <b/>
      <sz val="6.5"/>
      <color theme="1"/>
      <name val="Times New Roman"/>
      <family val="1"/>
    </font>
    <font>
      <sz val="10"/>
      <name val="Arial"/>
      <family val="2"/>
    </font>
    <font>
      <sz val="11"/>
      <color theme="1"/>
      <name val="Arial"/>
      <family val="2"/>
      <scheme val="minor"/>
    </font>
    <font>
      <u/>
      <sz val="7"/>
      <color theme="10"/>
      <name val="Arial"/>
      <family val="2"/>
      <scheme val="minor"/>
    </font>
  </fonts>
  <fills count="2">
    <fill>
      <patternFill patternType="none"/>
    </fill>
    <fill>
      <patternFill patternType="gray125"/>
    </fill>
  </fills>
  <borders count="37">
    <border>
      <left/>
      <right/>
      <top/>
      <bottom/>
      <diagonal/>
    </border>
    <border>
      <left/>
      <right/>
      <top/>
      <bottom style="thick">
        <color indexed="64"/>
      </bottom>
      <diagonal/>
    </border>
    <border>
      <left/>
      <right style="medium">
        <color indexed="64"/>
      </right>
      <top/>
      <bottom/>
      <diagonal/>
    </border>
    <border>
      <left/>
      <right style="medium">
        <color rgb="FF000000"/>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top style="medium">
        <color indexed="64"/>
      </top>
      <bottom/>
      <diagonal/>
    </border>
    <border>
      <left/>
      <right style="medium">
        <color indexed="64"/>
      </right>
      <top/>
      <bottom style="thick">
        <color rgb="FF000000"/>
      </bottom>
      <diagonal/>
    </border>
    <border>
      <left/>
      <right/>
      <top/>
      <bottom style="thick">
        <color rgb="FF000000"/>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medium">
        <color indexed="64"/>
      </left>
      <right/>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top style="thick">
        <color rgb="FF000000"/>
      </top>
      <bottom/>
      <diagonal/>
    </border>
    <border>
      <left/>
      <right style="medium">
        <color indexed="64"/>
      </right>
      <top/>
      <bottom style="medium">
        <color rgb="FF000000"/>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rgb="FF000000"/>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rgb="FF000000"/>
      </right>
      <top style="thick">
        <color rgb="FF000000"/>
      </top>
      <bottom style="medium">
        <color rgb="FF000000"/>
      </bottom>
      <diagonal/>
    </border>
    <border>
      <left/>
      <right/>
      <top style="thick">
        <color rgb="FF000000"/>
      </top>
      <bottom style="medium">
        <color rgb="FF000000"/>
      </bottom>
      <diagonal/>
    </border>
    <border>
      <left/>
      <right style="medium">
        <color rgb="FF000000"/>
      </right>
      <top/>
      <bottom style="thick">
        <color rgb="FF000000"/>
      </bottom>
      <diagonal/>
    </border>
    <border>
      <left style="medium">
        <color indexed="64"/>
      </left>
      <right/>
      <top style="thick">
        <color rgb="FF000000"/>
      </top>
      <bottom style="medium">
        <color rgb="FF000000"/>
      </bottom>
      <diagonal/>
    </border>
    <border>
      <left style="medium">
        <color rgb="FF000000"/>
      </left>
      <right/>
      <top style="thick">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s>
  <cellStyleXfs count="13">
    <xf numFmtId="0" fontId="0" fillId="0" borderId="0"/>
    <xf numFmtId="0" fontId="24" fillId="0" borderId="0" applyNumberFormat="0" applyFill="0" applyBorder="0" applyAlignment="0" applyProtection="0"/>
    <xf numFmtId="165" fontId="29" fillId="0" borderId="0" applyFont="0" applyFill="0" applyBorder="0" applyAlignment="0" applyProtection="0"/>
    <xf numFmtId="0" fontId="29" fillId="0" borderId="0"/>
    <xf numFmtId="43"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xf numFmtId="43" fontId="30" fillId="0" borderId="0" applyFont="0" applyFill="0" applyBorder="0" applyAlignment="0" applyProtection="0"/>
  </cellStyleXfs>
  <cellXfs count="269">
    <xf numFmtId="0" fontId="0" fillId="0" borderId="0" xfId="0"/>
    <xf numFmtId="0" fontId="4" fillId="0" borderId="0" xfId="0" applyFont="1" applyAlignment="1">
      <alignment horizontal="right" vertical="center" wrapText="1"/>
    </xf>
    <xf numFmtId="0" fontId="1" fillId="0" borderId="0" xfId="0" applyFont="1"/>
    <xf numFmtId="0" fontId="1" fillId="0" borderId="0" xfId="0" applyFont="1" applyAlignment="1">
      <alignment vertical="center"/>
    </xf>
    <xf numFmtId="0" fontId="6" fillId="0" borderId="0" xfId="0" applyFont="1" applyAlignment="1">
      <alignment vertical="center"/>
    </xf>
    <xf numFmtId="0" fontId="8" fillId="0" borderId="0" xfId="0" applyFont="1" applyAlignment="1">
      <alignment horizontal="right" vertical="center" wrapText="1"/>
    </xf>
    <xf numFmtId="0" fontId="1" fillId="0" borderId="5" xfId="0" applyFont="1" applyBorder="1" applyAlignment="1">
      <alignment vertical="center"/>
    </xf>
    <xf numFmtId="0" fontId="8" fillId="0" borderId="5" xfId="0" applyFont="1" applyBorder="1" applyAlignment="1">
      <alignment horizontal="right" vertical="center"/>
    </xf>
    <xf numFmtId="0" fontId="0" fillId="0" borderId="0" xfId="0" applyAlignment="1"/>
    <xf numFmtId="0" fontId="1" fillId="0" borderId="2" xfId="0" applyFont="1" applyBorder="1" applyAlignment="1">
      <alignment vertical="center"/>
    </xf>
    <xf numFmtId="0" fontId="1" fillId="0" borderId="3" xfId="0" applyFont="1" applyBorder="1" applyAlignment="1">
      <alignment vertical="center"/>
    </xf>
    <xf numFmtId="0" fontId="5" fillId="0" borderId="3" xfId="0" applyFont="1" applyBorder="1" applyAlignment="1">
      <alignment horizontal="center" vertical="center"/>
    </xf>
    <xf numFmtId="0" fontId="1" fillId="0" borderId="6" xfId="0" applyFont="1" applyBorder="1" applyAlignment="1">
      <alignment vertical="center"/>
    </xf>
    <xf numFmtId="16" fontId="6" fillId="0" borderId="6" xfId="0" applyNumberFormat="1" applyFont="1" applyBorder="1" applyAlignment="1">
      <alignment horizontal="right" vertical="center"/>
    </xf>
    <xf numFmtId="0" fontId="6" fillId="0" borderId="1" xfId="0" applyFont="1" applyBorder="1" applyAlignment="1">
      <alignment horizontal="right" vertical="center"/>
    </xf>
    <xf numFmtId="0" fontId="4"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right" vertical="center"/>
    </xf>
    <xf numFmtId="0" fontId="8" fillId="0" borderId="1" xfId="0" applyFont="1" applyBorder="1" applyAlignment="1">
      <alignment horizontal="right" vertical="center" wrapText="1"/>
    </xf>
    <xf numFmtId="0" fontId="10"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right" vertical="center"/>
    </xf>
    <xf numFmtId="0" fontId="8" fillId="0" borderId="6" xfId="0" applyFont="1" applyBorder="1" applyAlignment="1">
      <alignment horizontal="right" vertical="center"/>
    </xf>
    <xf numFmtId="0" fontId="8" fillId="0" borderId="6" xfId="0" applyFont="1" applyBorder="1" applyAlignment="1">
      <alignment horizontal="right" vertical="center" wrapText="1"/>
    </xf>
    <xf numFmtId="0" fontId="8" fillId="0" borderId="0" xfId="0" applyFont="1" applyAlignment="1">
      <alignment vertical="center"/>
    </xf>
    <xf numFmtId="0" fontId="8" fillId="0" borderId="5" xfId="0" applyFont="1" applyBorder="1" applyAlignment="1">
      <alignment vertical="center"/>
    </xf>
    <xf numFmtId="0" fontId="1" fillId="0" borderId="0" xfId="0" applyFont="1" applyAlignment="1">
      <alignment horizontal="right" vertical="center"/>
    </xf>
    <xf numFmtId="0" fontId="8" fillId="0" borderId="1" xfId="0" applyFont="1" applyBorder="1" applyAlignment="1">
      <alignment vertical="center"/>
    </xf>
    <xf numFmtId="0" fontId="8" fillId="0" borderId="6" xfId="0" applyFont="1" applyBorder="1" applyAlignment="1">
      <alignment vertical="center"/>
    </xf>
    <xf numFmtId="0" fontId="8" fillId="0" borderId="1" xfId="0" applyFont="1" applyBorder="1" applyAlignment="1">
      <alignment vertical="center" wrapText="1"/>
    </xf>
    <xf numFmtId="0" fontId="8" fillId="0" borderId="6" xfId="0" applyFont="1" applyBorder="1" applyAlignment="1">
      <alignment vertical="center" wrapText="1"/>
    </xf>
    <xf numFmtId="0" fontId="4" fillId="0" borderId="5" xfId="0" applyFont="1" applyBorder="1" applyAlignment="1">
      <alignment horizontal="right" vertical="center" wrapText="1"/>
    </xf>
    <xf numFmtId="0" fontId="4" fillId="0" borderId="1" xfId="0" applyFont="1" applyBorder="1" applyAlignment="1">
      <alignment horizontal="right" vertical="center"/>
    </xf>
    <xf numFmtId="0" fontId="12"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6" fillId="0" borderId="1" xfId="0" applyFont="1" applyBorder="1" applyAlignment="1">
      <alignment vertical="center"/>
    </xf>
    <xf numFmtId="0" fontId="10" fillId="0" borderId="1" xfId="0" applyFont="1" applyBorder="1" applyAlignment="1">
      <alignment horizontal="center" vertical="center" wrapText="1"/>
    </xf>
    <xf numFmtId="0" fontId="10" fillId="0" borderId="0" xfId="0" applyFont="1" applyAlignment="1">
      <alignment horizontal="right" vertical="center"/>
    </xf>
    <xf numFmtId="0" fontId="1" fillId="0" borderId="1" xfId="0" applyFont="1" applyBorder="1" applyAlignment="1">
      <alignment vertical="center"/>
    </xf>
    <xf numFmtId="0" fontId="13" fillId="0" borderId="0" xfId="0" applyFont="1" applyAlignment="1">
      <alignment horizontal="right" vertical="center"/>
    </xf>
    <xf numFmtId="0" fontId="10" fillId="0" borderId="1" xfId="0" applyFont="1" applyBorder="1" applyAlignment="1">
      <alignment horizontal="center" vertical="center"/>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11" xfId="0" applyFont="1" applyBorder="1" applyAlignment="1">
      <alignment horizontal="right" vertical="center" wrapText="1"/>
    </xf>
    <xf numFmtId="0" fontId="4" fillId="0" borderId="26" xfId="0" applyFont="1" applyBorder="1" applyAlignment="1">
      <alignment horizontal="right" vertical="center" wrapText="1"/>
    </xf>
    <xf numFmtId="0" fontId="1" fillId="0" borderId="0" xfId="0" applyFont="1" applyAlignment="1">
      <alignment wrapText="1"/>
    </xf>
    <xf numFmtId="15" fontId="4" fillId="0" borderId="5" xfId="0" applyNumberFormat="1" applyFont="1" applyBorder="1" applyAlignment="1">
      <alignment horizontal="center" vertical="center" wrapText="1"/>
    </xf>
    <xf numFmtId="3" fontId="4" fillId="0" borderId="5" xfId="0" applyNumberFormat="1" applyFont="1" applyBorder="1" applyAlignment="1">
      <alignment horizontal="right" vertical="center" wrapText="1"/>
    </xf>
    <xf numFmtId="0" fontId="8" fillId="0" borderId="2" xfId="0" applyFont="1" applyBorder="1" applyAlignment="1">
      <alignment horizontal="center" vertical="center"/>
    </xf>
    <xf numFmtId="0" fontId="8" fillId="0" borderId="2" xfId="0" applyFont="1" applyBorder="1" applyAlignment="1">
      <alignment horizontal="right" vertical="center"/>
    </xf>
    <xf numFmtId="0" fontId="8" fillId="0" borderId="6" xfId="0" applyFont="1" applyBorder="1" applyAlignment="1">
      <alignment horizontal="center" vertical="center"/>
    </xf>
    <xf numFmtId="0" fontId="15" fillId="0" borderId="0" xfId="0" applyFont="1" applyAlignment="1">
      <alignment horizontal="center" vertical="center"/>
    </xf>
    <xf numFmtId="15" fontId="5" fillId="0" borderId="0" xfId="0" applyNumberFormat="1" applyFont="1" applyAlignment="1">
      <alignment horizontal="center" vertical="center"/>
    </xf>
    <xf numFmtId="10" fontId="7" fillId="0" borderId="0" xfId="0" applyNumberFormat="1" applyFont="1" applyAlignment="1">
      <alignment horizontal="right" vertical="center"/>
    </xf>
    <xf numFmtId="4" fontId="7" fillId="0" borderId="0" xfId="0" applyNumberFormat="1" applyFont="1" applyAlignment="1">
      <alignment horizontal="right" vertical="center"/>
    </xf>
    <xf numFmtId="0" fontId="5" fillId="0" borderId="0" xfId="0" applyFont="1" applyAlignment="1">
      <alignment horizontal="center" vertical="center"/>
    </xf>
    <xf numFmtId="0" fontId="12" fillId="0" borderId="0" xfId="0" applyFont="1" applyAlignment="1">
      <alignment vertical="center"/>
    </xf>
    <xf numFmtId="0" fontId="1" fillId="0" borderId="0" xfId="0" applyFont="1" applyAlignment="1">
      <alignment vertical="center" wrapText="1"/>
    </xf>
    <xf numFmtId="0" fontId="8" fillId="0" borderId="0" xfId="0" applyFont="1" applyAlignment="1">
      <alignment vertical="center" wrapText="1"/>
    </xf>
    <xf numFmtId="0" fontId="8" fillId="0" borderId="29" xfId="0" applyFont="1" applyBorder="1" applyAlignment="1">
      <alignment horizontal="right" vertical="center"/>
    </xf>
    <xf numFmtId="0" fontId="4" fillId="0" borderId="29" xfId="0" applyFont="1" applyBorder="1" applyAlignment="1">
      <alignment horizontal="right" vertical="center"/>
    </xf>
    <xf numFmtId="0" fontId="8" fillId="0" borderId="30" xfId="0" applyFont="1" applyBorder="1" applyAlignment="1">
      <alignment horizontal="right" vertical="center"/>
    </xf>
    <xf numFmtId="0" fontId="8" fillId="0" borderId="31" xfId="0" applyFont="1" applyBorder="1" applyAlignment="1">
      <alignment horizontal="right" vertical="center"/>
    </xf>
    <xf numFmtId="0" fontId="8" fillId="0" borderId="32" xfId="0" applyFont="1" applyBorder="1" applyAlignment="1">
      <alignment horizontal="right" vertical="center"/>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10" fillId="0" borderId="0" xfId="0" applyFont="1" applyAlignment="1">
      <alignment vertical="center" wrapText="1"/>
    </xf>
    <xf numFmtId="0" fontId="22" fillId="0" borderId="0" xfId="0" applyFont="1" applyAlignment="1">
      <alignment horizontal="right" vertical="center" wrapText="1"/>
    </xf>
    <xf numFmtId="0" fontId="22" fillId="0" borderId="0" xfId="0" applyFont="1" applyAlignment="1">
      <alignment vertical="center"/>
    </xf>
    <xf numFmtId="0" fontId="23" fillId="0" borderId="1" xfId="0" applyFont="1" applyBorder="1" applyAlignment="1">
      <alignment vertical="center"/>
    </xf>
    <xf numFmtId="0" fontId="1" fillId="0" borderId="0" xfId="0" applyFont="1" applyAlignment="1">
      <alignment vertical="top"/>
    </xf>
    <xf numFmtId="0" fontId="25" fillId="0" borderId="6" xfId="0" applyFont="1" applyBorder="1" applyAlignment="1">
      <alignment horizontal="right" vertical="center"/>
    </xf>
    <xf numFmtId="0" fontId="25" fillId="0" borderId="1" xfId="0" applyFont="1" applyBorder="1" applyAlignment="1">
      <alignment horizontal="right" vertical="center"/>
    </xf>
    <xf numFmtId="0" fontId="12" fillId="0" borderId="0" xfId="0" applyFont="1" applyAlignment="1">
      <alignment horizontal="center" vertical="center"/>
    </xf>
    <xf numFmtId="0" fontId="8" fillId="0" borderId="1" xfId="0" applyFont="1" applyBorder="1" applyAlignment="1">
      <alignment horizontal="center" vertical="center"/>
    </xf>
    <xf numFmtId="0" fontId="4"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27" fillId="0" borderId="10" xfId="0" applyFont="1" applyBorder="1" applyAlignment="1">
      <alignment vertical="center"/>
    </xf>
    <xf numFmtId="0" fontId="1" fillId="0" borderId="5" xfId="0" applyFont="1" applyBorder="1" applyAlignment="1"/>
    <xf numFmtId="0" fontId="28" fillId="0" borderId="5" xfId="0" applyFont="1" applyBorder="1" applyAlignment="1">
      <alignment horizontal="right" vertical="center"/>
    </xf>
    <xf numFmtId="0" fontId="8" fillId="0" borderId="5" xfId="0" applyFont="1" applyBorder="1" applyAlignment="1">
      <alignment horizontal="right" vertical="center"/>
    </xf>
    <xf numFmtId="0" fontId="8" fillId="0" borderId="0" xfId="0" applyFont="1" applyAlignment="1">
      <alignment horizontal="right" vertical="center"/>
    </xf>
    <xf numFmtId="0" fontId="12" fillId="0" borderId="5" xfId="0" applyFont="1" applyBorder="1" applyAlignment="1">
      <alignment horizontal="right" vertical="center"/>
    </xf>
    <xf numFmtId="164" fontId="10" fillId="0" borderId="1" xfId="0" applyNumberFormat="1" applyFont="1" applyBorder="1" applyAlignment="1">
      <alignment horizontal="right" vertical="center"/>
    </xf>
    <xf numFmtId="166" fontId="7" fillId="0" borderId="0" xfId="0" applyNumberFormat="1" applyFont="1" applyAlignment="1">
      <alignment horizontal="right" vertical="center"/>
    </xf>
    <xf numFmtId="0" fontId="0" fillId="0" borderId="0" xfId="0"/>
    <xf numFmtId="43" fontId="4" fillId="0" borderId="0" xfId="12" applyFont="1" applyAlignment="1">
      <alignment horizontal="right" vertical="center"/>
    </xf>
    <xf numFmtId="43" fontId="8" fillId="0" borderId="0" xfId="12" applyFont="1" applyAlignment="1">
      <alignment horizontal="right" vertical="center"/>
    </xf>
    <xf numFmtId="167" fontId="4" fillId="0" borderId="0" xfId="12" applyNumberFormat="1" applyFont="1" applyAlignment="1">
      <alignment horizontal="right" vertical="center"/>
    </xf>
    <xf numFmtId="167" fontId="8" fillId="0" borderId="0" xfId="12" applyNumberFormat="1" applyFont="1" applyAlignment="1">
      <alignment horizontal="right" vertical="center"/>
    </xf>
    <xf numFmtId="167" fontId="4" fillId="0" borderId="5" xfId="12" applyNumberFormat="1" applyFont="1" applyBorder="1" applyAlignment="1">
      <alignment horizontal="right" vertical="center"/>
    </xf>
    <xf numFmtId="167" fontId="8" fillId="0" borderId="5" xfId="12" applyNumberFormat="1" applyFont="1" applyBorder="1" applyAlignment="1">
      <alignment horizontal="right" vertical="center"/>
    </xf>
    <xf numFmtId="168" fontId="1" fillId="0" borderId="5" xfId="12" applyNumberFormat="1" applyFont="1" applyBorder="1" applyAlignment="1">
      <alignment vertical="center"/>
    </xf>
    <xf numFmtId="168" fontId="7" fillId="0" borderId="5" xfId="12" applyNumberFormat="1" applyFont="1" applyBorder="1" applyAlignment="1">
      <alignment horizontal="right" vertical="center"/>
    </xf>
    <xf numFmtId="168" fontId="4" fillId="0" borderId="5" xfId="12" applyNumberFormat="1" applyFont="1" applyBorder="1" applyAlignment="1">
      <alignment horizontal="right" vertical="center"/>
    </xf>
    <xf numFmtId="168" fontId="8" fillId="0" borderId="5" xfId="12" applyNumberFormat="1" applyFont="1" applyBorder="1" applyAlignment="1">
      <alignment horizontal="right" vertical="center"/>
    </xf>
    <xf numFmtId="167" fontId="4" fillId="0" borderId="0" xfId="12" applyNumberFormat="1" applyFont="1" applyAlignment="1">
      <alignment horizontal="right" vertical="center" wrapText="1"/>
    </xf>
    <xf numFmtId="167" fontId="8" fillId="0" borderId="0" xfId="12" applyNumberFormat="1" applyFont="1" applyAlignment="1">
      <alignment horizontal="right" vertical="center" wrapText="1"/>
    </xf>
    <xf numFmtId="167" fontId="4" fillId="0" borderId="5" xfId="12" applyNumberFormat="1" applyFont="1" applyBorder="1" applyAlignment="1">
      <alignment horizontal="right" vertical="center" wrapText="1"/>
    </xf>
    <xf numFmtId="167" fontId="8" fillId="0" borderId="5" xfId="12" applyNumberFormat="1" applyFont="1" applyBorder="1" applyAlignment="1">
      <alignment horizontal="right" vertical="center" wrapText="1"/>
    </xf>
    <xf numFmtId="43" fontId="7" fillId="0" borderId="0" xfId="12" applyFont="1" applyAlignment="1">
      <alignment horizontal="right" vertical="center"/>
    </xf>
    <xf numFmtId="43" fontId="12" fillId="0" borderId="0" xfId="12" applyFont="1" applyAlignment="1">
      <alignment horizontal="right" vertical="center"/>
    </xf>
    <xf numFmtId="166" fontId="12" fillId="0" borderId="0" xfId="0" applyNumberFormat="1" applyFont="1" applyAlignment="1">
      <alignment horizontal="right" vertical="center"/>
    </xf>
    <xf numFmtId="4" fontId="12" fillId="0" borderId="0" xfId="0" applyNumberFormat="1" applyFont="1" applyAlignment="1">
      <alignment horizontal="right" vertical="center"/>
    </xf>
    <xf numFmtId="169" fontId="12" fillId="0" borderId="0" xfId="12" applyNumberFormat="1" applyFont="1" applyAlignment="1">
      <alignment horizontal="right" vertical="center" wrapText="1"/>
    </xf>
    <xf numFmtId="169" fontId="12" fillId="0" borderId="0" xfId="12" applyNumberFormat="1" applyFont="1" applyAlignment="1">
      <alignment horizontal="right" vertical="center"/>
    </xf>
    <xf numFmtId="0" fontId="8" fillId="0" borderId="0" xfId="0" applyFont="1" applyAlignment="1">
      <alignment vertical="center"/>
    </xf>
    <xf numFmtId="49" fontId="8" fillId="0" borderId="6" xfId="0" quotePrefix="1" applyNumberFormat="1" applyFont="1" applyFill="1" applyBorder="1" applyAlignment="1">
      <alignment horizontal="right" vertical="center"/>
    </xf>
    <xf numFmtId="0" fontId="8" fillId="0" borderId="0" xfId="0" applyFont="1" applyFill="1" applyAlignment="1">
      <alignment horizontal="right" vertical="center"/>
    </xf>
    <xf numFmtId="0" fontId="12" fillId="0" borderId="0" xfId="0" applyFont="1" applyFill="1" applyAlignment="1">
      <alignment horizontal="right" vertical="center"/>
    </xf>
    <xf numFmtId="166" fontId="12" fillId="0" borderId="0" xfId="0" applyNumberFormat="1" applyFont="1" applyFill="1" applyAlignment="1">
      <alignment horizontal="right" vertical="center"/>
    </xf>
    <xf numFmtId="15" fontId="5" fillId="0" borderId="0" xfId="0" applyNumberFormat="1" applyFont="1" applyFill="1" applyAlignment="1">
      <alignment horizontal="center" vertical="center"/>
    </xf>
    <xf numFmtId="0" fontId="5" fillId="0" borderId="0" xfId="0" applyFont="1" applyFill="1" applyAlignment="1">
      <alignment horizontal="center" vertical="center"/>
    </xf>
    <xf numFmtId="166" fontId="7" fillId="0" borderId="0" xfId="0" applyNumberFormat="1" applyFont="1" applyFill="1" applyAlignment="1">
      <alignment horizontal="right" vertical="center"/>
    </xf>
    <xf numFmtId="0" fontId="7" fillId="0" borderId="0" xfId="0" applyFont="1" applyFill="1" applyAlignment="1">
      <alignment horizontal="right" vertical="center"/>
    </xf>
    <xf numFmtId="43" fontId="4" fillId="0" borderId="0" xfId="12" applyNumberFormat="1" applyFont="1" applyAlignment="1">
      <alignment horizontal="right" vertical="center"/>
    </xf>
    <xf numFmtId="43" fontId="4" fillId="0" borderId="0" xfId="12" applyNumberFormat="1" applyFont="1" applyAlignment="1">
      <alignment horizontal="right" vertical="center" wrapText="1"/>
    </xf>
    <xf numFmtId="43" fontId="8" fillId="0" borderId="0" xfId="12" applyNumberFormat="1" applyFont="1" applyAlignment="1">
      <alignment horizontal="right" vertical="center"/>
    </xf>
    <xf numFmtId="43" fontId="8" fillId="0" borderId="0" xfId="12" applyNumberFormat="1" applyFont="1" applyAlignment="1">
      <alignment horizontal="right" vertical="center" wrapText="1"/>
    </xf>
    <xf numFmtId="43" fontId="0" fillId="0" borderId="0" xfId="12" applyNumberFormat="1" applyFont="1"/>
    <xf numFmtId="164" fontId="10" fillId="0" borderId="1" xfId="0" quotePrefix="1" applyNumberFormat="1" applyFont="1" applyBorder="1" applyAlignment="1">
      <alignment horizontal="right" vertical="center"/>
    </xf>
    <xf numFmtId="169" fontId="4" fillId="0" borderId="0" xfId="12" applyNumberFormat="1" applyFont="1" applyAlignment="1">
      <alignment horizontal="right" vertical="center" wrapText="1"/>
    </xf>
    <xf numFmtId="169" fontId="4" fillId="0" borderId="0" xfId="12" applyNumberFormat="1" applyFont="1" applyBorder="1" applyAlignment="1">
      <alignment horizontal="right" vertical="center" wrapText="1"/>
    </xf>
    <xf numFmtId="169" fontId="8" fillId="0" borderId="0" xfId="12" applyNumberFormat="1" applyFont="1" applyAlignment="1">
      <alignment horizontal="right" vertical="center" wrapText="1"/>
    </xf>
    <xf numFmtId="0" fontId="15" fillId="0" borderId="19" xfId="0" applyFont="1" applyBorder="1" applyAlignment="1">
      <alignment horizontal="center" vertical="center" wrapText="1"/>
    </xf>
    <xf numFmtId="0" fontId="5" fillId="0" borderId="0" xfId="0" applyFont="1" applyAlignment="1">
      <alignment horizontal="left" vertical="center" wrapText="1"/>
    </xf>
    <xf numFmtId="15" fontId="4" fillId="0" borderId="0" xfId="0" applyNumberFormat="1" applyFont="1" applyAlignment="1">
      <alignment horizontal="left" vertical="center" wrapText="1"/>
    </xf>
    <xf numFmtId="0" fontId="4" fillId="0" borderId="0" xfId="0" applyFont="1" applyAlignment="1">
      <alignment horizontal="left" vertical="center" wrapText="1"/>
    </xf>
    <xf numFmtId="15" fontId="4" fillId="0" borderId="0" xfId="0" applyNumberFormat="1" applyFont="1" applyBorder="1" applyAlignment="1">
      <alignment horizontal="left" vertical="center" wrapText="1"/>
    </xf>
    <xf numFmtId="0" fontId="0" fillId="0" borderId="0" xfId="0" applyAlignment="1">
      <alignment horizontal="left"/>
    </xf>
    <xf numFmtId="167" fontId="4" fillId="0" borderId="14" xfId="12" applyNumberFormat="1" applyFont="1" applyBorder="1" applyAlignment="1">
      <alignment horizontal="right" vertical="center"/>
    </xf>
    <xf numFmtId="167" fontId="8" fillId="0" borderId="0" xfId="12" applyNumberFormat="1" applyFont="1" applyAlignment="1">
      <alignment horizontal="right" vertical="center"/>
    </xf>
    <xf numFmtId="167" fontId="8" fillId="0" borderId="5" xfId="12" applyNumberFormat="1" applyFont="1" applyBorder="1" applyAlignment="1">
      <alignment horizontal="right" vertical="center"/>
    </xf>
    <xf numFmtId="0" fontId="8" fillId="0" borderId="0" xfId="0" applyFont="1" applyAlignment="1">
      <alignment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5" xfId="0" applyFont="1" applyBorder="1" applyAlignment="1">
      <alignment vertical="center"/>
    </xf>
    <xf numFmtId="0" fontId="10" fillId="0" borderId="9" xfId="0" applyFont="1" applyBorder="1" applyAlignment="1">
      <alignment vertical="center"/>
    </xf>
    <xf numFmtId="0" fontId="8" fillId="0" borderId="1" xfId="0" applyFont="1" applyBorder="1" applyAlignment="1">
      <alignment vertical="center"/>
    </xf>
    <xf numFmtId="15" fontId="7" fillId="0" borderId="0" xfId="0" applyNumberFormat="1" applyFont="1" applyAlignment="1">
      <alignment horizontal="left" vertical="center"/>
    </xf>
    <xf numFmtId="0" fontId="12" fillId="0" borderId="0" xfId="0" applyFont="1" applyAlignment="1">
      <alignment horizontal="right" vertical="center"/>
    </xf>
    <xf numFmtId="167" fontId="8" fillId="0" borderId="14" xfId="12" applyNumberFormat="1" applyFont="1" applyBorder="1" applyAlignment="1">
      <alignment vertical="center"/>
    </xf>
    <xf numFmtId="167" fontId="8" fillId="0" borderId="0" xfId="12" applyNumberFormat="1" applyFont="1" applyAlignment="1">
      <alignment vertical="center"/>
    </xf>
    <xf numFmtId="167" fontId="8" fillId="0" borderId="5" xfId="12" applyNumberFormat="1" applyFont="1" applyBorder="1" applyAlignment="1">
      <alignment vertical="center"/>
    </xf>
    <xf numFmtId="167" fontId="8" fillId="0" borderId="9" xfId="12" applyNumberFormat="1" applyFont="1" applyBorder="1" applyAlignment="1">
      <alignment vertical="center"/>
    </xf>
    <xf numFmtId="167" fontId="4" fillId="0" borderId="14" xfId="12" applyNumberFormat="1" applyFont="1" applyBorder="1" applyAlignment="1">
      <alignment vertical="center"/>
    </xf>
    <xf numFmtId="167" fontId="4" fillId="0" borderId="0" xfId="12" applyNumberFormat="1" applyFont="1" applyAlignment="1">
      <alignment vertical="center"/>
    </xf>
    <xf numFmtId="167" fontId="4" fillId="0" borderId="5" xfId="12" applyNumberFormat="1" applyFont="1" applyBorder="1" applyAlignment="1">
      <alignment vertical="center"/>
    </xf>
    <xf numFmtId="0" fontId="8" fillId="0" borderId="16" xfId="0" applyFont="1" applyBorder="1" applyAlignment="1">
      <alignment vertical="center"/>
    </xf>
    <xf numFmtId="0" fontId="6" fillId="0" borderId="16" xfId="0" applyFont="1" applyBorder="1" applyAlignment="1">
      <alignment horizontal="right" vertical="center"/>
    </xf>
    <xf numFmtId="0" fontId="5" fillId="0" borderId="4" xfId="0" applyFont="1" applyFill="1" applyBorder="1" applyAlignment="1">
      <alignment horizontal="center" vertical="center"/>
    </xf>
    <xf numFmtId="0" fontId="6" fillId="0" borderId="6" xfId="0" applyFont="1" applyFill="1" applyBorder="1" applyAlignment="1">
      <alignment horizontal="right" vertical="center"/>
    </xf>
    <xf numFmtId="0" fontId="12" fillId="0" borderId="5" xfId="0" applyFont="1" applyFill="1" applyBorder="1" applyAlignment="1">
      <alignment horizontal="right" vertical="center"/>
    </xf>
    <xf numFmtId="0" fontId="6" fillId="0" borderId="17" xfId="0" applyFont="1" applyBorder="1" applyAlignment="1">
      <alignment horizontal="right" vertical="center"/>
    </xf>
    <xf numFmtId="0" fontId="10" fillId="0" borderId="0" xfId="0" applyFont="1" applyFill="1" applyAlignment="1">
      <alignment vertical="center"/>
    </xf>
    <xf numFmtId="167" fontId="8" fillId="0" borderId="9" xfId="12" applyNumberFormat="1" applyFont="1" applyFill="1" applyBorder="1" applyAlignment="1">
      <alignment horizontal="right" vertical="center"/>
    </xf>
    <xf numFmtId="167" fontId="8" fillId="0" borderId="0" xfId="12" applyNumberFormat="1" applyFont="1" applyFill="1" applyAlignment="1">
      <alignment horizontal="right" vertical="center"/>
    </xf>
    <xf numFmtId="167" fontId="8" fillId="0" borderId="9" xfId="12" applyNumberFormat="1" applyFont="1" applyFill="1" applyBorder="1" applyAlignment="1">
      <alignment vertical="center"/>
    </xf>
    <xf numFmtId="167" fontId="8" fillId="0" borderId="0" xfId="12" applyNumberFormat="1" applyFont="1" applyFill="1" applyAlignment="1">
      <alignment horizontal="right" vertical="center" wrapText="1"/>
    </xf>
    <xf numFmtId="0" fontId="8" fillId="0" borderId="0" xfId="0" applyFont="1" applyFill="1" applyAlignment="1">
      <alignment vertical="center"/>
    </xf>
    <xf numFmtId="0" fontId="8" fillId="0" borderId="1" xfId="0" applyFont="1" applyFill="1" applyBorder="1" applyAlignment="1">
      <alignment vertical="center"/>
    </xf>
    <xf numFmtId="43" fontId="0" fillId="0" borderId="0" xfId="0" applyNumberFormat="1"/>
    <xf numFmtId="43" fontId="8" fillId="0" borderId="0" xfId="12" applyNumberFormat="1" applyFont="1" applyFill="1" applyAlignment="1">
      <alignment horizontal="right" vertical="center"/>
    </xf>
    <xf numFmtId="43" fontId="8" fillId="0" borderId="1" xfId="12" applyNumberFormat="1" applyFont="1" applyFill="1" applyBorder="1" applyAlignment="1">
      <alignment horizontal="right" vertical="center"/>
    </xf>
    <xf numFmtId="43" fontId="4" fillId="0" borderId="1" xfId="12" applyNumberFormat="1" applyFont="1" applyBorder="1" applyAlignment="1">
      <alignment horizontal="right" vertical="center"/>
    </xf>
    <xf numFmtId="167" fontId="4" fillId="0" borderId="0" xfId="12" applyNumberFormat="1" applyFont="1" applyAlignment="1">
      <alignment horizontal="center" vertical="center"/>
    </xf>
    <xf numFmtId="43" fontId="8" fillId="0" borderId="1" xfId="12" applyNumberFormat="1" applyFont="1" applyBorder="1" applyAlignment="1">
      <alignment horizontal="right" vertical="center"/>
    </xf>
    <xf numFmtId="43" fontId="4" fillId="0" borderId="0" xfId="12" applyNumberFormat="1" applyFont="1" applyBorder="1" applyAlignment="1">
      <alignment horizontal="right" vertical="center" wrapText="1"/>
    </xf>
    <xf numFmtId="167" fontId="7" fillId="0" borderId="0" xfId="12" applyNumberFormat="1" applyFont="1" applyAlignment="1">
      <alignment horizontal="right" vertical="center"/>
    </xf>
    <xf numFmtId="167" fontId="12" fillId="0" borderId="0" xfId="12" applyNumberFormat="1" applyFont="1" applyAlignment="1">
      <alignment horizontal="right" vertical="center"/>
    </xf>
    <xf numFmtId="166" fontId="7" fillId="0" borderId="0" xfId="12" applyNumberFormat="1" applyFont="1" applyAlignment="1">
      <alignment horizontal="right" vertical="center"/>
    </xf>
    <xf numFmtId="166" fontId="1" fillId="0" borderId="0" xfId="12" applyNumberFormat="1" applyFont="1" applyAlignment="1">
      <alignment horizontal="right" vertical="center"/>
    </xf>
    <xf numFmtId="167" fontId="12" fillId="0" borderId="0" xfId="12" applyNumberFormat="1" applyFont="1" applyFill="1" applyAlignment="1">
      <alignment horizontal="right" vertical="center"/>
    </xf>
    <xf numFmtId="167" fontId="7" fillId="0" borderId="0" xfId="12" applyNumberFormat="1" applyFont="1" applyFill="1" applyAlignment="1">
      <alignment horizontal="right"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167" fontId="10" fillId="0" borderId="0" xfId="12" applyNumberFormat="1" applyFont="1" applyAlignment="1">
      <alignment horizontal="right" vertical="center"/>
    </xf>
    <xf numFmtId="0" fontId="4" fillId="0" borderId="0" xfId="0" applyFont="1" applyAlignment="1">
      <alignment horizontal="right" vertical="center" wrapText="1"/>
    </xf>
    <xf numFmtId="0" fontId="12" fillId="0" borderId="0" xfId="0" applyFont="1" applyAlignment="1">
      <alignment horizontal="right" vertical="center"/>
    </xf>
    <xf numFmtId="0" fontId="3" fillId="0" borderId="0" xfId="0" applyFont="1" applyAlignment="1">
      <alignment horizontal="center" vertical="center"/>
    </xf>
    <xf numFmtId="0" fontId="4" fillId="0" borderId="1" xfId="0" applyFont="1" applyBorder="1" applyAlignment="1">
      <alignment horizontal="right" vertical="center"/>
    </xf>
    <xf numFmtId="0" fontId="7" fillId="0" borderId="9" xfId="0" applyFont="1" applyBorder="1" applyAlignment="1">
      <alignment horizontal="right" vertical="center"/>
    </xf>
    <xf numFmtId="0" fontId="1" fillId="0" borderId="0" xfId="0" applyFont="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0" fillId="0" borderId="12" xfId="0" applyFont="1" applyBorder="1" applyAlignment="1">
      <alignment vertical="center"/>
    </xf>
    <xf numFmtId="0" fontId="10" fillId="0" borderId="2" xfId="0" applyFont="1" applyBorder="1" applyAlignment="1">
      <alignment vertical="center"/>
    </xf>
    <xf numFmtId="0" fontId="10" fillId="0" borderId="10" xfId="0" applyFont="1" applyBorder="1" applyAlignment="1">
      <alignment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2" xfId="0" applyFont="1" applyBorder="1" applyAlignment="1">
      <alignment horizontal="center" vertical="center"/>
    </xf>
    <xf numFmtId="0" fontId="9" fillId="0" borderId="1" xfId="0" applyFont="1" applyBorder="1" applyAlignment="1">
      <alignment vertical="center"/>
    </xf>
    <xf numFmtId="0" fontId="8" fillId="0" borderId="1" xfId="0" applyFont="1" applyBorder="1" applyAlignment="1">
      <alignment horizontal="right" vertical="center" wrapText="1"/>
    </xf>
    <xf numFmtId="0" fontId="8" fillId="0" borderId="15"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0" xfId="0" applyFont="1" applyAlignment="1">
      <alignment horizontal="right" vertical="center"/>
    </xf>
    <xf numFmtId="0" fontId="11" fillId="0" borderId="14" xfId="0" applyFont="1" applyFill="1" applyBorder="1" applyAlignment="1">
      <alignment horizontal="center" vertical="center"/>
    </xf>
    <xf numFmtId="0" fontId="1" fillId="0" borderId="0" xfId="0" applyFont="1"/>
    <xf numFmtId="0" fontId="13" fillId="0" borderId="0" xfId="0" applyFont="1" applyAlignment="1">
      <alignment horizontal="center" vertical="center"/>
    </xf>
    <xf numFmtId="0" fontId="8" fillId="0" borderId="1" xfId="0" applyFont="1" applyBorder="1" applyAlignment="1">
      <alignment horizontal="right" vertical="center"/>
    </xf>
    <xf numFmtId="0" fontId="14" fillId="0" borderId="12" xfId="0" applyFont="1" applyBorder="1" applyAlignment="1">
      <alignment horizontal="center" vertical="center"/>
    </xf>
    <xf numFmtId="0" fontId="14" fillId="0" borderId="19" xfId="0" applyFont="1" applyBorder="1" applyAlignment="1">
      <alignment horizontal="center" vertical="center"/>
    </xf>
    <xf numFmtId="0" fontId="10" fillId="0" borderId="7"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2" fillId="0" borderId="14" xfId="0" applyFont="1" applyBorder="1" applyAlignment="1">
      <alignment horizontal="right" vertical="center"/>
    </xf>
    <xf numFmtId="0" fontId="12" fillId="0" borderId="0" xfId="0" applyFont="1" applyAlignment="1">
      <alignment vertical="center"/>
    </xf>
    <xf numFmtId="0" fontId="10" fillId="0" borderId="1" xfId="0" applyFont="1" applyBorder="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right" vertical="center" wrapText="1"/>
    </xf>
    <xf numFmtId="0" fontId="1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center" wrapText="1"/>
    </xf>
    <xf numFmtId="0" fontId="5" fillId="0" borderId="2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 xfId="0" applyFont="1" applyBorder="1" applyAlignment="1">
      <alignment horizontal="center" vertical="center" wrapText="1"/>
    </xf>
    <xf numFmtId="0" fontId="19" fillId="0" borderId="0" xfId="0" applyFont="1" applyAlignment="1">
      <alignment vertical="center"/>
    </xf>
    <xf numFmtId="0" fontId="2" fillId="0" borderId="0" xfId="0" applyFont="1" applyAlignment="1">
      <alignment horizontal="center" vertical="center"/>
    </xf>
    <xf numFmtId="0" fontId="12" fillId="0" borderId="9" xfId="0" applyFont="1" applyBorder="1" applyAlignment="1">
      <alignment vertical="center"/>
    </xf>
    <xf numFmtId="0" fontId="0" fillId="0" borderId="9" xfId="0" applyBorder="1" applyAlignment="1">
      <alignment horizontal="center"/>
    </xf>
    <xf numFmtId="0" fontId="0" fillId="0" borderId="33" xfId="0" applyBorder="1" applyAlignment="1">
      <alignment horizontal="center"/>
    </xf>
    <xf numFmtId="0" fontId="0" fillId="0" borderId="0" xfId="0" applyBorder="1" applyAlignment="1">
      <alignment horizontal="center"/>
    </xf>
    <xf numFmtId="0" fontId="0" fillId="0" borderId="2" xfId="0" applyBorder="1" applyAlignment="1">
      <alignment horizontal="center"/>
    </xf>
    <xf numFmtId="0" fontId="0" fillId="0" borderId="1" xfId="0" applyBorder="1" applyAlignment="1">
      <alignment horizontal="center"/>
    </xf>
    <xf numFmtId="0" fontId="0" fillId="0" borderId="6" xfId="0" applyBorder="1" applyAlignment="1">
      <alignment horizontal="center"/>
    </xf>
    <xf numFmtId="0" fontId="12" fillId="0" borderId="9" xfId="0" applyFont="1" applyBorder="1" applyAlignment="1">
      <alignment horizontal="left" vertical="center"/>
    </xf>
    <xf numFmtId="0" fontId="14" fillId="0" borderId="31" xfId="0" applyFont="1" applyBorder="1" applyAlignment="1">
      <alignment horizontal="center" vertical="center"/>
    </xf>
    <xf numFmtId="0" fontId="14" fillId="0" borderId="1" xfId="0" applyFont="1" applyBorder="1" applyAlignment="1">
      <alignment horizontal="center" vertical="center"/>
    </xf>
    <xf numFmtId="0" fontId="12" fillId="0" borderId="5" xfId="0" applyFont="1" applyBorder="1" applyAlignment="1">
      <alignment horizontal="right" vertical="center"/>
    </xf>
    <xf numFmtId="0" fontId="20" fillId="0" borderId="34" xfId="0" applyFont="1" applyBorder="1" applyAlignment="1">
      <alignment horizontal="center" vertical="center"/>
    </xf>
    <xf numFmtId="0" fontId="20" fillId="0" borderId="9" xfId="0" applyFont="1" applyBorder="1" applyAlignment="1">
      <alignment horizontal="center" vertical="center"/>
    </xf>
    <xf numFmtId="0" fontId="20" fillId="0" borderId="33" xfId="0" applyFont="1" applyBorder="1" applyAlignment="1">
      <alignment horizontal="center" vertical="center"/>
    </xf>
    <xf numFmtId="0" fontId="20" fillId="0" borderId="29" xfId="0" applyFont="1" applyBorder="1" applyAlignment="1">
      <alignment horizontal="center" vertical="center"/>
    </xf>
    <xf numFmtId="0" fontId="20" fillId="0" borderId="0" xfId="0" applyFont="1" applyAlignment="1">
      <alignment horizontal="center" vertical="center"/>
    </xf>
    <xf numFmtId="0" fontId="20" fillId="0" borderId="2" xfId="0" applyFont="1" applyBorder="1" applyAlignment="1">
      <alignment horizontal="center" vertical="center"/>
    </xf>
    <xf numFmtId="0" fontId="14" fillId="0" borderId="6" xfId="0" applyFont="1" applyBorder="1" applyAlignment="1">
      <alignment horizontal="center" vertical="center"/>
    </xf>
    <xf numFmtId="0" fontId="20" fillId="0" borderId="9" xfId="0" applyFont="1" applyBorder="1" applyAlignment="1">
      <alignment horizontal="center" vertical="center" wrapText="1"/>
    </xf>
    <xf numFmtId="0" fontId="20" fillId="0" borderId="0" xfId="0" applyFont="1" applyBorder="1" applyAlignment="1">
      <alignment horizontal="center" vertical="center"/>
    </xf>
    <xf numFmtId="0" fontId="20" fillId="0" borderId="1" xfId="0" applyFont="1" applyBorder="1" applyAlignment="1">
      <alignment horizontal="center" vertical="center"/>
    </xf>
    <xf numFmtId="0" fontId="20" fillId="0" borderId="6"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2" fillId="0" borderId="14" xfId="0" applyFont="1" applyBorder="1" applyAlignment="1">
      <alignment vertical="center"/>
    </xf>
    <xf numFmtId="0" fontId="12" fillId="0" borderId="14" xfId="0" applyFont="1" applyBorder="1" applyAlignment="1">
      <alignment horizontal="right" vertical="center" wrapText="1"/>
    </xf>
    <xf numFmtId="0" fontId="31" fillId="0" borderId="0" xfId="1" applyFont="1" applyAlignment="1">
      <alignment vertical="center"/>
    </xf>
    <xf numFmtId="0" fontId="12" fillId="0" borderId="1" xfId="0" applyFont="1" applyBorder="1" applyAlignment="1">
      <alignment horizontal="right" vertical="center"/>
    </xf>
    <xf numFmtId="0" fontId="10" fillId="0" borderId="11" xfId="0" applyFont="1" applyBorder="1" applyAlignment="1">
      <alignment horizontal="center" vertical="center"/>
    </xf>
    <xf numFmtId="0" fontId="10" fillId="0" borderId="10" xfId="0" applyFont="1" applyBorder="1" applyAlignment="1">
      <alignment horizontal="center" vertical="center"/>
    </xf>
    <xf numFmtId="0" fontId="10" fillId="0" borderId="20" xfId="0" applyFont="1" applyBorder="1" applyAlignment="1">
      <alignment horizontal="center" vertical="center" wrapText="1"/>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1" fillId="0" borderId="14" xfId="0" applyFont="1" applyBorder="1" applyAlignment="1">
      <alignment vertical="top"/>
    </xf>
    <xf numFmtId="0" fontId="26" fillId="0" borderId="0" xfId="0" applyFont="1" applyAlignment="1">
      <alignment horizontal="center" vertical="center"/>
    </xf>
    <xf numFmtId="0" fontId="26" fillId="0" borderId="1" xfId="0" applyFont="1" applyBorder="1" applyAlignment="1">
      <alignment horizontal="center" vertical="center"/>
    </xf>
    <xf numFmtId="0" fontId="10" fillId="0" borderId="8" xfId="0" applyFont="1" applyBorder="1" applyAlignment="1">
      <alignment horizontal="center" vertical="center"/>
    </xf>
    <xf numFmtId="0" fontId="1" fillId="0" borderId="9" xfId="0" applyFont="1" applyBorder="1" applyAlignment="1">
      <alignment vertical="center"/>
    </xf>
    <xf numFmtId="0" fontId="12" fillId="0" borderId="9" xfId="0" applyFont="1" applyBorder="1" applyAlignment="1">
      <alignment horizontal="right" vertical="center"/>
    </xf>
  </cellXfs>
  <cellStyles count="13">
    <cellStyle name="Comma" xfId="12" builtinId="3"/>
    <cellStyle name="Comma [0] 2" xfId="2"/>
    <cellStyle name="Comma 10" xfId="8"/>
    <cellStyle name="Comma 10 2" xfId="10"/>
    <cellStyle name="Comma 2" xfId="4"/>
    <cellStyle name="Comma 3" xfId="7"/>
    <cellStyle name="Hyperlink" xfId="1" builtinId="8"/>
    <cellStyle name="Normal" xfId="0" builtinId="0"/>
    <cellStyle name="Normal 2" xfId="3"/>
    <cellStyle name="Percent 10" xfId="9"/>
    <cellStyle name="Percent 10 2" xfId="11"/>
    <cellStyle name="Percent 2" xfId="5"/>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bp.org.pk/ecodata/rates/m2m/M2M-History.asp"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bp.org.pk/ecodata/kibor_index.as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zoomScaleNormal="100" zoomScaleSheetLayoutView="100" workbookViewId="0">
      <selection activeCell="D3" sqref="D3:J23"/>
    </sheetView>
  </sheetViews>
  <sheetFormatPr defaultColWidth="9.125" defaultRowHeight="14.25" x14ac:dyDescent="0.2"/>
  <cols>
    <col min="1" max="1" width="19.875" style="8" bestFit="1" customWidth="1"/>
    <col min="2" max="10" width="9" style="8" bestFit="1" customWidth="1"/>
    <col min="11" max="16384" width="9.125" style="8"/>
  </cols>
  <sheetData>
    <row r="1" spans="1:10" ht="18.75" x14ac:dyDescent="0.2">
      <c r="A1" s="184" t="s">
        <v>0</v>
      </c>
      <c r="B1" s="184"/>
      <c r="C1" s="184"/>
      <c r="D1" s="184"/>
      <c r="E1" s="184"/>
      <c r="F1" s="184"/>
      <c r="G1" s="184"/>
      <c r="H1" s="184"/>
      <c r="I1" s="184"/>
      <c r="J1" s="184"/>
    </row>
    <row r="2" spans="1:10" ht="15" thickBot="1" x14ac:dyDescent="0.25">
      <c r="A2" s="185" t="s">
        <v>1</v>
      </c>
      <c r="B2" s="185"/>
      <c r="C2" s="185"/>
      <c r="D2" s="185"/>
      <c r="E2" s="185"/>
      <c r="F2" s="185"/>
      <c r="G2" s="185"/>
      <c r="H2" s="185"/>
      <c r="I2" s="185"/>
      <c r="J2" s="185"/>
    </row>
    <row r="3" spans="1:10" ht="15.75" thickTop="1" thickBot="1" x14ac:dyDescent="0.25">
      <c r="A3" s="9"/>
      <c r="B3" s="10"/>
      <c r="C3" s="11"/>
      <c r="D3" s="155">
        <v>2023</v>
      </c>
      <c r="E3" s="188">
        <v>2023</v>
      </c>
      <c r="F3" s="189"/>
      <c r="G3" s="189"/>
      <c r="H3" s="188">
        <v>2024</v>
      </c>
      <c r="I3" s="189"/>
      <c r="J3" s="189"/>
    </row>
    <row r="4" spans="1:10" ht="15" thickBot="1" x14ac:dyDescent="0.25">
      <c r="A4" s="12"/>
      <c r="B4" s="13">
        <v>45465</v>
      </c>
      <c r="C4" s="13">
        <v>45466</v>
      </c>
      <c r="D4" s="156" t="s">
        <v>130</v>
      </c>
      <c r="E4" s="14" t="s">
        <v>6</v>
      </c>
      <c r="F4" s="14" t="s">
        <v>7</v>
      </c>
      <c r="G4" s="14" t="s">
        <v>2</v>
      </c>
      <c r="H4" s="154" t="s">
        <v>128</v>
      </c>
      <c r="I4" s="158" t="s">
        <v>129</v>
      </c>
      <c r="J4" s="158" t="s">
        <v>130</v>
      </c>
    </row>
    <row r="5" spans="1:10" ht="15" thickTop="1" x14ac:dyDescent="0.2">
      <c r="A5" s="3"/>
      <c r="B5" s="15"/>
      <c r="C5" s="15"/>
      <c r="D5" s="15"/>
      <c r="E5" s="15"/>
      <c r="F5" s="15"/>
      <c r="G5" s="15"/>
      <c r="H5" s="15"/>
    </row>
    <row r="6" spans="1:10" x14ac:dyDescent="0.2">
      <c r="A6" s="4" t="s">
        <v>8</v>
      </c>
      <c r="B6" s="16"/>
      <c r="C6" s="16"/>
      <c r="D6" s="16"/>
      <c r="E6" s="16"/>
      <c r="F6" s="16"/>
      <c r="G6" s="16"/>
      <c r="H6" s="16"/>
    </row>
    <row r="7" spans="1:10" x14ac:dyDescent="0.2">
      <c r="A7" s="17" t="s">
        <v>9</v>
      </c>
      <c r="B7" s="93">
        <v>2961723</v>
      </c>
      <c r="C7" s="136">
        <v>6332706</v>
      </c>
      <c r="D7" s="136">
        <v>2419461.0159999998</v>
      </c>
      <c r="E7" s="136">
        <v>553433</v>
      </c>
      <c r="F7" s="136">
        <v>1043093</v>
      </c>
      <c r="G7" s="136">
        <v>403657</v>
      </c>
      <c r="H7" s="136">
        <v>80030.895223070009</v>
      </c>
      <c r="I7" s="136">
        <v>347693.84899999999</v>
      </c>
      <c r="J7" s="136">
        <v>754135.22403799475</v>
      </c>
    </row>
    <row r="8" spans="1:10" x14ac:dyDescent="0.2">
      <c r="A8" s="17" t="s">
        <v>10</v>
      </c>
      <c r="B8" s="93">
        <v>102333</v>
      </c>
      <c r="C8" s="136">
        <v>329836</v>
      </c>
      <c r="D8" s="136">
        <v>114829.28899999987</v>
      </c>
      <c r="E8" s="136">
        <v>28462</v>
      </c>
      <c r="F8" s="136">
        <v>51191</v>
      </c>
      <c r="G8" s="136">
        <v>19824</v>
      </c>
      <c r="H8" s="136">
        <v>3799.21477693</v>
      </c>
      <c r="I8" s="136">
        <v>17004.875999999982</v>
      </c>
      <c r="J8" s="136">
        <v>37108.885962004999</v>
      </c>
    </row>
    <row r="9" spans="1:10" x14ac:dyDescent="0.2">
      <c r="A9" s="17" t="s">
        <v>11</v>
      </c>
      <c r="B9" s="93">
        <v>1182502</v>
      </c>
      <c r="C9" s="136">
        <v>4478121</v>
      </c>
      <c r="D9" s="136">
        <v>2170825.9</v>
      </c>
      <c r="E9" s="136">
        <v>926183</v>
      </c>
      <c r="F9" s="136">
        <v>4320538</v>
      </c>
      <c r="G9" s="136">
        <v>2686276</v>
      </c>
      <c r="H9" s="136">
        <v>348256.37540938001</v>
      </c>
      <c r="I9" s="136">
        <v>799881.81</v>
      </c>
      <c r="J9" s="136">
        <v>403656.90668856492</v>
      </c>
    </row>
    <row r="10" spans="1:10" x14ac:dyDescent="0.2">
      <c r="A10" s="17" t="s">
        <v>12</v>
      </c>
      <c r="B10" s="93">
        <v>31637</v>
      </c>
      <c r="C10" s="136">
        <v>210109</v>
      </c>
      <c r="D10" s="136">
        <v>84815.695000000298</v>
      </c>
      <c r="E10" s="136">
        <v>49353</v>
      </c>
      <c r="F10" s="136">
        <v>228771</v>
      </c>
      <c r="G10" s="136">
        <v>140310</v>
      </c>
      <c r="H10" s="136">
        <v>17578.154590619994</v>
      </c>
      <c r="I10" s="136">
        <v>38965.640000000014</v>
      </c>
      <c r="J10" s="136">
        <v>19824.083311435006</v>
      </c>
    </row>
    <row r="11" spans="1:10" x14ac:dyDescent="0.2">
      <c r="A11" s="17" t="s">
        <v>13</v>
      </c>
      <c r="B11" s="93">
        <v>3857089</v>
      </c>
      <c r="C11" s="136">
        <v>7847152</v>
      </c>
      <c r="D11" s="136">
        <v>4527433.7228891477</v>
      </c>
      <c r="E11" s="136">
        <v>7111859</v>
      </c>
      <c r="F11" s="136">
        <v>3834414</v>
      </c>
      <c r="G11" s="136">
        <v>1551795</v>
      </c>
      <c r="H11" s="136">
        <v>1283569.612916179</v>
      </c>
      <c r="I11" s="136">
        <f>H11+I7-I9</f>
        <v>831381.65191617887</v>
      </c>
      <c r="J11" s="136">
        <v>1181859.9692656086</v>
      </c>
    </row>
    <row r="12" spans="1:10" x14ac:dyDescent="0.2">
      <c r="A12" s="4" t="s">
        <v>14</v>
      </c>
      <c r="B12" s="93"/>
      <c r="C12" s="136"/>
      <c r="D12" s="136"/>
      <c r="E12" s="136"/>
      <c r="F12" s="136"/>
      <c r="G12" s="136"/>
      <c r="H12" s="136"/>
      <c r="I12" s="136"/>
      <c r="J12" s="136"/>
    </row>
    <row r="13" spans="1:10" x14ac:dyDescent="0.2">
      <c r="A13" s="17" t="s">
        <v>9</v>
      </c>
      <c r="B13" s="93">
        <v>116302</v>
      </c>
      <c r="C13" s="136">
        <v>29491</v>
      </c>
      <c r="D13" s="136">
        <v>18551.811000000002</v>
      </c>
      <c r="E13" s="136">
        <v>62142</v>
      </c>
      <c r="F13" s="93">
        <v>236443</v>
      </c>
      <c r="G13" s="93">
        <v>73857</v>
      </c>
      <c r="H13" s="93">
        <v>20017.698342</v>
      </c>
      <c r="I13" s="93">
        <v>15219.602999999999</v>
      </c>
      <c r="J13" s="93">
        <v>17248.515003799999</v>
      </c>
    </row>
    <row r="14" spans="1:10" x14ac:dyDescent="0.2">
      <c r="A14" s="17" t="s">
        <v>10</v>
      </c>
      <c r="B14" s="93">
        <v>8669</v>
      </c>
      <c r="C14" s="136">
        <v>3272</v>
      </c>
      <c r="D14" s="93">
        <v>1977.2639999999992</v>
      </c>
      <c r="E14" s="93">
        <v>6975</v>
      </c>
      <c r="F14" s="136">
        <v>25396</v>
      </c>
      <c r="G14" s="136">
        <v>7867</v>
      </c>
      <c r="H14" s="136">
        <v>2064.4466579999998</v>
      </c>
      <c r="I14" s="136">
        <v>1552.1769999999997</v>
      </c>
      <c r="J14" s="136">
        <v>1753.8949962000004</v>
      </c>
    </row>
    <row r="15" spans="1:10" x14ac:dyDescent="0.2">
      <c r="A15" s="17" t="s">
        <v>11</v>
      </c>
      <c r="B15" s="93">
        <v>900072</v>
      </c>
      <c r="C15" s="136">
        <v>53116</v>
      </c>
      <c r="D15" s="136">
        <v>110025.928</v>
      </c>
      <c r="E15" s="136">
        <v>29481</v>
      </c>
      <c r="F15" s="136">
        <v>16884</v>
      </c>
      <c r="G15" s="136">
        <v>25747</v>
      </c>
      <c r="H15" s="136">
        <v>26149.646598800002</v>
      </c>
      <c r="I15" s="136">
        <v>8842.4639999999999</v>
      </c>
      <c r="J15" s="136">
        <v>40156.532961089993</v>
      </c>
    </row>
    <row r="16" spans="1:10" x14ac:dyDescent="0.2">
      <c r="A16" s="17" t="s">
        <v>12</v>
      </c>
      <c r="B16" s="93">
        <v>50791</v>
      </c>
      <c r="C16" s="136">
        <v>4453</v>
      </c>
      <c r="D16" s="136">
        <v>8761.8769999999931</v>
      </c>
      <c r="E16" s="136">
        <v>3225</v>
      </c>
      <c r="F16" s="136">
        <v>1847</v>
      </c>
      <c r="G16" s="136">
        <v>2863</v>
      </c>
      <c r="H16" s="136">
        <v>2998.1884011999996</v>
      </c>
      <c r="I16" s="136">
        <v>1001.9760000000006</v>
      </c>
      <c r="J16" s="136">
        <v>4907.3470389100003</v>
      </c>
    </row>
    <row r="17" spans="1:10" x14ac:dyDescent="0.2">
      <c r="A17" s="17" t="s">
        <v>13</v>
      </c>
      <c r="B17" s="93">
        <v>1626962</v>
      </c>
      <c r="C17" s="136">
        <v>115017</v>
      </c>
      <c r="D17" s="136">
        <v>225784.80720692402</v>
      </c>
      <c r="E17" s="136">
        <v>179921</v>
      </c>
      <c r="F17" s="136">
        <v>399480</v>
      </c>
      <c r="G17" s="136">
        <v>447590</v>
      </c>
      <c r="H17" s="136">
        <v>441458.44786550401</v>
      </c>
      <c r="I17" s="136">
        <f>H17+I13-I15</f>
        <v>447835.58686550404</v>
      </c>
      <c r="J17" s="136">
        <v>424927.56890821405</v>
      </c>
    </row>
    <row r="18" spans="1:10" x14ac:dyDescent="0.2">
      <c r="A18" s="4" t="s">
        <v>15</v>
      </c>
      <c r="B18" s="93"/>
      <c r="C18" s="136"/>
      <c r="D18" s="136"/>
      <c r="E18" s="136"/>
      <c r="F18" s="136"/>
      <c r="G18" s="136"/>
      <c r="H18" s="136"/>
      <c r="I18" s="136"/>
      <c r="J18" s="136"/>
    </row>
    <row r="19" spans="1:10" x14ac:dyDescent="0.2">
      <c r="A19" s="17" t="s">
        <v>9</v>
      </c>
      <c r="B19" s="93">
        <v>155401</v>
      </c>
      <c r="C19" s="136">
        <v>216303</v>
      </c>
      <c r="D19" s="136">
        <v>128750.355</v>
      </c>
      <c r="E19" s="136">
        <v>818338</v>
      </c>
      <c r="F19" s="136">
        <v>1743765</v>
      </c>
      <c r="G19" s="136">
        <v>3003480</v>
      </c>
      <c r="H19" s="136">
        <v>300333.72972595994</v>
      </c>
      <c r="I19" s="136">
        <v>36405.131000000001</v>
      </c>
      <c r="J19" s="136">
        <v>349979.3670845349</v>
      </c>
    </row>
    <row r="20" spans="1:10" x14ac:dyDescent="0.2">
      <c r="A20" s="17" t="s">
        <v>10</v>
      </c>
      <c r="B20" s="93">
        <v>23376</v>
      </c>
      <c r="C20" s="136">
        <v>47624</v>
      </c>
      <c r="D20" s="136">
        <v>27273.955000000002</v>
      </c>
      <c r="E20" s="136">
        <v>180491</v>
      </c>
      <c r="F20" s="136">
        <v>374835</v>
      </c>
      <c r="G20" s="136">
        <v>640261</v>
      </c>
      <c r="H20" s="136">
        <v>61647.685274040006</v>
      </c>
      <c r="I20" s="136">
        <v>7286.6139999999978</v>
      </c>
      <c r="J20" s="136">
        <v>71133.772915465001</v>
      </c>
    </row>
    <row r="21" spans="1:10" x14ac:dyDescent="0.2">
      <c r="A21" s="17" t="s">
        <v>11</v>
      </c>
      <c r="B21" s="93">
        <v>1444</v>
      </c>
      <c r="C21" s="136">
        <v>155401</v>
      </c>
      <c r="D21" s="136">
        <v>285482.55072900001</v>
      </c>
      <c r="E21" s="136">
        <v>371091</v>
      </c>
      <c r="F21" s="136">
        <v>51235</v>
      </c>
      <c r="G21" s="136">
        <v>24243</v>
      </c>
      <c r="H21" s="136" t="s">
        <v>30</v>
      </c>
      <c r="I21" s="136">
        <v>9999.1329999999998</v>
      </c>
      <c r="J21" s="136">
        <v>128750.35460860003</v>
      </c>
    </row>
    <row r="22" spans="1:10" x14ac:dyDescent="0.2">
      <c r="A22" s="17" t="s">
        <v>12</v>
      </c>
      <c r="B22" s="93">
        <v>110</v>
      </c>
      <c r="C22" s="136">
        <v>23376</v>
      </c>
      <c r="D22" s="136">
        <v>34889.689270999981</v>
      </c>
      <c r="E22" s="136">
        <v>58019</v>
      </c>
      <c r="F22" s="136">
        <v>8058</v>
      </c>
      <c r="G22" s="136">
        <v>4062</v>
      </c>
      <c r="H22" s="136" t="s">
        <v>30</v>
      </c>
      <c r="I22" s="136">
        <v>1953.3770000000004</v>
      </c>
      <c r="J22" s="136">
        <v>27273.955391399988</v>
      </c>
    </row>
    <row r="23" spans="1:10" x14ac:dyDescent="0.2">
      <c r="A23" s="17" t="s">
        <v>13</v>
      </c>
      <c r="B23" s="93">
        <v>1324154</v>
      </c>
      <c r="C23" s="136">
        <v>1363483</v>
      </c>
      <c r="D23" s="136">
        <v>1542071.8356963145</v>
      </c>
      <c r="E23" s="136">
        <v>1698674</v>
      </c>
      <c r="F23" s="136">
        <v>3391204</v>
      </c>
      <c r="G23" s="136">
        <v>6370440</v>
      </c>
      <c r="H23" s="136">
        <v>6670773.7828013143</v>
      </c>
      <c r="I23" s="136">
        <f>H23+I19-I21</f>
        <v>6697179.7808013139</v>
      </c>
      <c r="J23" s="136">
        <v>6918408.7932772487</v>
      </c>
    </row>
    <row r="24" spans="1:10" ht="15" thickBot="1" x14ac:dyDescent="0.25">
      <c r="A24" s="6"/>
      <c r="B24" s="97"/>
      <c r="C24" s="97"/>
      <c r="D24" s="98"/>
      <c r="E24" s="98"/>
      <c r="F24" s="97"/>
      <c r="G24" s="99"/>
      <c r="H24" s="99"/>
      <c r="I24" s="99"/>
      <c r="J24" s="100"/>
    </row>
    <row r="25" spans="1:10" x14ac:dyDescent="0.2">
      <c r="A25" s="186" t="s">
        <v>16</v>
      </c>
      <c r="B25" s="186"/>
      <c r="C25" s="186"/>
      <c r="D25" s="186"/>
      <c r="E25" s="186"/>
      <c r="F25" s="186"/>
      <c r="G25" s="186"/>
      <c r="H25" s="186"/>
      <c r="I25" s="186"/>
      <c r="J25" s="186"/>
    </row>
    <row r="26" spans="1:10" x14ac:dyDescent="0.2">
      <c r="A26" s="187"/>
      <c r="B26" s="187"/>
      <c r="C26" s="187"/>
      <c r="D26" s="187"/>
      <c r="E26" s="187"/>
      <c r="F26" s="187"/>
      <c r="G26" s="187"/>
      <c r="H26" s="187"/>
      <c r="I26" s="187"/>
      <c r="J26" s="187"/>
    </row>
  </sheetData>
  <mergeCells count="6">
    <mergeCell ref="A1:J1"/>
    <mergeCell ref="A2:J2"/>
    <mergeCell ref="A25:J25"/>
    <mergeCell ref="A26:J26"/>
    <mergeCell ref="E3:G3"/>
    <mergeCell ref="H3:J3"/>
  </mergeCells>
  <pageMargins left="0.7" right="0.7" top="0.75" bottom="0.75" header="0.3" footer="0.3"/>
  <pageSetup paperSize="9" scale="74"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view="pageBreakPreview" zoomScaleNormal="100" zoomScaleSheetLayoutView="100" workbookViewId="0">
      <selection activeCell="K4" sqref="K4:M14"/>
    </sheetView>
  </sheetViews>
  <sheetFormatPr defaultRowHeight="14.25" x14ac:dyDescent="0.2"/>
  <cols>
    <col min="1" max="1" width="7.125" bestFit="1" customWidth="1"/>
    <col min="2" max="2" width="6.25" bestFit="1" customWidth="1"/>
    <col min="3" max="3" width="6.75" bestFit="1" customWidth="1"/>
    <col min="4" max="4" width="7" bestFit="1" customWidth="1"/>
    <col min="5" max="6" width="6.75" bestFit="1" customWidth="1"/>
    <col min="7" max="7" width="7" bestFit="1" customWidth="1"/>
    <col min="8" max="9" width="6" bestFit="1" customWidth="1"/>
    <col min="10" max="10" width="7" bestFit="1" customWidth="1"/>
    <col min="11" max="12" width="6.75" bestFit="1" customWidth="1"/>
    <col min="13" max="13" width="7" bestFit="1" customWidth="1"/>
  </cols>
  <sheetData>
    <row r="1" spans="1:13" ht="18.75" x14ac:dyDescent="0.2">
      <c r="A1" s="184" t="s">
        <v>141</v>
      </c>
      <c r="B1" s="184"/>
      <c r="C1" s="184"/>
      <c r="D1" s="184"/>
      <c r="E1" s="184"/>
      <c r="F1" s="184"/>
      <c r="G1" s="184"/>
      <c r="H1" s="184"/>
      <c r="I1" s="184"/>
      <c r="J1" s="184"/>
      <c r="K1" s="184"/>
      <c r="L1" s="184"/>
      <c r="M1" s="184"/>
    </row>
    <row r="2" spans="1:13" ht="18.75" x14ac:dyDescent="0.2">
      <c r="A2" s="264" t="s">
        <v>142</v>
      </c>
      <c r="B2" s="264"/>
      <c r="C2" s="264"/>
      <c r="D2" s="264"/>
      <c r="E2" s="264"/>
      <c r="F2" s="264"/>
      <c r="G2" s="264"/>
      <c r="H2" s="264"/>
      <c r="I2" s="264"/>
      <c r="J2" s="264"/>
      <c r="K2" s="264"/>
      <c r="L2" s="264"/>
      <c r="M2" s="264"/>
    </row>
    <row r="3" spans="1:13" ht="19.5" thickBot="1" x14ac:dyDescent="0.25">
      <c r="A3" s="265"/>
      <c r="B3" s="265"/>
      <c r="C3" s="265"/>
      <c r="D3" s="265"/>
      <c r="E3" s="265"/>
      <c r="F3" s="265"/>
      <c r="G3" s="265"/>
      <c r="H3" s="265"/>
      <c r="I3" s="265"/>
      <c r="J3" s="265"/>
      <c r="K3" s="265"/>
      <c r="L3" s="265"/>
      <c r="M3" s="265"/>
    </row>
    <row r="4" spans="1:13" ht="15.75" thickTop="1" thickBot="1" x14ac:dyDescent="0.25">
      <c r="A4" s="195" t="s">
        <v>86</v>
      </c>
      <c r="B4" s="252" t="s">
        <v>149</v>
      </c>
      <c r="C4" s="253"/>
      <c r="D4" s="260"/>
      <c r="E4" s="252" t="s">
        <v>150</v>
      </c>
      <c r="F4" s="253"/>
      <c r="G4" s="260"/>
      <c r="H4" s="208" t="s">
        <v>151</v>
      </c>
      <c r="I4" s="266"/>
      <c r="J4" s="209"/>
      <c r="K4" s="252" t="s">
        <v>152</v>
      </c>
      <c r="L4" s="253"/>
      <c r="M4" s="253"/>
    </row>
    <row r="5" spans="1:13" ht="15" thickBot="1" x14ac:dyDescent="0.25">
      <c r="A5" s="259"/>
      <c r="B5" s="79" t="s">
        <v>147</v>
      </c>
      <c r="C5" s="80" t="s">
        <v>148</v>
      </c>
      <c r="D5" s="81" t="s">
        <v>139</v>
      </c>
      <c r="E5" s="80" t="s">
        <v>147</v>
      </c>
      <c r="F5" s="80" t="s">
        <v>148</v>
      </c>
      <c r="G5" s="81" t="s">
        <v>139</v>
      </c>
      <c r="H5" s="80" t="s">
        <v>147</v>
      </c>
      <c r="I5" s="80" t="s">
        <v>148</v>
      </c>
      <c r="J5" s="81" t="s">
        <v>139</v>
      </c>
      <c r="K5" s="80" t="s">
        <v>147</v>
      </c>
      <c r="L5" s="80" t="s">
        <v>148</v>
      </c>
      <c r="M5" s="80" t="s">
        <v>139</v>
      </c>
    </row>
    <row r="6" spans="1:13" ht="15" thickTop="1" x14ac:dyDescent="0.2">
      <c r="A6" s="3"/>
      <c r="B6" s="60"/>
      <c r="C6" s="3"/>
      <c r="D6" s="3"/>
      <c r="E6" s="3"/>
      <c r="F6" s="3"/>
      <c r="G6" s="3"/>
      <c r="H6" s="3"/>
      <c r="I6" s="3"/>
      <c r="J6" s="3"/>
      <c r="K6" s="3"/>
      <c r="L6" s="3"/>
      <c r="M6" s="3"/>
    </row>
    <row r="7" spans="1:13" ht="21.75" customHeight="1" x14ac:dyDescent="0.2">
      <c r="A7" s="144">
        <v>45352</v>
      </c>
      <c r="B7" s="109">
        <v>315.0098756772</v>
      </c>
      <c r="C7" s="110">
        <v>316.32088097460002</v>
      </c>
      <c r="D7" s="110">
        <v>320.70220643379997</v>
      </c>
      <c r="E7" s="110">
        <v>181.47561538900001</v>
      </c>
      <c r="F7" s="110">
        <v>182.13730423460001</v>
      </c>
      <c r="G7" s="110">
        <v>184.31843558400001</v>
      </c>
      <c r="H7" s="110">
        <v>74.445564448200003</v>
      </c>
      <c r="I7" s="110">
        <v>74.692082383499994</v>
      </c>
      <c r="J7" s="110">
        <v>75.513271314500003</v>
      </c>
      <c r="K7" s="110">
        <v>906.82502015049999</v>
      </c>
      <c r="L7" s="110">
        <v>910.40987911089996</v>
      </c>
      <c r="M7" s="110">
        <v>922.233911713</v>
      </c>
    </row>
    <row r="8" spans="1:13" ht="21.75" customHeight="1" x14ac:dyDescent="0.2">
      <c r="A8" s="144">
        <v>45355</v>
      </c>
      <c r="B8" s="109">
        <v>317.02023518930002</v>
      </c>
      <c r="C8" s="110">
        <v>318.73142009330002</v>
      </c>
      <c r="D8" s="110">
        <v>322.47603279700002</v>
      </c>
      <c r="E8" s="110">
        <v>182.23312206750001</v>
      </c>
      <c r="F8" s="110">
        <v>183.12129757930001</v>
      </c>
      <c r="G8" s="110">
        <v>184.89848755450001</v>
      </c>
      <c r="H8" s="110">
        <v>74.462208929400006</v>
      </c>
      <c r="I8" s="110">
        <v>74.801539840499998</v>
      </c>
      <c r="J8" s="110">
        <v>75.447719034000002</v>
      </c>
      <c r="K8" s="110">
        <v>907.98126236739995</v>
      </c>
      <c r="L8" s="110">
        <v>912.6444487599</v>
      </c>
      <c r="M8" s="110">
        <v>922.32424842909995</v>
      </c>
    </row>
    <row r="9" spans="1:13" ht="21.75" customHeight="1" x14ac:dyDescent="0.2">
      <c r="A9" s="144">
        <v>45356</v>
      </c>
      <c r="B9" s="109">
        <v>315.44818101139998</v>
      </c>
      <c r="C9" s="110">
        <v>317.0103531579</v>
      </c>
      <c r="D9" s="110">
        <v>320.89697953590002</v>
      </c>
      <c r="E9" s="110">
        <v>181.16280744299999</v>
      </c>
      <c r="F9" s="110">
        <v>181.96623033899999</v>
      </c>
      <c r="G9" s="110">
        <v>183.8424800578</v>
      </c>
      <c r="H9" s="110">
        <v>74.475681887099995</v>
      </c>
      <c r="I9" s="110">
        <v>74.784784770599998</v>
      </c>
      <c r="J9" s="110">
        <v>75.476781239999994</v>
      </c>
      <c r="K9" s="110">
        <v>908.10071853479997</v>
      </c>
      <c r="L9" s="110">
        <v>912.3605087254</v>
      </c>
      <c r="M9" s="110">
        <v>922.52326884770002</v>
      </c>
    </row>
    <row r="10" spans="1:13" ht="21.75" customHeight="1" x14ac:dyDescent="0.2">
      <c r="A10" s="144">
        <v>45357</v>
      </c>
      <c r="B10" s="109">
        <v>315.90363170619997</v>
      </c>
      <c r="C10" s="110">
        <v>317.38062274340001</v>
      </c>
      <c r="D10" s="110">
        <v>321.76633743690002</v>
      </c>
      <c r="E10" s="110">
        <v>182.05475163</v>
      </c>
      <c r="F10" s="110">
        <v>182.81250829999999</v>
      </c>
      <c r="G10" s="110">
        <v>184.99530011620001</v>
      </c>
      <c r="H10" s="110">
        <v>74.484342292099996</v>
      </c>
      <c r="I10" s="110">
        <v>74.777980402599994</v>
      </c>
      <c r="J10" s="110">
        <v>75.585373144299993</v>
      </c>
      <c r="K10" s="110">
        <v>907.99441368730004</v>
      </c>
      <c r="L10" s="110">
        <v>912.00369250280005</v>
      </c>
      <c r="M10" s="110">
        <v>923.68171943200002</v>
      </c>
    </row>
    <row r="11" spans="1:13" ht="21.75" customHeight="1" x14ac:dyDescent="0.2">
      <c r="A11" s="144">
        <v>45358</v>
      </c>
      <c r="B11" s="109">
        <v>316.79365692480002</v>
      </c>
      <c r="C11" s="110">
        <v>318.14048772019999</v>
      </c>
      <c r="D11" s="110">
        <v>322.54131679760002</v>
      </c>
      <c r="E11" s="110">
        <v>184.02105888899999</v>
      </c>
      <c r="F11" s="110">
        <v>184.70767212940001</v>
      </c>
      <c r="G11" s="110">
        <v>186.9136833499</v>
      </c>
      <c r="H11" s="110">
        <v>74.4631595428</v>
      </c>
      <c r="I11" s="110">
        <v>74.718207319300006</v>
      </c>
      <c r="J11" s="110">
        <v>75.533321384299995</v>
      </c>
      <c r="K11" s="110">
        <v>908.65893701820005</v>
      </c>
      <c r="L11" s="110">
        <v>912.28544016410001</v>
      </c>
      <c r="M11" s="110">
        <v>923.98358147450006</v>
      </c>
    </row>
    <row r="12" spans="1:13" ht="21.75" customHeight="1" x14ac:dyDescent="0.2">
      <c r="A12" s="144">
        <v>45359</v>
      </c>
      <c r="B12" s="109">
        <v>318.4259335447</v>
      </c>
      <c r="C12" s="110">
        <v>319.7945685354</v>
      </c>
      <c r="D12" s="110">
        <v>324.03791987689999</v>
      </c>
      <c r="E12" s="110">
        <v>185.1687007923</v>
      </c>
      <c r="F12" s="110">
        <v>185.86748618350001</v>
      </c>
      <c r="G12" s="110">
        <v>187.98277746939999</v>
      </c>
      <c r="H12" s="110">
        <v>74.397856773699999</v>
      </c>
      <c r="I12" s="110">
        <v>74.662814616299997</v>
      </c>
      <c r="J12" s="110">
        <v>75.431737009700001</v>
      </c>
      <c r="K12" s="110">
        <v>908.35192813809999</v>
      </c>
      <c r="L12" s="110">
        <v>912.01730202409999</v>
      </c>
      <c r="M12" s="110">
        <v>922.93426330550005</v>
      </c>
    </row>
    <row r="13" spans="1:13" ht="21.75" customHeight="1" x14ac:dyDescent="0.2">
      <c r="A13" s="144">
        <v>45362</v>
      </c>
      <c r="B13" s="109">
        <v>318.60186625590001</v>
      </c>
      <c r="C13" s="110">
        <v>319.97195726759998</v>
      </c>
      <c r="D13" s="110">
        <v>324.71331924129998</v>
      </c>
      <c r="E13" s="110">
        <v>184.70863913700001</v>
      </c>
      <c r="F13" s="110">
        <v>185.4059846911</v>
      </c>
      <c r="G13" s="110">
        <v>187.77232200860001</v>
      </c>
      <c r="H13" s="110">
        <v>74.409241008500004</v>
      </c>
      <c r="I13" s="110">
        <v>74.667402658</v>
      </c>
      <c r="J13" s="110">
        <v>75.542712831200006</v>
      </c>
      <c r="K13" s="110">
        <v>908.84595567589997</v>
      </c>
      <c r="L13" s="110">
        <v>912.51509000570002</v>
      </c>
      <c r="M13" s="110">
        <v>924.67178884869998</v>
      </c>
    </row>
    <row r="14" spans="1:13" ht="21.75" customHeight="1" x14ac:dyDescent="0.2">
      <c r="A14" s="144">
        <v>45364</v>
      </c>
      <c r="B14" s="109">
        <v>317.55970398860001</v>
      </c>
      <c r="C14" s="110">
        <v>318.91164389340003</v>
      </c>
      <c r="D14" s="110">
        <v>323.37450771319999</v>
      </c>
      <c r="E14" s="110">
        <v>184.38881708330001</v>
      </c>
      <c r="F14" s="110">
        <v>185.07920794980001</v>
      </c>
      <c r="G14" s="110">
        <v>187.31906562980001</v>
      </c>
      <c r="H14" s="110">
        <v>74.332920303600005</v>
      </c>
      <c r="I14" s="110">
        <v>74.590931613699993</v>
      </c>
      <c r="J14" s="110">
        <v>75.414663708199996</v>
      </c>
      <c r="K14" s="110">
        <v>907.55023330929998</v>
      </c>
      <c r="L14" s="110">
        <v>911.19051833640003</v>
      </c>
      <c r="M14" s="110">
        <v>922.7650056256</v>
      </c>
    </row>
    <row r="15" spans="1:13" ht="21.75" customHeight="1" x14ac:dyDescent="0.2">
      <c r="A15" s="144">
        <v>45365</v>
      </c>
      <c r="B15" s="109">
        <v>316.85843604659999</v>
      </c>
      <c r="C15" s="110">
        <v>318.20844110640002</v>
      </c>
      <c r="D15" s="110">
        <v>322.6099183252</v>
      </c>
      <c r="E15" s="110">
        <v>184.49132282400001</v>
      </c>
      <c r="F15" s="110">
        <v>185.1796781919</v>
      </c>
      <c r="G15" s="110">
        <v>187.3907203899</v>
      </c>
      <c r="H15" s="110">
        <v>74.331269030300007</v>
      </c>
      <c r="I15" s="110">
        <v>74.588876461400005</v>
      </c>
      <c r="J15" s="110">
        <v>75.402222000099997</v>
      </c>
      <c r="K15" s="110">
        <v>907.57920976829996</v>
      </c>
      <c r="L15" s="110">
        <v>911.215313584</v>
      </c>
      <c r="M15" s="110">
        <v>922.68120189169997</v>
      </c>
    </row>
    <row r="16" spans="1:13" ht="21.75" customHeight="1" x14ac:dyDescent="0.2">
      <c r="A16" s="144">
        <v>45366</v>
      </c>
      <c r="B16" s="109">
        <v>314.99924384489998</v>
      </c>
      <c r="C16" s="110">
        <v>316.32922291210002</v>
      </c>
      <c r="D16" s="110">
        <v>320.51817079969999</v>
      </c>
      <c r="E16" s="110">
        <v>183.1340242803</v>
      </c>
      <c r="F16" s="110">
        <v>183.81016749400001</v>
      </c>
      <c r="G16" s="110">
        <v>185.9003025817</v>
      </c>
      <c r="H16" s="110">
        <v>74.327449095399999</v>
      </c>
      <c r="I16" s="110">
        <v>74.576372041300004</v>
      </c>
      <c r="J16" s="110">
        <v>75.353039369900003</v>
      </c>
      <c r="K16" s="110">
        <v>906.68766660489996</v>
      </c>
      <c r="L16" s="110">
        <v>910.28254389250003</v>
      </c>
      <c r="M16" s="110">
        <v>921.21896079769999</v>
      </c>
    </row>
    <row r="17" spans="1:13" ht="21.75" customHeight="1" x14ac:dyDescent="0.2">
      <c r="A17" s="144">
        <v>45369</v>
      </c>
      <c r="B17" s="109">
        <v>315.19493969500002</v>
      </c>
      <c r="C17" s="110">
        <v>316.5348774025</v>
      </c>
      <c r="D17" s="110">
        <v>320.66691470749998</v>
      </c>
      <c r="E17" s="110">
        <v>183.00569637429999</v>
      </c>
      <c r="F17" s="110">
        <v>183.68248267569999</v>
      </c>
      <c r="G17" s="110">
        <v>185.70238158340001</v>
      </c>
      <c r="H17" s="110">
        <v>74.296991548899996</v>
      </c>
      <c r="I17" s="110">
        <v>74.552738798299998</v>
      </c>
      <c r="J17" s="110">
        <v>75.293965988300002</v>
      </c>
      <c r="K17" s="110">
        <v>906.63775538020002</v>
      </c>
      <c r="L17" s="110">
        <v>910.27042587230005</v>
      </c>
      <c r="M17" s="110">
        <v>920.79409176110005</v>
      </c>
    </row>
    <row r="18" spans="1:13" ht="21.75" customHeight="1" x14ac:dyDescent="0.2">
      <c r="A18" s="144">
        <v>45370</v>
      </c>
      <c r="B18" s="109">
        <v>313.18386738229998</v>
      </c>
      <c r="C18" s="110">
        <v>314.50635618720003</v>
      </c>
      <c r="D18" s="110">
        <v>318.73512425029998</v>
      </c>
      <c r="E18" s="110">
        <v>181.4919389385</v>
      </c>
      <c r="F18" s="110">
        <v>182.1618703952</v>
      </c>
      <c r="G18" s="110">
        <v>184.2536682377</v>
      </c>
      <c r="H18" s="110">
        <v>74.297964602999997</v>
      </c>
      <c r="I18" s="110">
        <v>74.5516580014</v>
      </c>
      <c r="J18" s="110">
        <v>75.329963083400003</v>
      </c>
      <c r="K18" s="110">
        <v>906.05688037380003</v>
      </c>
      <c r="L18" s="110">
        <v>909.65222278249996</v>
      </c>
      <c r="M18" s="110">
        <v>920.73276196280005</v>
      </c>
    </row>
    <row r="19" spans="1:13" ht="21.75" customHeight="1" x14ac:dyDescent="0.2">
      <c r="A19" s="144">
        <v>45371</v>
      </c>
      <c r="B19" s="109">
        <v>312.85428502820002</v>
      </c>
      <c r="C19" s="110">
        <v>314.27430796200002</v>
      </c>
      <c r="D19" s="110">
        <v>318.55957614250002</v>
      </c>
      <c r="E19" s="110">
        <v>181.67578965449999</v>
      </c>
      <c r="F19" s="110">
        <v>182.3354862134</v>
      </c>
      <c r="G19" s="110">
        <v>184.538767568</v>
      </c>
      <c r="H19" s="110">
        <v>74.236458059499995</v>
      </c>
      <c r="I19" s="110">
        <v>74.477296299299994</v>
      </c>
      <c r="J19" s="110">
        <v>75.311484793600002</v>
      </c>
      <c r="K19" s="110">
        <v>905.30684314400003</v>
      </c>
      <c r="L19" s="110">
        <v>908.74488833220005</v>
      </c>
      <c r="M19" s="110">
        <v>920.43553930350004</v>
      </c>
    </row>
    <row r="20" spans="1:13" ht="21.75" customHeight="1" x14ac:dyDescent="0.2">
      <c r="A20" s="144">
        <v>45372</v>
      </c>
      <c r="B20" s="109">
        <v>314.21594376489998</v>
      </c>
      <c r="C20" s="110">
        <v>315.525404821</v>
      </c>
      <c r="D20" s="110">
        <v>319.76601156200002</v>
      </c>
      <c r="E20" s="110">
        <v>184.35336639549999</v>
      </c>
      <c r="F20" s="110">
        <v>184.9940235318</v>
      </c>
      <c r="G20" s="110">
        <v>187.15082488420001</v>
      </c>
      <c r="H20" s="110">
        <v>74.232804485399996</v>
      </c>
      <c r="I20" s="110">
        <v>74.469413293900004</v>
      </c>
      <c r="J20" s="110">
        <v>75.265659034600006</v>
      </c>
      <c r="K20" s="110">
        <v>905.95513394919999</v>
      </c>
      <c r="L20" s="110">
        <v>909.34390851379999</v>
      </c>
      <c r="M20" s="110">
        <v>920.60857988520002</v>
      </c>
    </row>
    <row r="21" spans="1:13" ht="21.75" customHeight="1" x14ac:dyDescent="0.2">
      <c r="A21" s="144">
        <v>45373</v>
      </c>
      <c r="B21" s="109">
        <v>309.25017286000002</v>
      </c>
      <c r="C21" s="110">
        <v>310.50243803109998</v>
      </c>
      <c r="D21" s="110">
        <v>314.62181787959997</v>
      </c>
      <c r="E21" s="110">
        <v>181.2357525685</v>
      </c>
      <c r="F21" s="110">
        <v>181.85749564630001</v>
      </c>
      <c r="G21" s="110">
        <v>183.9070027656</v>
      </c>
      <c r="H21" s="110">
        <v>74.164618404199999</v>
      </c>
      <c r="I21" s="110">
        <v>74.399053218199995</v>
      </c>
      <c r="J21" s="110">
        <v>75.164483167599997</v>
      </c>
      <c r="K21" s="110">
        <v>903.75484748070005</v>
      </c>
      <c r="L21" s="110">
        <v>907.11145100210001</v>
      </c>
      <c r="M21" s="110">
        <v>917.97564746190005</v>
      </c>
    </row>
    <row r="22" spans="1:13" ht="21.75" customHeight="1" x14ac:dyDescent="0.2">
      <c r="A22" s="144">
        <v>45376</v>
      </c>
      <c r="B22" s="109">
        <v>309.73329007479998</v>
      </c>
      <c r="C22" s="110">
        <v>310.96077543019999</v>
      </c>
      <c r="D22" s="110">
        <v>314.92936406979999</v>
      </c>
      <c r="E22" s="110">
        <v>181.476575</v>
      </c>
      <c r="F22" s="110">
        <v>182.0847554497</v>
      </c>
      <c r="G22" s="110">
        <v>184.015558661</v>
      </c>
      <c r="H22" s="110">
        <v>74.158757340700006</v>
      </c>
      <c r="I22" s="110">
        <v>74.387087077100006</v>
      </c>
      <c r="J22" s="110">
        <v>75.098372781099997</v>
      </c>
      <c r="K22" s="110">
        <v>903.89901277269996</v>
      </c>
      <c r="L22" s="110">
        <v>907.19794442689999</v>
      </c>
      <c r="M22" s="110">
        <v>917.39935452489999</v>
      </c>
    </row>
    <row r="23" spans="1:13" ht="21.75" customHeight="1" x14ac:dyDescent="0.2">
      <c r="A23" s="144">
        <v>45377</v>
      </c>
      <c r="B23" s="109">
        <v>308.6834383808</v>
      </c>
      <c r="C23" s="110">
        <v>309.85946285239999</v>
      </c>
      <c r="D23" s="110">
        <v>313.10799594000002</v>
      </c>
      <c r="E23" s="110">
        <v>181.80704123300001</v>
      </c>
      <c r="F23" s="110">
        <v>182.3835087436</v>
      </c>
      <c r="G23" s="110">
        <v>183.90240299289999</v>
      </c>
      <c r="H23" s="110">
        <v>74.142118660600005</v>
      </c>
      <c r="I23" s="110">
        <v>74.358753632499997</v>
      </c>
      <c r="J23" s="110">
        <v>74.906812911499998</v>
      </c>
      <c r="K23" s="110">
        <v>903.99404197260003</v>
      </c>
      <c r="L23" s="110">
        <v>907.13495519820003</v>
      </c>
      <c r="M23" s="110">
        <v>915.38001764130001</v>
      </c>
    </row>
    <row r="24" spans="1:13" ht="21.75" customHeight="1" x14ac:dyDescent="0.2">
      <c r="A24" s="144">
        <v>45378</v>
      </c>
      <c r="B24" s="109">
        <v>306.78653433739998</v>
      </c>
      <c r="C24" s="110">
        <v>307.9417840287</v>
      </c>
      <c r="D24" s="110">
        <v>311.08651685270002</v>
      </c>
      <c r="E24" s="110">
        <v>181.365895083</v>
      </c>
      <c r="F24" s="110">
        <v>181.94184512539999</v>
      </c>
      <c r="G24" s="110">
        <v>183.45391144390001</v>
      </c>
      <c r="H24" s="110">
        <v>74.130324876299994</v>
      </c>
      <c r="I24" s="110">
        <v>74.352173061000002</v>
      </c>
      <c r="J24" s="110">
        <v>74.904392509700003</v>
      </c>
      <c r="K24" s="110">
        <v>903.63970141189998</v>
      </c>
      <c r="L24" s="110">
        <v>906.72615262060003</v>
      </c>
      <c r="M24" s="110">
        <v>914.75578143819996</v>
      </c>
    </row>
    <row r="25" spans="1:13" ht="21.75" customHeight="1" x14ac:dyDescent="0.2">
      <c r="A25" s="144">
        <v>45379</v>
      </c>
      <c r="B25" s="109">
        <v>306.84623469629997</v>
      </c>
      <c r="C25" s="110">
        <v>308.12786543039999</v>
      </c>
      <c r="D25" s="110">
        <v>311.69577012510001</v>
      </c>
      <c r="E25" s="110">
        <v>180.7216809155</v>
      </c>
      <c r="F25" s="110">
        <v>181.37345947599999</v>
      </c>
      <c r="G25" s="110">
        <v>183.13138767390001</v>
      </c>
      <c r="H25" s="110">
        <v>74.130365001599998</v>
      </c>
      <c r="I25" s="110">
        <v>74.382901402399995</v>
      </c>
      <c r="J25" s="110">
        <v>75.037639783000003</v>
      </c>
      <c r="K25" s="110">
        <v>903.55647581100004</v>
      </c>
      <c r="L25" s="110">
        <v>906.97348786550003</v>
      </c>
      <c r="M25" s="110">
        <v>916.2270937083</v>
      </c>
    </row>
    <row r="26" spans="1:13" ht="15" thickBot="1" x14ac:dyDescent="0.25">
      <c r="A26" s="144">
        <v>45380</v>
      </c>
      <c r="B26" s="109">
        <v>308.28223043409997</v>
      </c>
      <c r="C26" s="110">
        <v>309.60151774910003</v>
      </c>
      <c r="D26" s="110">
        <v>313.32287732330002</v>
      </c>
      <c r="E26" s="110">
        <v>180.8880704355</v>
      </c>
      <c r="F26" s="110">
        <v>181.5575946278</v>
      </c>
      <c r="G26" s="110">
        <v>183.3931761206</v>
      </c>
      <c r="H26" s="110">
        <v>74.110370109200005</v>
      </c>
      <c r="I26" s="110">
        <v>74.370280832999995</v>
      </c>
      <c r="J26" s="110">
        <v>75.053998560500006</v>
      </c>
      <c r="K26" s="110">
        <v>903.18915585520006</v>
      </c>
      <c r="L26" s="110">
        <v>906.7640255714</v>
      </c>
      <c r="M26" s="110">
        <v>916.33765909579995</v>
      </c>
    </row>
    <row r="27" spans="1:13" ht="15" thickTop="1" x14ac:dyDescent="0.2">
      <c r="A27" s="213" t="s">
        <v>74</v>
      </c>
      <c r="B27" s="213"/>
      <c r="C27" s="213"/>
      <c r="D27" s="213"/>
      <c r="E27" s="213"/>
      <c r="F27" s="213"/>
      <c r="G27" s="213"/>
      <c r="H27" s="213"/>
      <c r="I27" s="213"/>
      <c r="J27" s="213"/>
      <c r="K27" s="213"/>
      <c r="L27" s="213"/>
      <c r="M27" s="213"/>
    </row>
    <row r="28" spans="1:13" x14ac:dyDescent="0.2">
      <c r="A28" s="256" t="s">
        <v>153</v>
      </c>
      <c r="B28" s="256"/>
      <c r="C28" s="256"/>
      <c r="D28" s="256"/>
      <c r="E28" s="256"/>
      <c r="F28" s="256"/>
      <c r="G28" s="256"/>
      <c r="H28" s="256"/>
      <c r="I28" s="256"/>
      <c r="J28" s="256"/>
      <c r="K28" s="256"/>
      <c r="L28" s="256"/>
      <c r="M28" s="256"/>
    </row>
  </sheetData>
  <mergeCells count="10">
    <mergeCell ref="A27:M27"/>
    <mergeCell ref="A28:M28"/>
    <mergeCell ref="A1:M1"/>
    <mergeCell ref="A2:M2"/>
    <mergeCell ref="A3:M3"/>
    <mergeCell ref="A4:A5"/>
    <mergeCell ref="B4:D4"/>
    <mergeCell ref="E4:G4"/>
    <mergeCell ref="H4:J4"/>
    <mergeCell ref="K4:M4"/>
  </mergeCells>
  <hyperlinks>
    <hyperlink ref="A28" r:id="rId1" display="http://www.sbp.org.pk/ecodata/rates/m2m/M2M-History.asp"/>
  </hyperlinks>
  <pageMargins left="0.7" right="0.7" top="0.75" bottom="0.75" header="0.3" footer="0.3"/>
  <pageSetup paperSize="9" scale="92" orientation="portrait" verticalDpi="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abSelected="1" view="pageBreakPreview" zoomScaleNormal="100" zoomScaleSheetLayoutView="100" workbookViewId="0">
      <selection activeCell="G7" sqref="G7"/>
    </sheetView>
  </sheetViews>
  <sheetFormatPr defaultColWidth="9.125" defaultRowHeight="14.25" x14ac:dyDescent="0.2"/>
  <cols>
    <col min="1" max="1" width="31.5" style="8" customWidth="1"/>
    <col min="2" max="7" width="10.125" style="8" customWidth="1"/>
    <col min="8" max="16384" width="9.125" style="8"/>
  </cols>
  <sheetData>
    <row r="1" spans="1:7" ht="18.75" x14ac:dyDescent="0.2">
      <c r="A1" s="184" t="s">
        <v>154</v>
      </c>
      <c r="B1" s="184"/>
      <c r="C1" s="184"/>
      <c r="D1" s="184"/>
      <c r="E1" s="184"/>
      <c r="F1" s="184"/>
      <c r="G1" s="184"/>
    </row>
    <row r="2" spans="1:7" ht="15" thickBot="1" x14ac:dyDescent="0.25">
      <c r="A2" s="257" t="s">
        <v>1</v>
      </c>
      <c r="B2" s="257"/>
      <c r="C2" s="257"/>
      <c r="D2" s="257"/>
      <c r="E2" s="257"/>
      <c r="F2" s="257"/>
      <c r="G2" s="257"/>
    </row>
    <row r="3" spans="1:7" ht="15.75" thickTop="1" thickBot="1" x14ac:dyDescent="0.25">
      <c r="A3" s="82" t="s">
        <v>155</v>
      </c>
      <c r="B3" s="88">
        <v>45222</v>
      </c>
      <c r="C3" s="88">
        <v>45253</v>
      </c>
      <c r="D3" s="88">
        <v>45283</v>
      </c>
      <c r="E3" s="125" t="s">
        <v>168</v>
      </c>
      <c r="F3" s="125" t="s">
        <v>172</v>
      </c>
      <c r="G3" s="125" t="s">
        <v>174</v>
      </c>
    </row>
    <row r="4" spans="1:7" ht="15" thickTop="1" x14ac:dyDescent="0.2">
      <c r="A4" s="73"/>
      <c r="B4" s="183"/>
      <c r="C4" s="183"/>
      <c r="D4" s="183"/>
    </row>
    <row r="5" spans="1:7" x14ac:dyDescent="0.2">
      <c r="A5" s="20" t="s">
        <v>156</v>
      </c>
      <c r="B5" s="183"/>
      <c r="C5" s="183"/>
      <c r="D5" s="183"/>
    </row>
    <row r="6" spans="1:7" x14ac:dyDescent="0.2">
      <c r="A6" s="20" t="s">
        <v>157</v>
      </c>
      <c r="B6" s="181">
        <v>2487812</v>
      </c>
      <c r="C6" s="181">
        <v>2018121</v>
      </c>
      <c r="D6" s="181">
        <v>3056829</v>
      </c>
      <c r="E6" s="181">
        <v>2636224.8199999998</v>
      </c>
      <c r="F6" s="181">
        <v>2262185.5200000005</v>
      </c>
      <c r="G6" s="181">
        <v>2769497.97</v>
      </c>
    </row>
    <row r="7" spans="1:7" x14ac:dyDescent="0.2">
      <c r="A7" s="26" t="s">
        <v>158</v>
      </c>
      <c r="B7" s="136">
        <v>933278</v>
      </c>
      <c r="C7" s="136">
        <v>763036</v>
      </c>
      <c r="D7" s="136">
        <v>899180</v>
      </c>
      <c r="E7" s="136">
        <v>1092271.6399999999</v>
      </c>
      <c r="F7" s="136">
        <v>760945.86000000057</v>
      </c>
      <c r="G7" s="136">
        <v>901222.1400000006</v>
      </c>
    </row>
    <row r="8" spans="1:7" x14ac:dyDescent="0.2">
      <c r="A8" s="26" t="s">
        <v>159</v>
      </c>
      <c r="B8" s="136">
        <v>1554534</v>
      </c>
      <c r="C8" s="136">
        <v>1255084</v>
      </c>
      <c r="D8" s="136">
        <v>2157648</v>
      </c>
      <c r="E8" s="136">
        <v>1543953.18</v>
      </c>
      <c r="F8" s="136">
        <v>1501239.66</v>
      </c>
      <c r="G8" s="136">
        <v>1868275.8299999996</v>
      </c>
    </row>
    <row r="9" spans="1:7" x14ac:dyDescent="0.2">
      <c r="A9" s="20" t="s">
        <v>160</v>
      </c>
      <c r="B9" s="181">
        <v>2487812</v>
      </c>
      <c r="C9" s="181">
        <v>2018121</v>
      </c>
      <c r="D9" s="181">
        <v>3056829</v>
      </c>
      <c r="E9" s="181">
        <v>2636224.8199999998</v>
      </c>
      <c r="F9" s="181">
        <v>2262185.5200000005</v>
      </c>
      <c r="G9" s="181">
        <v>2769497.97</v>
      </c>
    </row>
    <row r="10" spans="1:7" x14ac:dyDescent="0.2">
      <c r="A10" s="26" t="s">
        <v>158</v>
      </c>
      <c r="B10" s="136">
        <v>1063541</v>
      </c>
      <c r="C10" s="136">
        <v>943442</v>
      </c>
      <c r="D10" s="136">
        <v>928300</v>
      </c>
      <c r="E10" s="136">
        <v>1064797.8799999997</v>
      </c>
      <c r="F10" s="136">
        <v>690577.98000000045</v>
      </c>
      <c r="G10" s="136">
        <v>1102673.7500000002</v>
      </c>
    </row>
    <row r="11" spans="1:7" x14ac:dyDescent="0.2">
      <c r="A11" s="26" t="s">
        <v>159</v>
      </c>
      <c r="B11" s="136">
        <v>1424271</v>
      </c>
      <c r="C11" s="136">
        <v>1074679</v>
      </c>
      <c r="D11" s="136">
        <v>2128528</v>
      </c>
      <c r="E11" s="136">
        <v>1571426.9400000002</v>
      </c>
      <c r="F11" s="136">
        <v>1571607.54</v>
      </c>
      <c r="G11" s="136">
        <v>1666824.22</v>
      </c>
    </row>
    <row r="12" spans="1:7" x14ac:dyDescent="0.2">
      <c r="A12" s="20" t="s">
        <v>161</v>
      </c>
      <c r="B12" s="136" t="s">
        <v>30</v>
      </c>
      <c r="C12" s="136" t="s">
        <v>30</v>
      </c>
      <c r="D12" s="181" t="s">
        <v>30</v>
      </c>
      <c r="E12" s="181">
        <v>0</v>
      </c>
      <c r="F12" s="181">
        <v>0</v>
      </c>
      <c r="G12" s="181">
        <v>0</v>
      </c>
    </row>
    <row r="13" spans="1:7" x14ac:dyDescent="0.2">
      <c r="A13" s="26"/>
      <c r="B13" s="136"/>
      <c r="C13" s="136"/>
      <c r="D13" s="181"/>
      <c r="E13" s="181"/>
      <c r="F13" s="181"/>
      <c r="G13" s="181"/>
    </row>
    <row r="14" spans="1:7" x14ac:dyDescent="0.2">
      <c r="A14" s="20" t="s">
        <v>162</v>
      </c>
      <c r="B14" s="181"/>
      <c r="C14" s="181"/>
      <c r="D14" s="181"/>
      <c r="E14" s="181"/>
      <c r="F14" s="181"/>
      <c r="G14" s="181"/>
    </row>
    <row r="15" spans="1:7" x14ac:dyDescent="0.2">
      <c r="A15" s="20" t="s">
        <v>157</v>
      </c>
      <c r="B15" s="181">
        <v>296555</v>
      </c>
      <c r="C15" s="181">
        <v>173247</v>
      </c>
      <c r="D15" s="181">
        <v>357392</v>
      </c>
      <c r="E15" s="181">
        <v>371457.67000000004</v>
      </c>
      <c r="F15" s="181">
        <v>286686.45</v>
      </c>
      <c r="G15" s="181">
        <v>226783.04</v>
      </c>
    </row>
    <row r="16" spans="1:7" x14ac:dyDescent="0.2">
      <c r="A16" s="26" t="s">
        <v>158</v>
      </c>
      <c r="B16" s="136">
        <v>126286</v>
      </c>
      <c r="C16" s="136">
        <v>96793</v>
      </c>
      <c r="D16" s="136">
        <v>141868</v>
      </c>
      <c r="E16" s="136">
        <v>120097.40000000005</v>
      </c>
      <c r="F16" s="136">
        <v>91577</v>
      </c>
      <c r="G16" s="136">
        <v>77722.94</v>
      </c>
    </row>
    <row r="17" spans="1:7" x14ac:dyDescent="0.2">
      <c r="A17" s="26" t="s">
        <v>159</v>
      </c>
      <c r="B17" s="136">
        <v>170270</v>
      </c>
      <c r="C17" s="136">
        <v>76453</v>
      </c>
      <c r="D17" s="136">
        <v>215524</v>
      </c>
      <c r="E17" s="136">
        <v>251360.27</v>
      </c>
      <c r="F17" s="136">
        <v>195109.45</v>
      </c>
      <c r="G17" s="136">
        <v>149060.1</v>
      </c>
    </row>
    <row r="18" spans="1:7" x14ac:dyDescent="0.2">
      <c r="A18" s="20" t="s">
        <v>160</v>
      </c>
      <c r="B18" s="181">
        <v>296555</v>
      </c>
      <c r="C18" s="181">
        <v>173247</v>
      </c>
      <c r="D18" s="181">
        <v>357392</v>
      </c>
      <c r="E18" s="181">
        <v>371457.67000000004</v>
      </c>
      <c r="F18" s="181">
        <v>286686.45</v>
      </c>
      <c r="G18" s="181">
        <v>226783.04</v>
      </c>
    </row>
    <row r="19" spans="1:7" x14ac:dyDescent="0.2">
      <c r="A19" s="26" t="s">
        <v>158</v>
      </c>
      <c r="B19" s="136">
        <v>121448</v>
      </c>
      <c r="C19" s="136">
        <v>109248</v>
      </c>
      <c r="D19" s="136">
        <v>109000</v>
      </c>
      <c r="E19" s="136">
        <v>171500.45000000004</v>
      </c>
      <c r="F19" s="136">
        <v>126925.55000000002</v>
      </c>
      <c r="G19" s="136">
        <v>53963.399999999965</v>
      </c>
    </row>
    <row r="20" spans="1:7" x14ac:dyDescent="0.2">
      <c r="A20" s="26" t="s">
        <v>159</v>
      </c>
      <c r="B20" s="136">
        <v>175107</v>
      </c>
      <c r="C20" s="136">
        <v>63999</v>
      </c>
      <c r="D20" s="136">
        <v>248393</v>
      </c>
      <c r="E20" s="136">
        <v>199957.22</v>
      </c>
      <c r="F20" s="136">
        <v>159760.9</v>
      </c>
      <c r="G20" s="136">
        <v>172819.64000000004</v>
      </c>
    </row>
    <row r="21" spans="1:7" x14ac:dyDescent="0.2">
      <c r="A21" s="20" t="s">
        <v>161</v>
      </c>
      <c r="B21" s="136" t="s">
        <v>30</v>
      </c>
      <c r="C21" s="136" t="s">
        <v>30</v>
      </c>
      <c r="D21" s="181" t="s">
        <v>30</v>
      </c>
      <c r="E21" s="181">
        <v>0</v>
      </c>
      <c r="F21" s="181">
        <v>0</v>
      </c>
      <c r="G21" s="181">
        <v>0</v>
      </c>
    </row>
    <row r="22" spans="1:7" x14ac:dyDescent="0.2">
      <c r="A22" s="26"/>
      <c r="B22" s="136"/>
      <c r="C22" s="136"/>
      <c r="D22" s="181"/>
      <c r="E22" s="181"/>
      <c r="F22" s="181"/>
      <c r="G22" s="181"/>
    </row>
    <row r="23" spans="1:7" x14ac:dyDescent="0.2">
      <c r="A23" s="20" t="s">
        <v>163</v>
      </c>
      <c r="B23" s="181"/>
      <c r="C23" s="181"/>
      <c r="D23" s="181"/>
      <c r="E23" s="181"/>
      <c r="F23" s="181"/>
      <c r="G23" s="181"/>
    </row>
    <row r="24" spans="1:7" x14ac:dyDescent="0.2">
      <c r="A24" s="20" t="s">
        <v>157</v>
      </c>
      <c r="B24" s="181">
        <v>3054991</v>
      </c>
      <c r="C24" s="181">
        <v>4752210</v>
      </c>
      <c r="D24" s="181">
        <v>2159889</v>
      </c>
      <c r="E24" s="181">
        <v>2463451.9700000007</v>
      </c>
      <c r="F24" s="181">
        <v>2455024.11</v>
      </c>
      <c r="G24" s="181">
        <v>1886823.65</v>
      </c>
    </row>
    <row r="25" spans="1:7" x14ac:dyDescent="0.2">
      <c r="A25" s="26" t="s">
        <v>158</v>
      </c>
      <c r="B25" s="136">
        <v>1122620</v>
      </c>
      <c r="C25" s="136">
        <v>2555664</v>
      </c>
      <c r="D25" s="136">
        <v>791622</v>
      </c>
      <c r="E25" s="136">
        <v>873687.0000000007</v>
      </c>
      <c r="F25" s="136">
        <v>690318.17000000016</v>
      </c>
      <c r="G25" s="136">
        <v>688234.85999999987</v>
      </c>
    </row>
    <row r="26" spans="1:7" x14ac:dyDescent="0.2">
      <c r="A26" s="26" t="s">
        <v>159</v>
      </c>
      <c r="B26" s="93">
        <v>1932371</v>
      </c>
      <c r="C26" s="136">
        <v>2196546</v>
      </c>
      <c r="D26" s="136">
        <v>1368267</v>
      </c>
      <c r="E26" s="136">
        <v>1589764.97</v>
      </c>
      <c r="F26" s="136">
        <v>1764705.9399999997</v>
      </c>
      <c r="G26" s="136">
        <v>1198588.79</v>
      </c>
    </row>
    <row r="27" spans="1:7" x14ac:dyDescent="0.2">
      <c r="A27" s="20" t="s">
        <v>160</v>
      </c>
      <c r="B27" s="181">
        <v>3054991</v>
      </c>
      <c r="C27" s="181">
        <v>4752210</v>
      </c>
      <c r="D27" s="181">
        <v>2159889</v>
      </c>
      <c r="E27" s="181">
        <v>2463451.9700000007</v>
      </c>
      <c r="F27" s="181">
        <v>2455024.11</v>
      </c>
      <c r="G27" s="181">
        <v>1886823.65</v>
      </c>
    </row>
    <row r="28" spans="1:7" x14ac:dyDescent="0.2">
      <c r="A28" s="26" t="s">
        <v>158</v>
      </c>
      <c r="B28" s="136">
        <v>932245</v>
      </c>
      <c r="C28" s="136">
        <v>1200553</v>
      </c>
      <c r="D28" s="136">
        <v>1037028</v>
      </c>
      <c r="E28" s="136">
        <v>699216.37000000058</v>
      </c>
      <c r="F28" s="136">
        <v>520356.88000000012</v>
      </c>
      <c r="G28" s="136">
        <v>722351.07999999984</v>
      </c>
    </row>
    <row r="29" spans="1:7" x14ac:dyDescent="0.2">
      <c r="A29" s="26" t="s">
        <v>159</v>
      </c>
      <c r="B29" s="136">
        <v>2122746</v>
      </c>
      <c r="C29" s="136">
        <v>3551657</v>
      </c>
      <c r="D29" s="136">
        <v>1122861</v>
      </c>
      <c r="E29" s="136">
        <v>1764235.6</v>
      </c>
      <c r="F29" s="136">
        <v>1934667.2299999997</v>
      </c>
      <c r="G29" s="136">
        <v>1164472.57</v>
      </c>
    </row>
    <row r="30" spans="1:7" x14ac:dyDescent="0.2">
      <c r="A30" s="20" t="s">
        <v>161</v>
      </c>
      <c r="B30" s="136" t="s">
        <v>30</v>
      </c>
      <c r="C30" s="136" t="s">
        <v>30</v>
      </c>
      <c r="D30" s="181" t="s">
        <v>30</v>
      </c>
      <c r="E30" s="181">
        <v>0</v>
      </c>
      <c r="F30" s="181">
        <v>0</v>
      </c>
      <c r="G30" s="181">
        <v>0</v>
      </c>
    </row>
    <row r="31" spans="1:7" x14ac:dyDescent="0.2">
      <c r="A31" s="20"/>
      <c r="B31" s="136"/>
      <c r="C31" s="136"/>
      <c r="D31" s="181"/>
      <c r="E31" s="181"/>
      <c r="F31" s="181"/>
      <c r="G31" s="181"/>
    </row>
    <row r="32" spans="1:7" x14ac:dyDescent="0.2">
      <c r="A32" s="20" t="s">
        <v>164</v>
      </c>
      <c r="B32" s="181"/>
      <c r="C32" s="181"/>
      <c r="D32" s="181"/>
      <c r="E32" s="181"/>
      <c r="F32" s="181"/>
      <c r="G32" s="181"/>
    </row>
    <row r="33" spans="1:7" x14ac:dyDescent="0.2">
      <c r="A33" s="20" t="s">
        <v>165</v>
      </c>
      <c r="B33" s="181">
        <v>7913342</v>
      </c>
      <c r="C33" s="181">
        <v>5383660</v>
      </c>
      <c r="D33" s="181">
        <v>4941619</v>
      </c>
      <c r="E33" s="181">
        <v>5941332.6999999993</v>
      </c>
      <c r="F33" s="181">
        <v>4307301.0999999996</v>
      </c>
      <c r="G33" s="181">
        <v>4546207.3000000007</v>
      </c>
    </row>
    <row r="34" spans="1:7" x14ac:dyDescent="0.2">
      <c r="A34" s="26" t="s">
        <v>158</v>
      </c>
      <c r="B34" s="136">
        <v>587972</v>
      </c>
      <c r="C34" s="136">
        <v>474322</v>
      </c>
      <c r="D34" s="136">
        <v>421276</v>
      </c>
      <c r="E34" s="136">
        <v>374315.19999999925</v>
      </c>
      <c r="F34" s="136">
        <v>248997.49999999953</v>
      </c>
      <c r="G34" s="136">
        <v>263091.80000000075</v>
      </c>
    </row>
    <row r="35" spans="1:7" x14ac:dyDescent="0.2">
      <c r="A35" s="26" t="s">
        <v>159</v>
      </c>
      <c r="B35" s="136">
        <v>7325370</v>
      </c>
      <c r="C35" s="136">
        <v>4909338</v>
      </c>
      <c r="D35" s="136">
        <v>4520343</v>
      </c>
      <c r="E35" s="136">
        <v>5567017.5</v>
      </c>
      <c r="F35" s="136">
        <v>4058303.6</v>
      </c>
      <c r="G35" s="136">
        <v>4283115.5</v>
      </c>
    </row>
    <row r="36" spans="1:7" x14ac:dyDescent="0.2">
      <c r="A36" s="20" t="s">
        <v>166</v>
      </c>
      <c r="B36" s="181">
        <v>7913342</v>
      </c>
      <c r="C36" s="181">
        <v>5383660</v>
      </c>
      <c r="D36" s="181">
        <v>4941619</v>
      </c>
      <c r="E36" s="181">
        <v>5941332.6999999993</v>
      </c>
      <c r="F36" s="181">
        <v>4307301.0999999996</v>
      </c>
      <c r="G36" s="181">
        <v>4546207.3000000007</v>
      </c>
    </row>
    <row r="37" spans="1:7" x14ac:dyDescent="0.2">
      <c r="A37" s="26" t="s">
        <v>158</v>
      </c>
      <c r="B37" s="136">
        <v>491132</v>
      </c>
      <c r="C37" s="136">
        <v>387402</v>
      </c>
      <c r="D37" s="136">
        <v>425865</v>
      </c>
      <c r="E37" s="136">
        <v>470302.49999999907</v>
      </c>
      <c r="F37" s="136">
        <v>382446.59999999963</v>
      </c>
      <c r="G37" s="136">
        <v>349879.50000000093</v>
      </c>
    </row>
    <row r="38" spans="1:7" x14ac:dyDescent="0.2">
      <c r="A38" s="26" t="s">
        <v>159</v>
      </c>
      <c r="B38" s="136">
        <v>7422210</v>
      </c>
      <c r="C38" s="136">
        <v>4996258</v>
      </c>
      <c r="D38" s="136">
        <v>4515754</v>
      </c>
      <c r="E38" s="136">
        <v>5471030.2000000002</v>
      </c>
      <c r="F38" s="136">
        <v>3924854.5</v>
      </c>
      <c r="G38" s="136">
        <v>4196327.8</v>
      </c>
    </row>
    <row r="39" spans="1:7" x14ac:dyDescent="0.2">
      <c r="A39" s="20" t="s">
        <v>161</v>
      </c>
      <c r="B39" s="136" t="s">
        <v>30</v>
      </c>
      <c r="C39" s="136" t="s">
        <v>30</v>
      </c>
      <c r="D39" s="181" t="s">
        <v>30</v>
      </c>
      <c r="E39" s="181">
        <v>0</v>
      </c>
      <c r="F39" s="181">
        <v>0</v>
      </c>
      <c r="G39" s="181">
        <v>0</v>
      </c>
    </row>
    <row r="40" spans="1:7" ht="15" thickBot="1" x14ac:dyDescent="0.25">
      <c r="A40" s="83"/>
      <c r="B40" s="84"/>
      <c r="C40" s="84"/>
      <c r="D40" s="84"/>
      <c r="E40" s="84"/>
      <c r="F40" s="84"/>
      <c r="G40" s="84"/>
    </row>
    <row r="41" spans="1:7" x14ac:dyDescent="0.2">
      <c r="A41" s="267"/>
      <c r="B41" s="267"/>
      <c r="C41" s="268" t="s">
        <v>74</v>
      </c>
      <c r="D41" s="268"/>
      <c r="E41" s="268"/>
      <c r="F41" s="268"/>
      <c r="G41" s="268"/>
    </row>
    <row r="42" spans="1:7" x14ac:dyDescent="0.2">
      <c r="A42" s="214"/>
      <c r="B42" s="214"/>
      <c r="C42" s="214"/>
      <c r="D42" s="214"/>
      <c r="E42" s="214"/>
      <c r="F42" s="214"/>
      <c r="G42" s="214"/>
    </row>
  </sheetData>
  <mergeCells count="5">
    <mergeCell ref="A1:G1"/>
    <mergeCell ref="A2:G2"/>
    <mergeCell ref="A42:G42"/>
    <mergeCell ref="A41:B41"/>
    <mergeCell ref="C41:G41"/>
  </mergeCells>
  <pageMargins left="0.7" right="0.7" top="0.75" bottom="0.75" header="0.3" footer="0.3"/>
  <pageSetup paperSize="9" scale="87"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view="pageBreakPreview" topLeftCell="A19" zoomScale="130" zoomScaleNormal="100" zoomScaleSheetLayoutView="130" workbookViewId="0">
      <selection activeCell="K37" sqref="K37"/>
    </sheetView>
  </sheetViews>
  <sheetFormatPr defaultRowHeight="14.25" x14ac:dyDescent="0.2"/>
  <cols>
    <col min="1" max="1" width="15.25" customWidth="1"/>
    <col min="2" max="11" width="9.25" customWidth="1"/>
  </cols>
  <sheetData>
    <row r="1" spans="1:11" ht="18.75" x14ac:dyDescent="0.2">
      <c r="A1" s="184" t="s">
        <v>17</v>
      </c>
      <c r="B1" s="184"/>
      <c r="C1" s="184"/>
      <c r="D1" s="184"/>
      <c r="E1" s="184"/>
      <c r="F1" s="184"/>
      <c r="G1" s="184"/>
      <c r="H1" s="184"/>
      <c r="I1" s="184"/>
      <c r="J1" s="184"/>
      <c r="K1" s="184"/>
    </row>
    <row r="2" spans="1:11" ht="18.75" x14ac:dyDescent="0.2">
      <c r="A2" s="184" t="s">
        <v>18</v>
      </c>
      <c r="B2" s="184"/>
      <c r="C2" s="184"/>
      <c r="D2" s="184"/>
      <c r="E2" s="184"/>
      <c r="F2" s="184"/>
      <c r="G2" s="184"/>
      <c r="H2" s="184"/>
      <c r="I2" s="184"/>
      <c r="J2" s="184"/>
      <c r="K2" s="184"/>
    </row>
    <row r="3" spans="1:11" x14ac:dyDescent="0.2">
      <c r="A3" s="187"/>
      <c r="B3" s="187"/>
      <c r="C3" s="187"/>
      <c r="D3" s="187"/>
      <c r="E3" s="187"/>
      <c r="F3" s="187"/>
      <c r="G3" s="187"/>
      <c r="H3" s="187"/>
      <c r="I3" s="187"/>
      <c r="J3" s="187"/>
      <c r="K3" s="187"/>
    </row>
    <row r="4" spans="1:11" ht="16.5" thickBot="1" x14ac:dyDescent="0.25">
      <c r="A4" s="196" t="s">
        <v>19</v>
      </c>
      <c r="B4" s="196"/>
      <c r="C4" s="196"/>
      <c r="D4" s="196"/>
      <c r="E4" s="196"/>
      <c r="F4" s="197"/>
      <c r="G4" s="197"/>
      <c r="H4" s="197"/>
      <c r="I4" s="197"/>
      <c r="J4" s="197"/>
      <c r="K4" s="197"/>
    </row>
    <row r="5" spans="1:11" ht="15" thickTop="1" x14ac:dyDescent="0.2">
      <c r="A5" s="190" t="s">
        <v>20</v>
      </c>
      <c r="B5" s="193" t="s">
        <v>21</v>
      </c>
      <c r="C5" s="194"/>
      <c r="D5" s="193" t="s">
        <v>22</v>
      </c>
      <c r="E5" s="194"/>
      <c r="F5" s="193" t="s">
        <v>23</v>
      </c>
      <c r="G5" s="195"/>
      <c r="H5" s="193" t="s">
        <v>24</v>
      </c>
      <c r="I5" s="195"/>
      <c r="J5" s="193" t="s">
        <v>25</v>
      </c>
      <c r="K5" s="194"/>
    </row>
    <row r="6" spans="1:11" ht="15" thickBot="1" x14ac:dyDescent="0.25">
      <c r="A6" s="191"/>
      <c r="B6" s="198" t="s">
        <v>26</v>
      </c>
      <c r="C6" s="199"/>
      <c r="D6" s="198" t="s">
        <v>26</v>
      </c>
      <c r="E6" s="199"/>
      <c r="F6" s="198" t="s">
        <v>26</v>
      </c>
      <c r="G6" s="199"/>
      <c r="H6" s="198" t="s">
        <v>26</v>
      </c>
      <c r="I6" s="199"/>
      <c r="J6" s="198" t="s">
        <v>26</v>
      </c>
      <c r="K6" s="200"/>
    </row>
    <row r="7" spans="1:11" ht="15" thickBot="1" x14ac:dyDescent="0.25">
      <c r="A7" s="192"/>
      <c r="B7" s="153" t="s">
        <v>27</v>
      </c>
      <c r="C7" s="24" t="s">
        <v>28</v>
      </c>
      <c r="D7" s="23" t="s">
        <v>27</v>
      </c>
      <c r="E7" s="139" t="s">
        <v>28</v>
      </c>
      <c r="F7" s="23" t="s">
        <v>27</v>
      </c>
      <c r="G7" s="24" t="s">
        <v>28</v>
      </c>
      <c r="H7" s="19" t="s">
        <v>27</v>
      </c>
      <c r="I7" s="25" t="s">
        <v>28</v>
      </c>
      <c r="J7" s="19" t="s">
        <v>27</v>
      </c>
      <c r="K7" s="19" t="s">
        <v>28</v>
      </c>
    </row>
    <row r="8" spans="1:11" ht="15" thickTop="1" x14ac:dyDescent="0.2">
      <c r="A8" s="26" t="s">
        <v>29</v>
      </c>
      <c r="B8" s="135">
        <v>310.8</v>
      </c>
      <c r="C8" s="93">
        <v>308.8</v>
      </c>
      <c r="D8" s="94">
        <v>0</v>
      </c>
      <c r="E8" s="146">
        <v>0</v>
      </c>
      <c r="F8" s="94">
        <v>0</v>
      </c>
      <c r="G8" s="94">
        <v>0</v>
      </c>
      <c r="H8" s="101">
        <v>1783</v>
      </c>
      <c r="I8" s="101">
        <v>1773</v>
      </c>
      <c r="J8" s="102">
        <v>1225.5</v>
      </c>
      <c r="K8" s="102">
        <v>1225.5</v>
      </c>
    </row>
    <row r="9" spans="1:11" x14ac:dyDescent="0.2">
      <c r="A9" s="26" t="s">
        <v>31</v>
      </c>
      <c r="B9" s="136">
        <v>0</v>
      </c>
      <c r="C9" s="94">
        <v>0</v>
      </c>
      <c r="D9" s="94">
        <v>68</v>
      </c>
      <c r="E9" s="147">
        <v>47.5</v>
      </c>
      <c r="F9" s="94">
        <v>0</v>
      </c>
      <c r="G9" s="94">
        <v>0</v>
      </c>
      <c r="H9" s="102">
        <v>0</v>
      </c>
      <c r="I9" s="102">
        <v>0</v>
      </c>
      <c r="J9" s="102">
        <v>757.6</v>
      </c>
      <c r="K9" s="102">
        <v>757.6</v>
      </c>
    </row>
    <row r="10" spans="1:11" x14ac:dyDescent="0.2">
      <c r="A10" s="26" t="s">
        <v>32</v>
      </c>
      <c r="B10" s="136">
        <v>0</v>
      </c>
      <c r="C10" s="94">
        <v>0</v>
      </c>
      <c r="D10" s="94">
        <v>88</v>
      </c>
      <c r="E10" s="147">
        <v>88</v>
      </c>
      <c r="F10" s="94">
        <v>203</v>
      </c>
      <c r="G10" s="94">
        <v>203</v>
      </c>
      <c r="H10" s="102">
        <v>869.2</v>
      </c>
      <c r="I10" s="102">
        <v>824.2</v>
      </c>
      <c r="J10" s="102">
        <v>2511</v>
      </c>
      <c r="K10" s="102">
        <v>2393</v>
      </c>
    </row>
    <row r="11" spans="1:11" x14ac:dyDescent="0.2">
      <c r="A11" s="26" t="s">
        <v>33</v>
      </c>
      <c r="B11" s="136">
        <v>935.1</v>
      </c>
      <c r="C11" s="94">
        <v>824.1</v>
      </c>
      <c r="D11" s="94">
        <v>57.4</v>
      </c>
      <c r="E11" s="147">
        <v>57.4</v>
      </c>
      <c r="F11" s="94">
        <v>99.3</v>
      </c>
      <c r="G11" s="94">
        <v>95.3</v>
      </c>
      <c r="H11" s="102">
        <v>0</v>
      </c>
      <c r="I11" s="102">
        <v>0</v>
      </c>
      <c r="J11" s="102">
        <v>0</v>
      </c>
      <c r="K11" s="102">
        <v>0</v>
      </c>
    </row>
    <row r="12" spans="1:11" x14ac:dyDescent="0.2">
      <c r="A12" s="26" t="s">
        <v>34</v>
      </c>
      <c r="B12" s="136">
        <v>0</v>
      </c>
      <c r="C12" s="94">
        <v>0</v>
      </c>
      <c r="D12" s="94">
        <v>15.3</v>
      </c>
      <c r="E12" s="147">
        <v>15.3</v>
      </c>
      <c r="F12" s="94">
        <v>0</v>
      </c>
      <c r="G12" s="94">
        <v>0</v>
      </c>
      <c r="H12" s="102">
        <v>399.6</v>
      </c>
      <c r="I12" s="102">
        <v>384.6</v>
      </c>
      <c r="J12" s="102">
        <v>0</v>
      </c>
      <c r="K12" s="102">
        <v>0</v>
      </c>
    </row>
    <row r="13" spans="1:11" x14ac:dyDescent="0.2">
      <c r="A13" s="26" t="s">
        <v>35</v>
      </c>
      <c r="B13" s="136">
        <v>0</v>
      </c>
      <c r="C13" s="94">
        <v>0</v>
      </c>
      <c r="D13" s="94">
        <v>0</v>
      </c>
      <c r="E13" s="147">
        <v>0</v>
      </c>
      <c r="F13" s="94">
        <v>0</v>
      </c>
      <c r="G13" s="94">
        <v>0</v>
      </c>
      <c r="H13" s="102">
        <v>506.5</v>
      </c>
      <c r="I13" s="102">
        <v>506.5</v>
      </c>
      <c r="J13" s="102">
        <v>0</v>
      </c>
      <c r="K13" s="102">
        <v>0</v>
      </c>
    </row>
    <row r="14" spans="1:11" x14ac:dyDescent="0.2">
      <c r="A14" s="26" t="s">
        <v>36</v>
      </c>
      <c r="B14" s="136">
        <v>11.2</v>
      </c>
      <c r="C14" s="94">
        <v>11.2</v>
      </c>
      <c r="D14" s="94">
        <v>0</v>
      </c>
      <c r="E14" s="147">
        <v>0</v>
      </c>
      <c r="F14" s="94">
        <v>0</v>
      </c>
      <c r="G14" s="94">
        <v>0</v>
      </c>
      <c r="H14" s="102">
        <v>1126.5</v>
      </c>
      <c r="I14" s="102">
        <v>1124.5</v>
      </c>
      <c r="J14" s="102">
        <v>0</v>
      </c>
      <c r="K14" s="102">
        <v>0</v>
      </c>
    </row>
    <row r="15" spans="1:11" x14ac:dyDescent="0.2">
      <c r="A15" s="26" t="s">
        <v>37</v>
      </c>
      <c r="B15" s="136">
        <v>0</v>
      </c>
      <c r="C15" s="94">
        <v>0</v>
      </c>
      <c r="D15" s="94">
        <v>244.1</v>
      </c>
      <c r="E15" s="147">
        <v>147</v>
      </c>
      <c r="F15" s="94">
        <v>0</v>
      </c>
      <c r="G15" s="94">
        <v>0</v>
      </c>
      <c r="H15" s="102">
        <v>0</v>
      </c>
      <c r="I15" s="102">
        <v>0</v>
      </c>
      <c r="J15" s="102">
        <v>780.8</v>
      </c>
      <c r="K15" s="102">
        <v>753.3</v>
      </c>
    </row>
    <row r="16" spans="1:11" x14ac:dyDescent="0.2">
      <c r="A16" s="26" t="s">
        <v>38</v>
      </c>
      <c r="B16" s="136">
        <v>38.5</v>
      </c>
      <c r="C16" s="94">
        <v>35</v>
      </c>
      <c r="D16" s="94">
        <v>0</v>
      </c>
      <c r="E16" s="147">
        <v>0</v>
      </c>
      <c r="F16" s="94">
        <v>0</v>
      </c>
      <c r="G16" s="94">
        <v>0</v>
      </c>
      <c r="H16" s="102">
        <v>893.9</v>
      </c>
      <c r="I16" s="102">
        <v>887.9</v>
      </c>
      <c r="J16" s="102">
        <v>0</v>
      </c>
      <c r="K16" s="102">
        <v>0</v>
      </c>
    </row>
    <row r="17" spans="1:11" x14ac:dyDescent="0.2">
      <c r="A17" s="26" t="s">
        <v>39</v>
      </c>
      <c r="B17" s="136">
        <v>598.1</v>
      </c>
      <c r="C17" s="94">
        <v>392.3</v>
      </c>
      <c r="D17" s="94">
        <v>258.5</v>
      </c>
      <c r="E17" s="147">
        <v>258.5</v>
      </c>
      <c r="F17" s="94">
        <v>0</v>
      </c>
      <c r="G17" s="94">
        <v>0</v>
      </c>
      <c r="H17" s="102">
        <v>254</v>
      </c>
      <c r="I17" s="102">
        <v>251</v>
      </c>
      <c r="J17" s="102"/>
      <c r="K17" s="102"/>
    </row>
    <row r="18" spans="1:11" x14ac:dyDescent="0.2">
      <c r="A18" s="26" t="s">
        <v>40</v>
      </c>
      <c r="B18" s="136">
        <v>0</v>
      </c>
      <c r="C18" s="94">
        <v>0</v>
      </c>
      <c r="D18" s="94">
        <v>251.1</v>
      </c>
      <c r="E18" s="147">
        <v>251.1</v>
      </c>
      <c r="F18" s="94">
        <v>0</v>
      </c>
      <c r="G18" s="94">
        <v>0</v>
      </c>
      <c r="H18" s="102">
        <v>428.8</v>
      </c>
      <c r="I18" s="102">
        <v>421.8</v>
      </c>
      <c r="J18" s="102"/>
      <c r="K18" s="102"/>
    </row>
    <row r="19" spans="1:11" ht="15" thickBot="1" x14ac:dyDescent="0.25">
      <c r="A19" s="27" t="s">
        <v>41</v>
      </c>
      <c r="B19" s="137">
        <v>0</v>
      </c>
      <c r="C19" s="96">
        <v>0</v>
      </c>
      <c r="D19" s="94">
        <v>516.29999999999995</v>
      </c>
      <c r="E19" s="148">
        <v>487.6</v>
      </c>
      <c r="F19" s="94">
        <v>624.5</v>
      </c>
      <c r="G19" s="96">
        <v>592.5</v>
      </c>
      <c r="H19" s="104">
        <v>618.20000000000005</v>
      </c>
      <c r="I19" s="104">
        <v>560.79999999999995</v>
      </c>
      <c r="J19" s="104"/>
      <c r="K19" s="104"/>
    </row>
    <row r="20" spans="1:11" x14ac:dyDescent="0.2">
      <c r="A20" s="159" t="s">
        <v>42</v>
      </c>
      <c r="B20" s="160"/>
      <c r="C20" s="161"/>
      <c r="D20" s="160"/>
      <c r="E20" s="162"/>
      <c r="F20" s="160"/>
      <c r="G20" s="161"/>
      <c r="H20" s="163"/>
      <c r="I20" s="163"/>
      <c r="J20" s="163"/>
      <c r="K20" s="163"/>
    </row>
    <row r="21" spans="1:11" x14ac:dyDescent="0.2">
      <c r="A21" s="164" t="s">
        <v>43</v>
      </c>
      <c r="B21" s="167">
        <f t="shared" ref="B21:K21" si="0">AVERAGE(B8:B19)</f>
        <v>157.80833333333337</v>
      </c>
      <c r="C21" s="167">
        <f t="shared" si="0"/>
        <v>130.95000000000002</v>
      </c>
      <c r="D21" s="167">
        <f t="shared" si="0"/>
        <v>124.89166666666665</v>
      </c>
      <c r="E21" s="167">
        <f t="shared" si="0"/>
        <v>112.7</v>
      </c>
      <c r="F21" s="167">
        <f t="shared" si="0"/>
        <v>77.233333333333334</v>
      </c>
      <c r="G21" s="167">
        <f t="shared" si="0"/>
        <v>74.233333333333334</v>
      </c>
      <c r="H21" s="167">
        <f t="shared" si="0"/>
        <v>573.30833333333328</v>
      </c>
      <c r="I21" s="167">
        <f t="shared" si="0"/>
        <v>561.19166666666661</v>
      </c>
      <c r="J21" s="167">
        <f t="shared" si="0"/>
        <v>586.1</v>
      </c>
      <c r="K21" s="167">
        <f t="shared" si="0"/>
        <v>569.93333333333339</v>
      </c>
    </row>
    <row r="22" spans="1:11" ht="15" thickBot="1" x14ac:dyDescent="0.25">
      <c r="A22" s="165" t="s">
        <v>44</v>
      </c>
      <c r="B22" s="168">
        <f t="shared" ref="B22:K22" si="1">+B21/30</f>
        <v>5.2602777777777785</v>
      </c>
      <c r="C22" s="168">
        <f t="shared" si="1"/>
        <v>4.3650000000000002</v>
      </c>
      <c r="D22" s="168">
        <f t="shared" si="1"/>
        <v>4.1630555555555553</v>
      </c>
      <c r="E22" s="168">
        <f t="shared" si="1"/>
        <v>3.7566666666666668</v>
      </c>
      <c r="F22" s="168">
        <f t="shared" si="1"/>
        <v>2.5744444444444445</v>
      </c>
      <c r="G22" s="168">
        <f t="shared" si="1"/>
        <v>2.4744444444444444</v>
      </c>
      <c r="H22" s="168">
        <f t="shared" si="1"/>
        <v>19.110277777777775</v>
      </c>
      <c r="I22" s="168">
        <f t="shared" si="1"/>
        <v>18.706388888888888</v>
      </c>
      <c r="J22" s="168">
        <f t="shared" si="1"/>
        <v>19.536666666666669</v>
      </c>
      <c r="K22" s="168">
        <f t="shared" si="1"/>
        <v>18.997777777777781</v>
      </c>
    </row>
    <row r="23" spans="1:11" ht="15.75" thickTop="1" x14ac:dyDescent="0.2">
      <c r="A23" s="202"/>
      <c r="B23" s="202"/>
      <c r="C23" s="202"/>
      <c r="D23" s="202"/>
      <c r="E23" s="202"/>
      <c r="F23" s="202"/>
      <c r="G23" s="202"/>
      <c r="H23" s="202"/>
      <c r="I23" s="202"/>
      <c r="J23" s="202"/>
      <c r="K23" s="202"/>
    </row>
    <row r="24" spans="1:11" x14ac:dyDescent="0.2">
      <c r="A24" s="203"/>
      <c r="B24" s="203"/>
      <c r="C24" s="203"/>
      <c r="D24" s="203"/>
      <c r="E24" s="203"/>
      <c r="F24" s="203"/>
      <c r="G24" s="203"/>
      <c r="H24" s="203"/>
      <c r="I24" s="203"/>
      <c r="J24" s="203"/>
      <c r="K24" s="203"/>
    </row>
    <row r="25" spans="1:11" ht="16.5" thickBot="1" x14ac:dyDescent="0.25">
      <c r="A25" s="196" t="s">
        <v>45</v>
      </c>
      <c r="B25" s="196"/>
      <c r="C25" s="196"/>
      <c r="D25" s="196"/>
      <c r="E25" s="196"/>
      <c r="F25" s="196"/>
      <c r="G25" s="196"/>
      <c r="H25" s="196"/>
      <c r="I25" s="196"/>
      <c r="J25" s="196"/>
      <c r="K25" s="196"/>
    </row>
    <row r="26" spans="1:11" ht="15" thickTop="1" x14ac:dyDescent="0.2">
      <c r="A26" s="190" t="s">
        <v>20</v>
      </c>
      <c r="B26" s="194" t="s">
        <v>21</v>
      </c>
      <c r="C26" s="195"/>
      <c r="D26" s="193" t="s">
        <v>22</v>
      </c>
      <c r="E26" s="194"/>
      <c r="F26" s="193" t="s">
        <v>23</v>
      </c>
      <c r="G26" s="195"/>
      <c r="H26" s="193" t="s">
        <v>24</v>
      </c>
      <c r="I26" s="195"/>
      <c r="J26" s="193" t="s">
        <v>25</v>
      </c>
      <c r="K26" s="194"/>
    </row>
    <row r="27" spans="1:11" ht="15" thickBot="1" x14ac:dyDescent="0.25">
      <c r="A27" s="191"/>
      <c r="B27" s="200" t="s">
        <v>46</v>
      </c>
      <c r="C27" s="199"/>
      <c r="D27" s="198" t="s">
        <v>46</v>
      </c>
      <c r="E27" s="200"/>
      <c r="F27" s="198" t="s">
        <v>46</v>
      </c>
      <c r="G27" s="199"/>
      <c r="H27" s="198" t="s">
        <v>46</v>
      </c>
      <c r="I27" s="199"/>
      <c r="J27" s="198" t="s">
        <v>46</v>
      </c>
      <c r="K27" s="200"/>
    </row>
    <row r="28" spans="1:11" ht="15" thickBot="1" x14ac:dyDescent="0.25">
      <c r="A28" s="192"/>
      <c r="B28" s="29" t="s">
        <v>27</v>
      </c>
      <c r="C28" s="30" t="s">
        <v>47</v>
      </c>
      <c r="D28" s="29" t="s">
        <v>27</v>
      </c>
      <c r="E28" s="139" t="s">
        <v>47</v>
      </c>
      <c r="F28" s="29" t="s">
        <v>27</v>
      </c>
      <c r="G28" s="30" t="s">
        <v>47</v>
      </c>
      <c r="H28" s="31" t="s">
        <v>27</v>
      </c>
      <c r="I28" s="32" t="s">
        <v>47</v>
      </c>
      <c r="J28" s="31" t="s">
        <v>27</v>
      </c>
      <c r="K28" s="31" t="s">
        <v>47</v>
      </c>
    </row>
    <row r="29" spans="1:11" ht="15" thickTop="1" x14ac:dyDescent="0.2">
      <c r="A29" s="140" t="s">
        <v>29</v>
      </c>
      <c r="B29" s="93">
        <v>4687.7</v>
      </c>
      <c r="C29" s="93">
        <v>4374.3999999999996</v>
      </c>
      <c r="D29" s="93">
        <v>4337.1000000000004</v>
      </c>
      <c r="E29" s="150">
        <v>4062.4</v>
      </c>
      <c r="F29" s="93">
        <v>12226</v>
      </c>
      <c r="G29" s="93">
        <v>11285.8</v>
      </c>
      <c r="H29" s="101">
        <v>4476.8999999999996</v>
      </c>
      <c r="I29" s="101">
        <v>2353.4</v>
      </c>
      <c r="J29" s="101">
        <v>3013.9</v>
      </c>
      <c r="K29" s="101">
        <v>2566.9</v>
      </c>
    </row>
    <row r="30" spans="1:11" x14ac:dyDescent="0.2">
      <c r="A30" s="138" t="s">
        <v>31</v>
      </c>
      <c r="B30" s="93">
        <v>8269.7000000000007</v>
      </c>
      <c r="C30" s="93">
        <v>7999.3</v>
      </c>
      <c r="D30" s="93">
        <v>5966.4</v>
      </c>
      <c r="E30" s="151">
        <v>5802.4</v>
      </c>
      <c r="F30" s="93">
        <v>9787.7000000000007</v>
      </c>
      <c r="G30" s="93">
        <v>9199.4</v>
      </c>
      <c r="H30" s="101">
        <v>4106.8</v>
      </c>
      <c r="I30" s="101">
        <v>3452.3</v>
      </c>
      <c r="J30" s="102">
        <v>6859.7</v>
      </c>
      <c r="K30" s="102">
        <v>6433.4</v>
      </c>
    </row>
    <row r="31" spans="1:11" x14ac:dyDescent="0.2">
      <c r="A31" s="138" t="s">
        <v>32</v>
      </c>
      <c r="B31" s="93">
        <v>7450.5</v>
      </c>
      <c r="C31" s="93">
        <v>7317.3</v>
      </c>
      <c r="D31" s="93">
        <v>4009.5</v>
      </c>
      <c r="E31" s="151">
        <v>3938.6</v>
      </c>
      <c r="F31" s="93">
        <v>8396.9</v>
      </c>
      <c r="G31" s="93">
        <v>8190.1</v>
      </c>
      <c r="H31" s="101">
        <v>3875.5</v>
      </c>
      <c r="I31" s="101">
        <v>3376.1</v>
      </c>
      <c r="J31" s="102">
        <v>3016.9</v>
      </c>
      <c r="K31" s="102">
        <v>3016.9</v>
      </c>
    </row>
    <row r="32" spans="1:11" x14ac:dyDescent="0.2">
      <c r="A32" s="138" t="s">
        <v>33</v>
      </c>
      <c r="B32" s="93">
        <v>5288.7</v>
      </c>
      <c r="C32" s="93">
        <v>5241.3</v>
      </c>
      <c r="D32" s="93">
        <v>3513.1</v>
      </c>
      <c r="E32" s="151">
        <v>3312.3</v>
      </c>
      <c r="F32" s="93">
        <v>10429.1</v>
      </c>
      <c r="G32" s="93">
        <v>10076.799999999999</v>
      </c>
      <c r="H32" s="101">
        <v>6884.3</v>
      </c>
      <c r="I32" s="101">
        <v>5894.8</v>
      </c>
      <c r="J32" s="101">
        <v>4125</v>
      </c>
      <c r="K32" s="102">
        <v>3502.5</v>
      </c>
    </row>
    <row r="33" spans="1:11" x14ac:dyDescent="0.2">
      <c r="A33" s="138" t="s">
        <v>34</v>
      </c>
      <c r="B33" s="93">
        <v>3423.6</v>
      </c>
      <c r="C33" s="93">
        <v>3123.3</v>
      </c>
      <c r="D33" s="93">
        <v>3947.7</v>
      </c>
      <c r="E33" s="151">
        <v>3895.7</v>
      </c>
      <c r="F33" s="93">
        <v>10810.8</v>
      </c>
      <c r="G33" s="93">
        <v>9744.9</v>
      </c>
      <c r="H33" s="101">
        <v>2504.4</v>
      </c>
      <c r="I33" s="101">
        <v>2313.4</v>
      </c>
      <c r="J33" s="102">
        <v>12170.5</v>
      </c>
      <c r="K33" s="102">
        <v>11995.4</v>
      </c>
    </row>
    <row r="34" spans="1:11" x14ac:dyDescent="0.2">
      <c r="A34" s="138" t="s">
        <v>35</v>
      </c>
      <c r="B34" s="93">
        <v>4196.8</v>
      </c>
      <c r="C34" s="93">
        <v>3954.6</v>
      </c>
      <c r="D34" s="93">
        <v>3784.9</v>
      </c>
      <c r="E34" s="151">
        <v>3620.8</v>
      </c>
      <c r="F34" s="93">
        <v>7999.3</v>
      </c>
      <c r="G34" s="93">
        <v>7125.4</v>
      </c>
      <c r="H34" s="101">
        <v>5367</v>
      </c>
      <c r="I34" s="101">
        <v>4971.8</v>
      </c>
      <c r="J34" s="102">
        <v>19140.3</v>
      </c>
      <c r="K34" s="102">
        <v>17873.3</v>
      </c>
    </row>
    <row r="35" spans="1:11" x14ac:dyDescent="0.2">
      <c r="A35" s="138" t="s">
        <v>36</v>
      </c>
      <c r="B35" s="93">
        <v>4528.5</v>
      </c>
      <c r="C35" s="93">
        <v>4345.5</v>
      </c>
      <c r="D35" s="93">
        <v>5367.4</v>
      </c>
      <c r="E35" s="151">
        <v>5126.3</v>
      </c>
      <c r="F35" s="93">
        <v>3805</v>
      </c>
      <c r="G35" s="93">
        <v>3159.8</v>
      </c>
      <c r="H35" s="101">
        <v>5074.2</v>
      </c>
      <c r="I35" s="101">
        <v>3803</v>
      </c>
      <c r="J35" s="101">
        <v>17580</v>
      </c>
      <c r="K35" s="102">
        <v>16746.599999999999</v>
      </c>
    </row>
    <row r="36" spans="1:11" x14ac:dyDescent="0.2">
      <c r="A36" s="138" t="s">
        <v>37</v>
      </c>
      <c r="B36" s="93">
        <v>3769</v>
      </c>
      <c r="C36" s="93">
        <v>3508.9</v>
      </c>
      <c r="D36" s="93">
        <v>4849.6000000000004</v>
      </c>
      <c r="E36" s="151">
        <v>4849.6000000000004</v>
      </c>
      <c r="F36" s="93">
        <v>6699.2</v>
      </c>
      <c r="G36" s="93">
        <v>6699.2</v>
      </c>
      <c r="H36" s="101">
        <v>2663.6</v>
      </c>
      <c r="I36" s="101">
        <v>2343.1999999999998</v>
      </c>
      <c r="J36" s="101">
        <v>11286.15</v>
      </c>
      <c r="K36" s="102">
        <v>11042.45</v>
      </c>
    </row>
    <row r="37" spans="1:11" x14ac:dyDescent="0.2">
      <c r="A37" s="138" t="s">
        <v>38</v>
      </c>
      <c r="B37" s="93">
        <v>5049.1000000000004</v>
      </c>
      <c r="C37" s="93">
        <v>5023.6000000000004</v>
      </c>
      <c r="D37" s="93">
        <v>5772.2</v>
      </c>
      <c r="E37" s="151">
        <v>5553.9</v>
      </c>
      <c r="F37" s="93">
        <v>14252.9</v>
      </c>
      <c r="G37" s="93">
        <v>14152.8</v>
      </c>
      <c r="H37" s="101">
        <v>8606.6</v>
      </c>
      <c r="I37" s="101">
        <v>7909.6</v>
      </c>
      <c r="J37" s="101">
        <v>33281.550000000003</v>
      </c>
      <c r="K37" s="102">
        <v>33251.050000000003</v>
      </c>
    </row>
    <row r="38" spans="1:11" x14ac:dyDescent="0.2">
      <c r="A38" s="138" t="s">
        <v>39</v>
      </c>
      <c r="B38" s="93">
        <v>5087.5</v>
      </c>
      <c r="C38" s="93">
        <v>5042</v>
      </c>
      <c r="D38" s="93">
        <v>9622.9</v>
      </c>
      <c r="E38" s="151">
        <v>9245.7999999999993</v>
      </c>
      <c r="F38" s="93">
        <v>16310.1</v>
      </c>
      <c r="G38" s="93">
        <v>16150</v>
      </c>
      <c r="H38" s="101">
        <v>4584.6000000000004</v>
      </c>
      <c r="I38" s="101">
        <v>4266.3999999999996</v>
      </c>
      <c r="J38" s="101"/>
      <c r="K38" s="102"/>
    </row>
    <row r="39" spans="1:11" x14ac:dyDescent="0.2">
      <c r="A39" s="138" t="s">
        <v>40</v>
      </c>
      <c r="B39" s="93">
        <v>5568.1</v>
      </c>
      <c r="C39" s="93">
        <v>5458.1</v>
      </c>
      <c r="D39" s="93">
        <v>10651.9</v>
      </c>
      <c r="E39" s="151">
        <v>10523.9</v>
      </c>
      <c r="F39" s="93">
        <v>14225.9</v>
      </c>
      <c r="G39" s="93">
        <v>14149.9</v>
      </c>
      <c r="H39" s="101">
        <v>4061.4</v>
      </c>
      <c r="I39" s="101">
        <v>4039.4</v>
      </c>
      <c r="J39" s="101"/>
      <c r="K39" s="102"/>
    </row>
    <row r="40" spans="1:11" ht="15" thickBot="1" x14ac:dyDescent="0.25">
      <c r="A40" s="141" t="s">
        <v>41</v>
      </c>
      <c r="B40" s="95">
        <v>5508.8</v>
      </c>
      <c r="C40" s="95">
        <v>5264.1</v>
      </c>
      <c r="D40" s="95">
        <v>8937.2999999999993</v>
      </c>
      <c r="E40" s="152">
        <v>8561.7999999999993</v>
      </c>
      <c r="F40" s="95">
        <v>3283</v>
      </c>
      <c r="G40" s="95">
        <v>3188.2</v>
      </c>
      <c r="H40" s="103">
        <v>12548.6</v>
      </c>
      <c r="I40" s="103">
        <v>12459.3</v>
      </c>
      <c r="J40" s="103"/>
      <c r="K40" s="103"/>
    </row>
    <row r="41" spans="1:11" x14ac:dyDescent="0.2">
      <c r="A41" s="142" t="s">
        <v>42</v>
      </c>
      <c r="B41" s="93"/>
      <c r="C41" s="94"/>
      <c r="D41" s="94"/>
      <c r="E41" s="149"/>
      <c r="F41" s="94"/>
      <c r="G41" s="94"/>
      <c r="H41" s="102"/>
      <c r="I41" s="102"/>
      <c r="J41" s="102"/>
      <c r="K41" s="102"/>
    </row>
    <row r="42" spans="1:11" x14ac:dyDescent="0.2">
      <c r="A42" s="138" t="s">
        <v>43</v>
      </c>
      <c r="B42" s="123">
        <f t="shared" ref="B42:K42" si="2">AVERAGE(B29:B40)</f>
        <v>5235.666666666667</v>
      </c>
      <c r="C42" s="123">
        <f t="shared" si="2"/>
        <v>5054.3666666666659</v>
      </c>
      <c r="D42" s="123">
        <f t="shared" si="2"/>
        <v>5896.666666666667</v>
      </c>
      <c r="E42" s="123">
        <f t="shared" si="2"/>
        <v>5707.791666666667</v>
      </c>
      <c r="F42" s="123">
        <f t="shared" si="2"/>
        <v>9852.1583333333328</v>
      </c>
      <c r="G42" s="123">
        <f t="shared" si="2"/>
        <v>9426.8583333333318</v>
      </c>
      <c r="H42" s="123">
        <f t="shared" si="2"/>
        <v>5396.1583333333338</v>
      </c>
      <c r="I42" s="123">
        <f t="shared" si="2"/>
        <v>4765.2250000000013</v>
      </c>
      <c r="J42" s="123">
        <f>AVERAGE(J29:J40)</f>
        <v>12274.888888888889</v>
      </c>
      <c r="K42" s="123">
        <f t="shared" si="2"/>
        <v>11825.388888888889</v>
      </c>
    </row>
    <row r="43" spans="1:11" ht="15" thickBot="1" x14ac:dyDescent="0.25">
      <c r="A43" s="143" t="s">
        <v>44</v>
      </c>
      <c r="B43" s="169">
        <f t="shared" ref="B43:K43" si="3">B42/30</f>
        <v>174.52222222222224</v>
      </c>
      <c r="C43" s="169">
        <f t="shared" si="3"/>
        <v>168.47888888888886</v>
      </c>
      <c r="D43" s="169">
        <f t="shared" si="3"/>
        <v>196.55555555555557</v>
      </c>
      <c r="E43" s="169">
        <f t="shared" si="3"/>
        <v>190.25972222222222</v>
      </c>
      <c r="F43" s="169">
        <f t="shared" si="3"/>
        <v>328.40527777777777</v>
      </c>
      <c r="G43" s="169">
        <f t="shared" si="3"/>
        <v>314.22861111111104</v>
      </c>
      <c r="H43" s="169">
        <f t="shared" si="3"/>
        <v>179.87194444444447</v>
      </c>
      <c r="I43" s="169">
        <f t="shared" si="3"/>
        <v>158.84083333333336</v>
      </c>
      <c r="J43" s="169">
        <f t="shared" si="3"/>
        <v>409.16296296296298</v>
      </c>
      <c r="K43" s="169">
        <f t="shared" si="3"/>
        <v>394.17962962962963</v>
      </c>
    </row>
    <row r="44" spans="1:11" ht="15" thickTop="1" x14ac:dyDescent="0.2">
      <c r="A44" s="201" t="s">
        <v>48</v>
      </c>
      <c r="B44" s="201"/>
      <c r="C44" s="201"/>
      <c r="D44" s="201"/>
      <c r="E44" s="201"/>
      <c r="F44" s="201"/>
      <c r="G44" s="201"/>
      <c r="H44" s="201"/>
      <c r="I44" s="201"/>
      <c r="J44" s="201"/>
      <c r="K44" s="201"/>
    </row>
    <row r="45" spans="1:11" x14ac:dyDescent="0.2">
      <c r="J45" s="166"/>
      <c r="K45" s="166"/>
    </row>
  </sheetData>
  <mergeCells count="31">
    <mergeCell ref="A44:K44"/>
    <mergeCell ref="A23:K23"/>
    <mergeCell ref="A24:K24"/>
    <mergeCell ref="A25:K25"/>
    <mergeCell ref="J26:K26"/>
    <mergeCell ref="B27:C27"/>
    <mergeCell ref="D27:E27"/>
    <mergeCell ref="F27:G27"/>
    <mergeCell ref="H27:I27"/>
    <mergeCell ref="J27:K27"/>
    <mergeCell ref="A26:A28"/>
    <mergeCell ref="B26:C26"/>
    <mergeCell ref="D26:E26"/>
    <mergeCell ref="F26:G26"/>
    <mergeCell ref="H26:I26"/>
    <mergeCell ref="J5:K5"/>
    <mergeCell ref="B6:C6"/>
    <mergeCell ref="D6:E6"/>
    <mergeCell ref="F6:G6"/>
    <mergeCell ref="H6:I6"/>
    <mergeCell ref="J6:K6"/>
    <mergeCell ref="A1:K1"/>
    <mergeCell ref="A2:K2"/>
    <mergeCell ref="A3:K3"/>
    <mergeCell ref="A4:E4"/>
    <mergeCell ref="F4:K4"/>
    <mergeCell ref="A5:A7"/>
    <mergeCell ref="B5:C5"/>
    <mergeCell ref="D5:E5"/>
    <mergeCell ref="F5:G5"/>
    <mergeCell ref="H5:I5"/>
  </mergeCells>
  <pageMargins left="0.7" right="0.7" top="0.75" bottom="0.75" header="0.3" footer="0.3"/>
  <pageSetup paperSize="9" scale="74"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view="pageBreakPreview" topLeftCell="A19" zoomScaleNormal="100" zoomScaleSheetLayoutView="100" workbookViewId="0">
      <selection activeCell="A37" sqref="A37:XFD37"/>
    </sheetView>
  </sheetViews>
  <sheetFormatPr defaultColWidth="9.125" defaultRowHeight="14.25" x14ac:dyDescent="0.2"/>
  <cols>
    <col min="1" max="1" width="8.625" style="8" bestFit="1" customWidth="1"/>
    <col min="2" max="11" width="12.625" style="8" customWidth="1"/>
    <col min="12" max="16384" width="9.125" style="8"/>
  </cols>
  <sheetData>
    <row r="1" spans="1:11" ht="18.75" x14ac:dyDescent="0.2">
      <c r="A1" s="184" t="s">
        <v>49</v>
      </c>
      <c r="B1" s="184"/>
      <c r="C1" s="184"/>
      <c r="D1" s="184"/>
      <c r="E1" s="184"/>
      <c r="F1" s="184"/>
      <c r="G1" s="184"/>
      <c r="H1" s="184"/>
      <c r="I1" s="184"/>
      <c r="J1" s="184"/>
      <c r="K1" s="184"/>
    </row>
    <row r="2" spans="1:11" x14ac:dyDescent="0.2">
      <c r="A2" s="204"/>
      <c r="B2" s="204"/>
      <c r="C2" s="204"/>
      <c r="D2" s="204"/>
      <c r="E2" s="204"/>
      <c r="F2" s="204"/>
      <c r="G2" s="204"/>
      <c r="H2" s="204"/>
      <c r="I2" s="204"/>
      <c r="J2" s="204"/>
      <c r="K2" s="204"/>
    </row>
    <row r="3" spans="1:11" ht="16.5" thickBot="1" x14ac:dyDescent="0.25">
      <c r="A3" s="196" t="s">
        <v>50</v>
      </c>
      <c r="B3" s="196"/>
      <c r="C3" s="196"/>
      <c r="D3" s="196"/>
      <c r="E3" s="196"/>
      <c r="F3" s="196"/>
      <c r="G3" s="196"/>
      <c r="H3" s="205" t="s">
        <v>1</v>
      </c>
      <c r="I3" s="205"/>
      <c r="J3" s="205"/>
      <c r="K3" s="205"/>
    </row>
    <row r="4" spans="1:11" ht="15.75" thickTop="1" thickBot="1" x14ac:dyDescent="0.25">
      <c r="A4" s="206" t="s">
        <v>20</v>
      </c>
      <c r="B4" s="208" t="s">
        <v>21</v>
      </c>
      <c r="C4" s="209"/>
      <c r="D4" s="210" t="s">
        <v>22</v>
      </c>
      <c r="E4" s="211"/>
      <c r="F4" s="210" t="s">
        <v>23</v>
      </c>
      <c r="G4" s="211"/>
      <c r="H4" s="210" t="s">
        <v>24</v>
      </c>
      <c r="I4" s="211"/>
      <c r="J4" s="210" t="s">
        <v>25</v>
      </c>
      <c r="K4" s="212"/>
    </row>
    <row r="5" spans="1:11" ht="30" customHeight="1" thickBot="1" x14ac:dyDescent="0.25">
      <c r="A5" s="207"/>
      <c r="B5" s="129" t="s">
        <v>51</v>
      </c>
      <c r="C5" s="129" t="s">
        <v>52</v>
      </c>
      <c r="D5" s="129" t="s">
        <v>51</v>
      </c>
      <c r="E5" s="129" t="s">
        <v>52</v>
      </c>
      <c r="F5" s="129" t="s">
        <v>51</v>
      </c>
      <c r="G5" s="129" t="s">
        <v>52</v>
      </c>
      <c r="H5" s="129" t="s">
        <v>51</v>
      </c>
      <c r="I5" s="129" t="s">
        <v>52</v>
      </c>
      <c r="J5" s="129" t="s">
        <v>51</v>
      </c>
      <c r="K5" s="129" t="s">
        <v>52</v>
      </c>
    </row>
    <row r="6" spans="1:11" x14ac:dyDescent="0.2">
      <c r="A6" s="3"/>
      <c r="B6" s="3"/>
      <c r="C6" s="18"/>
      <c r="D6" s="18"/>
      <c r="E6" s="18"/>
      <c r="F6" s="18"/>
      <c r="G6" s="18"/>
      <c r="H6" s="18"/>
      <c r="I6" s="18"/>
      <c r="J6" s="18"/>
      <c r="K6" s="18"/>
    </row>
    <row r="7" spans="1:11" ht="18.75" customHeight="1" x14ac:dyDescent="0.2">
      <c r="A7" s="36" t="s">
        <v>29</v>
      </c>
      <c r="B7" s="136">
        <v>99550</v>
      </c>
      <c r="C7" s="136">
        <v>355750</v>
      </c>
      <c r="D7" s="136">
        <v>32900</v>
      </c>
      <c r="E7" s="136">
        <v>0</v>
      </c>
      <c r="F7" s="136">
        <v>249600</v>
      </c>
      <c r="G7" s="136">
        <v>0</v>
      </c>
      <c r="H7" s="170">
        <v>420750</v>
      </c>
      <c r="I7" s="170">
        <v>3838450</v>
      </c>
      <c r="J7" s="136">
        <v>324100</v>
      </c>
      <c r="K7" s="136">
        <v>5290100</v>
      </c>
    </row>
    <row r="8" spans="1:11" ht="18.75" customHeight="1" x14ac:dyDescent="0.2">
      <c r="A8" s="36" t="s">
        <v>31</v>
      </c>
      <c r="B8" s="136">
        <v>186000</v>
      </c>
      <c r="C8" s="136">
        <v>0</v>
      </c>
      <c r="D8" s="136">
        <v>154700</v>
      </c>
      <c r="E8" s="136">
        <v>77500</v>
      </c>
      <c r="F8" s="136">
        <v>96500</v>
      </c>
      <c r="G8" s="136">
        <v>10000</v>
      </c>
      <c r="H8" s="136">
        <v>496350</v>
      </c>
      <c r="I8" s="136">
        <v>63300</v>
      </c>
      <c r="J8" s="136">
        <v>1906950</v>
      </c>
      <c r="K8" s="136">
        <v>5828500</v>
      </c>
    </row>
    <row r="9" spans="1:11" ht="18.75" customHeight="1" x14ac:dyDescent="0.2">
      <c r="A9" s="36" t="s">
        <v>32</v>
      </c>
      <c r="B9" s="136">
        <v>167150</v>
      </c>
      <c r="C9" s="136">
        <v>93400</v>
      </c>
      <c r="D9" s="136">
        <v>25300</v>
      </c>
      <c r="E9" s="136">
        <v>169250</v>
      </c>
      <c r="F9" s="136">
        <v>214465</v>
      </c>
      <c r="G9" s="136">
        <v>117500</v>
      </c>
      <c r="H9" s="136">
        <v>338700</v>
      </c>
      <c r="I9" s="136">
        <v>635750</v>
      </c>
      <c r="J9" s="136">
        <v>876150</v>
      </c>
      <c r="K9" s="136">
        <v>13180100</v>
      </c>
    </row>
    <row r="10" spans="1:11" ht="18.75" customHeight="1" x14ac:dyDescent="0.2">
      <c r="A10" s="36" t="s">
        <v>33</v>
      </c>
      <c r="B10" s="136">
        <v>76400</v>
      </c>
      <c r="C10" s="136">
        <v>214450</v>
      </c>
      <c r="D10" s="136">
        <v>20500</v>
      </c>
      <c r="E10" s="136">
        <v>34500</v>
      </c>
      <c r="F10" s="136">
        <v>0</v>
      </c>
      <c r="G10" s="136">
        <v>23900</v>
      </c>
      <c r="H10" s="136">
        <v>378350</v>
      </c>
      <c r="I10" s="136">
        <v>40500</v>
      </c>
      <c r="J10" s="136">
        <v>1795190</v>
      </c>
      <c r="K10" s="136">
        <v>4950050</v>
      </c>
    </row>
    <row r="11" spans="1:11" ht="18.75" customHeight="1" x14ac:dyDescent="0.2">
      <c r="A11" s="36" t="s">
        <v>34</v>
      </c>
      <c r="B11" s="136">
        <v>25400</v>
      </c>
      <c r="C11" s="136">
        <v>29700</v>
      </c>
      <c r="D11" s="136">
        <v>11000</v>
      </c>
      <c r="E11" s="136">
        <v>58900</v>
      </c>
      <c r="F11" s="136">
        <v>315450</v>
      </c>
      <c r="G11" s="136">
        <v>13000</v>
      </c>
      <c r="H11" s="136">
        <v>147550</v>
      </c>
      <c r="I11" s="136">
        <v>73750</v>
      </c>
      <c r="J11" s="136">
        <v>938400</v>
      </c>
      <c r="K11" s="136">
        <v>3640100</v>
      </c>
    </row>
    <row r="12" spans="1:11" ht="18.75" customHeight="1" x14ac:dyDescent="0.2">
      <c r="A12" s="36" t="s">
        <v>35</v>
      </c>
      <c r="B12" s="136">
        <v>44400</v>
      </c>
      <c r="C12" s="136">
        <v>30600</v>
      </c>
      <c r="D12" s="136">
        <v>73500</v>
      </c>
      <c r="E12" s="136">
        <v>78500</v>
      </c>
      <c r="F12" s="136">
        <v>474013</v>
      </c>
      <c r="G12" s="136">
        <v>419700</v>
      </c>
      <c r="H12" s="136" t="s">
        <v>53</v>
      </c>
      <c r="I12" s="136">
        <v>1752250</v>
      </c>
      <c r="J12" s="136">
        <v>1882700</v>
      </c>
      <c r="K12" s="136">
        <v>5983000</v>
      </c>
    </row>
    <row r="13" spans="1:11" ht="18.75" customHeight="1" x14ac:dyDescent="0.2">
      <c r="A13" s="36" t="s">
        <v>36</v>
      </c>
      <c r="B13" s="136">
        <v>77750</v>
      </c>
      <c r="C13" s="136">
        <v>51100</v>
      </c>
      <c r="D13" s="136">
        <v>30325</v>
      </c>
      <c r="E13" s="136">
        <v>30500</v>
      </c>
      <c r="F13" s="136">
        <v>106150</v>
      </c>
      <c r="G13" s="136">
        <v>260300</v>
      </c>
      <c r="H13" s="136">
        <v>615650</v>
      </c>
      <c r="I13" s="136">
        <v>2338800</v>
      </c>
      <c r="J13" s="136">
        <v>2527850</v>
      </c>
      <c r="K13" s="136">
        <v>11078540</v>
      </c>
    </row>
    <row r="14" spans="1:11" ht="18.75" customHeight="1" x14ac:dyDescent="0.2">
      <c r="A14" s="36" t="s">
        <v>37</v>
      </c>
      <c r="B14" s="136">
        <v>47300</v>
      </c>
      <c r="C14" s="136">
        <v>0</v>
      </c>
      <c r="D14" s="136">
        <v>75800</v>
      </c>
      <c r="E14" s="136">
        <v>72000</v>
      </c>
      <c r="F14" s="136">
        <v>56150</v>
      </c>
      <c r="G14" s="136">
        <v>32500</v>
      </c>
      <c r="H14" s="136">
        <v>412650</v>
      </c>
      <c r="I14" s="136">
        <v>722600</v>
      </c>
      <c r="J14" s="136">
        <v>526150</v>
      </c>
      <c r="K14" s="136">
        <v>6495550</v>
      </c>
    </row>
    <row r="15" spans="1:11" ht="18.75" customHeight="1" x14ac:dyDescent="0.2">
      <c r="A15" s="36" t="s">
        <v>38</v>
      </c>
      <c r="B15" s="136">
        <v>50900</v>
      </c>
      <c r="C15" s="136">
        <v>30000</v>
      </c>
      <c r="D15" s="136">
        <v>32100</v>
      </c>
      <c r="E15" s="136">
        <v>142800</v>
      </c>
      <c r="F15" s="136">
        <v>469350</v>
      </c>
      <c r="G15" s="136">
        <v>647550</v>
      </c>
      <c r="H15" s="136">
        <v>212225</v>
      </c>
      <c r="I15" s="136">
        <v>2233500</v>
      </c>
      <c r="J15" s="136">
        <v>783200</v>
      </c>
      <c r="K15" s="136">
        <v>10613150</v>
      </c>
    </row>
    <row r="16" spans="1:11" ht="18.75" customHeight="1" x14ac:dyDescent="0.2">
      <c r="A16" s="36" t="s">
        <v>39</v>
      </c>
      <c r="B16" s="136">
        <v>56700</v>
      </c>
      <c r="C16" s="136">
        <v>70500</v>
      </c>
      <c r="D16" s="136">
        <v>135600</v>
      </c>
      <c r="E16" s="136">
        <v>78000</v>
      </c>
      <c r="F16" s="136">
        <v>316850</v>
      </c>
      <c r="G16" s="136">
        <v>974800</v>
      </c>
      <c r="H16" s="136">
        <v>1028800</v>
      </c>
      <c r="I16" s="136">
        <v>488750</v>
      </c>
      <c r="J16" s="136"/>
      <c r="K16" s="136"/>
    </row>
    <row r="17" spans="1:11" ht="18.75" customHeight="1" x14ac:dyDescent="0.2">
      <c r="A17" s="36" t="s">
        <v>40</v>
      </c>
      <c r="B17" s="136">
        <v>114850</v>
      </c>
      <c r="C17" s="136">
        <v>107300</v>
      </c>
      <c r="D17" s="136">
        <v>50400</v>
      </c>
      <c r="E17" s="136">
        <v>55100</v>
      </c>
      <c r="F17" s="136">
        <v>180600</v>
      </c>
      <c r="G17" s="136">
        <v>663950</v>
      </c>
      <c r="H17" s="136">
        <v>833250</v>
      </c>
      <c r="I17" s="136">
        <v>3266300</v>
      </c>
      <c r="J17" s="136"/>
      <c r="K17" s="136"/>
    </row>
    <row r="18" spans="1:11" ht="18.75" customHeight="1" x14ac:dyDescent="0.2">
      <c r="A18" s="36" t="s">
        <v>41</v>
      </c>
      <c r="B18" s="136">
        <v>89900</v>
      </c>
      <c r="C18" s="136">
        <v>205500</v>
      </c>
      <c r="D18" s="136">
        <v>204500</v>
      </c>
      <c r="E18" s="136">
        <v>301300</v>
      </c>
      <c r="F18" s="136">
        <v>527050</v>
      </c>
      <c r="G18" s="136" t="s">
        <v>54</v>
      </c>
      <c r="H18" s="136">
        <v>1209100</v>
      </c>
      <c r="I18" s="136">
        <v>2856500</v>
      </c>
      <c r="J18" s="136"/>
      <c r="K18" s="136"/>
    </row>
    <row r="19" spans="1:11" ht="18.75" customHeight="1" thickBot="1" x14ac:dyDescent="0.25">
      <c r="A19" s="6"/>
      <c r="B19" s="7"/>
      <c r="C19" s="7"/>
      <c r="D19" s="7"/>
      <c r="E19" s="7"/>
      <c r="F19" s="7"/>
      <c r="G19" s="7"/>
      <c r="H19" s="7"/>
      <c r="I19" s="7"/>
      <c r="J19" s="7"/>
      <c r="K19" s="7"/>
    </row>
    <row r="20" spans="1:11" ht="18.75" customHeight="1" x14ac:dyDescent="0.2">
      <c r="A20" s="37" t="s">
        <v>42</v>
      </c>
      <c r="B20" s="18"/>
      <c r="C20" s="18"/>
      <c r="D20" s="18"/>
      <c r="E20" s="18"/>
      <c r="F20" s="18"/>
      <c r="G20" s="18"/>
      <c r="H20" s="18"/>
      <c r="I20" s="18"/>
      <c r="J20" s="18"/>
      <c r="K20" s="18"/>
    </row>
    <row r="21" spans="1:11" ht="18.75" customHeight="1" x14ac:dyDescent="0.2">
      <c r="A21" s="36" t="s">
        <v>43</v>
      </c>
      <c r="B21" s="122">
        <f t="shared" ref="B21:I21" si="0">+AVERAGE(B7:B18)</f>
        <v>86358.333333333328</v>
      </c>
      <c r="C21" s="122">
        <f t="shared" si="0"/>
        <v>99025</v>
      </c>
      <c r="D21" s="122">
        <f t="shared" si="0"/>
        <v>70552.083333333328</v>
      </c>
      <c r="E21" s="122">
        <f t="shared" si="0"/>
        <v>91529.166666666672</v>
      </c>
      <c r="F21" s="122">
        <f t="shared" si="0"/>
        <v>250514.83333333334</v>
      </c>
      <c r="G21" s="122">
        <f t="shared" si="0"/>
        <v>287563.63636363635</v>
      </c>
      <c r="H21" s="122">
        <f t="shared" si="0"/>
        <v>553943.18181818177</v>
      </c>
      <c r="I21" s="122">
        <f t="shared" si="0"/>
        <v>1525870.8333333333</v>
      </c>
      <c r="J21" s="122">
        <f>+AVERAGE(J7:J18)</f>
        <v>1284521.111111111</v>
      </c>
      <c r="K21" s="122">
        <f>+AVERAGE(K7:K18)</f>
        <v>7451010</v>
      </c>
    </row>
    <row r="22" spans="1:11" ht="18.75" customHeight="1" thickBot="1" x14ac:dyDescent="0.25">
      <c r="A22" s="38" t="s">
        <v>44</v>
      </c>
      <c r="B22" s="171">
        <f t="shared" ref="B22:I22" si="1">+B21/30</f>
        <v>2878.6111111111109</v>
      </c>
      <c r="C22" s="171">
        <f t="shared" si="1"/>
        <v>3300.8333333333335</v>
      </c>
      <c r="D22" s="171">
        <f t="shared" si="1"/>
        <v>2351.7361111111109</v>
      </c>
      <c r="E22" s="171">
        <f t="shared" si="1"/>
        <v>3050.9722222222222</v>
      </c>
      <c r="F22" s="171">
        <f t="shared" si="1"/>
        <v>8350.4944444444445</v>
      </c>
      <c r="G22" s="171">
        <f t="shared" si="1"/>
        <v>9585.454545454546</v>
      </c>
      <c r="H22" s="171">
        <f t="shared" si="1"/>
        <v>18464.772727272724</v>
      </c>
      <c r="I22" s="171">
        <f t="shared" si="1"/>
        <v>50862.361111111109</v>
      </c>
      <c r="J22" s="171">
        <f>+J21/30</f>
        <v>42817.370370370365</v>
      </c>
      <c r="K22" s="171">
        <f>+K21/30</f>
        <v>248367</v>
      </c>
    </row>
    <row r="23" spans="1:11" ht="18.75" customHeight="1" thickTop="1" x14ac:dyDescent="0.2">
      <c r="A23" s="3"/>
      <c r="B23" s="3"/>
      <c r="C23" s="42"/>
      <c r="D23" s="3"/>
      <c r="E23" s="42"/>
      <c r="F23" s="3"/>
      <c r="G23" s="3"/>
      <c r="H23" s="3"/>
      <c r="I23" s="3"/>
      <c r="J23" s="3"/>
      <c r="K23" s="3"/>
    </row>
    <row r="24" spans="1:11" ht="18.75" customHeight="1" x14ac:dyDescent="0.2">
      <c r="A24" s="184" t="s">
        <v>55</v>
      </c>
      <c r="B24" s="184"/>
      <c r="C24" s="184"/>
      <c r="D24" s="184"/>
      <c r="E24" s="184"/>
      <c r="F24" s="184"/>
      <c r="G24" s="184"/>
      <c r="H24" s="184"/>
      <c r="I24" s="184"/>
      <c r="J24" s="184"/>
      <c r="K24" s="184"/>
    </row>
    <row r="25" spans="1:11" ht="18.75" customHeight="1" thickBot="1" x14ac:dyDescent="0.25">
      <c r="A25" s="43"/>
      <c r="B25" s="215"/>
      <c r="C25" s="215"/>
      <c r="D25" s="215"/>
      <c r="E25" s="215"/>
      <c r="F25" s="215"/>
      <c r="G25" s="215"/>
      <c r="H25" s="215"/>
      <c r="I25" s="215"/>
      <c r="J25" s="205" t="s">
        <v>56</v>
      </c>
      <c r="K25" s="205"/>
    </row>
    <row r="26" spans="1:11" ht="18.75" customHeight="1" thickTop="1" thickBot="1" x14ac:dyDescent="0.25">
      <c r="A26" s="206" t="s">
        <v>20</v>
      </c>
      <c r="B26" s="208" t="s">
        <v>21</v>
      </c>
      <c r="C26" s="209"/>
      <c r="D26" s="210" t="s">
        <v>22</v>
      </c>
      <c r="E26" s="211"/>
      <c r="F26" s="210" t="s">
        <v>23</v>
      </c>
      <c r="G26" s="211"/>
      <c r="H26" s="210" t="s">
        <v>24</v>
      </c>
      <c r="I26" s="211"/>
      <c r="J26" s="210" t="s">
        <v>25</v>
      </c>
      <c r="K26" s="212"/>
    </row>
    <row r="27" spans="1:11" ht="18.75" customHeight="1" thickBot="1" x14ac:dyDescent="0.25">
      <c r="A27" s="207"/>
      <c r="B27" s="129" t="s">
        <v>57</v>
      </c>
      <c r="C27" s="129" t="s">
        <v>58</v>
      </c>
      <c r="D27" s="129" t="s">
        <v>57</v>
      </c>
      <c r="E27" s="129" t="s">
        <v>58</v>
      </c>
      <c r="F27" s="129" t="s">
        <v>57</v>
      </c>
      <c r="G27" s="129" t="s">
        <v>58</v>
      </c>
      <c r="H27" s="129" t="s">
        <v>57</v>
      </c>
      <c r="I27" s="129" t="s">
        <v>58</v>
      </c>
      <c r="J27" s="129" t="s">
        <v>57</v>
      </c>
      <c r="K27" s="129" t="s">
        <v>58</v>
      </c>
    </row>
    <row r="28" spans="1:11" ht="18.75" customHeight="1" x14ac:dyDescent="0.2">
      <c r="A28" s="3"/>
      <c r="B28" s="3"/>
      <c r="C28" s="40"/>
      <c r="D28" s="40"/>
      <c r="E28" s="40"/>
      <c r="F28" s="40"/>
      <c r="G28" s="40"/>
      <c r="H28" s="40"/>
      <c r="I28" s="40"/>
      <c r="J28" s="40"/>
      <c r="K28" s="40"/>
    </row>
    <row r="29" spans="1:11" ht="18.75" customHeight="1" x14ac:dyDescent="0.2">
      <c r="A29" s="36" t="s">
        <v>29</v>
      </c>
      <c r="B29" s="92">
        <v>13.75</v>
      </c>
      <c r="C29" s="92">
        <v>11.75</v>
      </c>
      <c r="D29" s="92">
        <v>8</v>
      </c>
      <c r="E29" s="92">
        <v>6</v>
      </c>
      <c r="F29" s="92">
        <v>8</v>
      </c>
      <c r="G29" s="92">
        <v>6</v>
      </c>
      <c r="H29" s="91">
        <v>16</v>
      </c>
      <c r="I29" s="91">
        <v>14</v>
      </c>
      <c r="J29" s="92">
        <v>23</v>
      </c>
      <c r="K29" s="92">
        <v>21</v>
      </c>
    </row>
    <row r="30" spans="1:11" ht="18.75" customHeight="1" x14ac:dyDescent="0.2">
      <c r="A30" s="36" t="s">
        <v>31</v>
      </c>
      <c r="B30" s="92">
        <v>13.75</v>
      </c>
      <c r="C30" s="92">
        <v>11.75</v>
      </c>
      <c r="D30" s="92">
        <v>8</v>
      </c>
      <c r="E30" s="92">
        <v>6</v>
      </c>
      <c r="F30" s="92">
        <v>8</v>
      </c>
      <c r="G30" s="92">
        <v>6</v>
      </c>
      <c r="H30" s="91">
        <v>16</v>
      </c>
      <c r="I30" s="91">
        <v>14</v>
      </c>
      <c r="J30" s="92">
        <v>23</v>
      </c>
      <c r="K30" s="92">
        <v>21</v>
      </c>
    </row>
    <row r="31" spans="1:11" ht="18.75" customHeight="1" x14ac:dyDescent="0.2">
      <c r="A31" s="36" t="s">
        <v>32</v>
      </c>
      <c r="B31" s="92">
        <v>13.75</v>
      </c>
      <c r="C31" s="92">
        <v>11.75</v>
      </c>
      <c r="D31" s="92">
        <v>8</v>
      </c>
      <c r="E31" s="92">
        <v>6</v>
      </c>
      <c r="F31" s="92">
        <v>8.25</v>
      </c>
      <c r="G31" s="92">
        <v>6.25</v>
      </c>
      <c r="H31" s="91">
        <v>16</v>
      </c>
      <c r="I31" s="91">
        <v>14</v>
      </c>
      <c r="J31" s="92">
        <v>23</v>
      </c>
      <c r="K31" s="92">
        <v>21</v>
      </c>
    </row>
    <row r="32" spans="1:11" ht="18.75" customHeight="1" x14ac:dyDescent="0.2">
      <c r="A32" s="36" t="s">
        <v>33</v>
      </c>
      <c r="B32" s="92">
        <v>13.75</v>
      </c>
      <c r="C32" s="92">
        <v>11.75</v>
      </c>
      <c r="D32" s="92">
        <v>8</v>
      </c>
      <c r="E32" s="92">
        <v>6</v>
      </c>
      <c r="F32" s="92">
        <v>8.25</v>
      </c>
      <c r="G32" s="92">
        <v>6.25</v>
      </c>
      <c r="H32" s="91">
        <v>16</v>
      </c>
      <c r="I32" s="91">
        <v>14</v>
      </c>
      <c r="J32" s="92">
        <v>23</v>
      </c>
      <c r="K32" s="92">
        <v>21</v>
      </c>
    </row>
    <row r="33" spans="1:11" ht="18.75" customHeight="1" x14ac:dyDescent="0.2">
      <c r="A33" s="36" t="s">
        <v>34</v>
      </c>
      <c r="B33" s="92">
        <v>13.75</v>
      </c>
      <c r="C33" s="92">
        <v>11.75</v>
      </c>
      <c r="D33" s="92">
        <v>8</v>
      </c>
      <c r="E33" s="92">
        <v>6</v>
      </c>
      <c r="F33" s="92">
        <v>9.75</v>
      </c>
      <c r="G33" s="92">
        <v>7.75</v>
      </c>
      <c r="H33" s="91">
        <v>16</v>
      </c>
      <c r="I33" s="91">
        <v>14</v>
      </c>
      <c r="J33" s="92">
        <v>23</v>
      </c>
      <c r="K33" s="92">
        <v>21</v>
      </c>
    </row>
    <row r="34" spans="1:11" ht="18.75" customHeight="1" x14ac:dyDescent="0.2">
      <c r="A34" s="36" t="s">
        <v>35</v>
      </c>
      <c r="B34" s="92">
        <v>13.75</v>
      </c>
      <c r="C34" s="92">
        <v>11.75</v>
      </c>
      <c r="D34" s="92">
        <v>8</v>
      </c>
      <c r="E34" s="92">
        <v>6</v>
      </c>
      <c r="F34" s="92">
        <v>10.75</v>
      </c>
      <c r="G34" s="92">
        <v>8.75</v>
      </c>
      <c r="H34" s="91">
        <v>17</v>
      </c>
      <c r="I34" s="91">
        <v>15</v>
      </c>
      <c r="J34" s="92">
        <v>23</v>
      </c>
      <c r="K34" s="92">
        <v>21</v>
      </c>
    </row>
    <row r="35" spans="1:11" ht="18.75" customHeight="1" x14ac:dyDescent="0.2">
      <c r="A35" s="36" t="s">
        <v>36</v>
      </c>
      <c r="B35" s="92">
        <v>13.75</v>
      </c>
      <c r="C35" s="92">
        <v>11.75</v>
      </c>
      <c r="D35" s="92">
        <v>8</v>
      </c>
      <c r="E35" s="92">
        <v>6</v>
      </c>
      <c r="F35" s="92">
        <v>10.75</v>
      </c>
      <c r="G35" s="92">
        <v>8.75</v>
      </c>
      <c r="H35" s="91">
        <v>18</v>
      </c>
      <c r="I35" s="91">
        <v>16</v>
      </c>
      <c r="J35" s="91">
        <v>23</v>
      </c>
      <c r="K35" s="91">
        <v>21</v>
      </c>
    </row>
    <row r="36" spans="1:11" ht="18.75" customHeight="1" x14ac:dyDescent="0.2">
      <c r="A36" s="36" t="s">
        <v>37</v>
      </c>
      <c r="B36" s="92">
        <v>13.75</v>
      </c>
      <c r="C36" s="92">
        <v>11.75</v>
      </c>
      <c r="D36" s="92">
        <v>8</v>
      </c>
      <c r="E36" s="92">
        <v>6</v>
      </c>
      <c r="F36" s="92">
        <v>10.75</v>
      </c>
      <c r="G36" s="92">
        <v>8.75</v>
      </c>
      <c r="H36" s="91">
        <v>18</v>
      </c>
      <c r="I36" s="91">
        <v>16</v>
      </c>
      <c r="J36" s="91">
        <v>23</v>
      </c>
      <c r="K36" s="91">
        <v>21</v>
      </c>
    </row>
    <row r="37" spans="1:11" ht="18.75" customHeight="1" x14ac:dyDescent="0.2">
      <c r="A37" s="36" t="s">
        <v>38</v>
      </c>
      <c r="B37" s="92">
        <v>12</v>
      </c>
      <c r="C37" s="92">
        <v>10</v>
      </c>
      <c r="D37" s="92">
        <v>8</v>
      </c>
      <c r="E37" s="92">
        <v>6</v>
      </c>
      <c r="F37" s="92">
        <v>10.75</v>
      </c>
      <c r="G37" s="92">
        <v>8.75</v>
      </c>
      <c r="H37" s="91">
        <v>21</v>
      </c>
      <c r="I37" s="91">
        <v>19</v>
      </c>
      <c r="J37" s="91">
        <v>23</v>
      </c>
      <c r="K37" s="91">
        <v>21</v>
      </c>
    </row>
    <row r="38" spans="1:11" ht="18.75" customHeight="1" x14ac:dyDescent="0.2">
      <c r="A38" s="36" t="s">
        <v>39</v>
      </c>
      <c r="B38" s="92">
        <v>10</v>
      </c>
      <c r="C38" s="92">
        <v>8</v>
      </c>
      <c r="D38" s="92">
        <v>8</v>
      </c>
      <c r="E38" s="92">
        <v>6</v>
      </c>
      <c r="F38" s="92">
        <v>13.25</v>
      </c>
      <c r="G38" s="92">
        <v>11.25</v>
      </c>
      <c r="H38" s="92">
        <v>22</v>
      </c>
      <c r="I38" s="92">
        <v>20</v>
      </c>
      <c r="J38" s="92"/>
      <c r="K38" s="92"/>
    </row>
    <row r="39" spans="1:11" ht="18.75" customHeight="1" x14ac:dyDescent="0.2">
      <c r="A39" s="36" t="s">
        <v>40</v>
      </c>
      <c r="B39" s="92">
        <v>9</v>
      </c>
      <c r="C39" s="92">
        <v>7</v>
      </c>
      <c r="D39" s="92">
        <v>8</v>
      </c>
      <c r="E39" s="92">
        <v>6</v>
      </c>
      <c r="F39" s="92">
        <v>14.75</v>
      </c>
      <c r="G39" s="92">
        <v>12.75</v>
      </c>
      <c r="H39" s="92">
        <v>22</v>
      </c>
      <c r="I39" s="92">
        <v>20</v>
      </c>
      <c r="J39" s="92"/>
      <c r="K39" s="92"/>
    </row>
    <row r="40" spans="1:11" ht="18.75" customHeight="1" x14ac:dyDescent="0.2">
      <c r="A40" s="36" t="s">
        <v>41</v>
      </c>
      <c r="B40" s="92">
        <v>8</v>
      </c>
      <c r="C40" s="92">
        <v>6</v>
      </c>
      <c r="D40" s="92">
        <v>8</v>
      </c>
      <c r="E40" s="92">
        <v>6</v>
      </c>
      <c r="F40" s="92">
        <v>16</v>
      </c>
      <c r="G40" s="92">
        <v>14</v>
      </c>
      <c r="H40" s="92">
        <v>23</v>
      </c>
      <c r="I40" s="92">
        <v>21</v>
      </c>
      <c r="J40" s="92"/>
      <c r="K40" s="92"/>
    </row>
    <row r="41" spans="1:11" ht="18.75" customHeight="1" thickBot="1" x14ac:dyDescent="0.25">
      <c r="A41" s="41"/>
      <c r="B41" s="41"/>
      <c r="C41" s="23"/>
      <c r="D41" s="41"/>
      <c r="E41" s="23"/>
      <c r="F41" s="41"/>
      <c r="G41" s="41"/>
      <c r="H41" s="41"/>
      <c r="I41" s="41"/>
      <c r="J41" s="41"/>
      <c r="K41" s="41"/>
    </row>
    <row r="42" spans="1:11" ht="18.75" customHeight="1" thickTop="1" x14ac:dyDescent="0.2">
      <c r="A42" s="213" t="s">
        <v>48</v>
      </c>
      <c r="B42" s="213"/>
      <c r="C42" s="213"/>
      <c r="D42" s="213"/>
      <c r="E42" s="213"/>
      <c r="F42" s="213"/>
      <c r="G42" s="213"/>
      <c r="H42" s="213"/>
      <c r="I42" s="213"/>
      <c r="J42" s="213"/>
      <c r="K42" s="213"/>
    </row>
    <row r="43" spans="1:11" ht="18.75" customHeight="1" x14ac:dyDescent="0.2">
      <c r="A43" s="214" t="s">
        <v>171</v>
      </c>
      <c r="B43" s="214"/>
      <c r="C43" s="214"/>
      <c r="D43" s="214"/>
      <c r="E43" s="214"/>
      <c r="F43" s="214"/>
      <c r="G43" s="214"/>
      <c r="H43" s="214"/>
      <c r="I43" s="214"/>
      <c r="J43" s="214"/>
      <c r="K43" s="214"/>
    </row>
    <row r="44" spans="1:11" ht="18.75" customHeight="1" x14ac:dyDescent="0.2">
      <c r="A44" s="216" t="s">
        <v>170</v>
      </c>
      <c r="B44" s="216"/>
      <c r="C44" s="216"/>
      <c r="D44" s="216"/>
      <c r="E44" s="216"/>
      <c r="F44" s="216"/>
      <c r="G44" s="216"/>
      <c r="H44" s="216"/>
      <c r="I44" s="216"/>
      <c r="J44" s="216"/>
      <c r="K44" s="216"/>
    </row>
    <row r="45" spans="1:11" ht="18.75" customHeight="1" x14ac:dyDescent="0.2">
      <c r="A45" s="214" t="s">
        <v>59</v>
      </c>
      <c r="B45" s="214"/>
      <c r="C45" s="214"/>
      <c r="D45" s="214"/>
      <c r="E45" s="214"/>
      <c r="F45" s="214"/>
      <c r="G45" s="214"/>
      <c r="H45" s="214"/>
      <c r="I45" s="214"/>
      <c r="J45" s="214"/>
      <c r="K45" s="214"/>
    </row>
    <row r="46" spans="1:11" ht="18.75" customHeight="1" x14ac:dyDescent="0.2">
      <c r="A46" s="214" t="s">
        <v>60</v>
      </c>
      <c r="B46" s="214"/>
      <c r="C46" s="214"/>
      <c r="D46" s="214"/>
      <c r="E46" s="214"/>
      <c r="F46" s="214"/>
      <c r="G46" s="214"/>
      <c r="H46" s="214"/>
      <c r="I46" s="214"/>
      <c r="J46" s="214"/>
      <c r="K46" s="214"/>
    </row>
  </sheetData>
  <mergeCells count="24">
    <mergeCell ref="A42:K42"/>
    <mergeCell ref="A43:K43"/>
    <mergeCell ref="A45:K45"/>
    <mergeCell ref="A46:K46"/>
    <mergeCell ref="A24:K24"/>
    <mergeCell ref="B25:I25"/>
    <mergeCell ref="J25:K25"/>
    <mergeCell ref="A26:A27"/>
    <mergeCell ref="B26:C26"/>
    <mergeCell ref="D26:E26"/>
    <mergeCell ref="F26:G26"/>
    <mergeCell ref="H26:I26"/>
    <mergeCell ref="J26:K26"/>
    <mergeCell ref="A44:K44"/>
    <mergeCell ref="A1:K1"/>
    <mergeCell ref="A2:K2"/>
    <mergeCell ref="A3:G3"/>
    <mergeCell ref="H3:K3"/>
    <mergeCell ref="A4:A5"/>
    <mergeCell ref="B4:C4"/>
    <mergeCell ref="D4:E4"/>
    <mergeCell ref="F4:G4"/>
    <mergeCell ref="H4:I4"/>
    <mergeCell ref="J4:K4"/>
  </mergeCells>
  <pageMargins left="0.7" right="0.7" top="0.75" bottom="0.75" header="0.3" footer="0.3"/>
  <pageSetup paperSize="9" scale="5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topLeftCell="A19" zoomScaleNormal="100" zoomScaleSheetLayoutView="100" workbookViewId="0">
      <selection activeCell="J44" sqref="J44:M44"/>
    </sheetView>
  </sheetViews>
  <sheetFormatPr defaultRowHeight="14.25" x14ac:dyDescent="0.2"/>
  <cols>
    <col min="1" max="1" width="8.75" bestFit="1" customWidth="1"/>
    <col min="2" max="3" width="9.5" bestFit="1" customWidth="1"/>
    <col min="4" max="4" width="6.5" bestFit="1" customWidth="1"/>
    <col min="5" max="5" width="6.75" bestFit="1" customWidth="1"/>
    <col min="6" max="7" width="8.375" bestFit="1" customWidth="1"/>
    <col min="8" max="8" width="6.5" bestFit="1" customWidth="1"/>
    <col min="9" max="9" width="6.75" bestFit="1" customWidth="1"/>
    <col min="10" max="11" width="9.5" bestFit="1" customWidth="1"/>
    <col min="12" max="13" width="6.5" bestFit="1" customWidth="1"/>
  </cols>
  <sheetData>
    <row r="1" spans="1:13" ht="18.75" x14ac:dyDescent="0.2">
      <c r="A1" s="184" t="s">
        <v>61</v>
      </c>
      <c r="B1" s="184"/>
      <c r="C1" s="184"/>
      <c r="D1" s="184"/>
      <c r="E1" s="184"/>
      <c r="F1" s="184"/>
      <c r="G1" s="184"/>
      <c r="H1" s="184"/>
      <c r="I1" s="184"/>
      <c r="J1" s="184"/>
      <c r="K1" s="184"/>
      <c r="L1" s="184"/>
      <c r="M1" s="184"/>
    </row>
    <row r="2" spans="1:13" ht="18.75" x14ac:dyDescent="0.2">
      <c r="A2" s="219" t="s">
        <v>62</v>
      </c>
      <c r="B2" s="219"/>
      <c r="C2" s="219"/>
      <c r="D2" s="219"/>
      <c r="E2" s="219"/>
      <c r="F2" s="219"/>
      <c r="G2" s="219"/>
      <c r="H2" s="219"/>
      <c r="I2" s="219"/>
      <c r="J2" s="219"/>
      <c r="K2" s="219"/>
      <c r="L2" s="219"/>
      <c r="M2" s="219"/>
    </row>
    <row r="3" spans="1:13" ht="15" thickBot="1" x14ac:dyDescent="0.25">
      <c r="A3" s="220" t="s">
        <v>1</v>
      </c>
      <c r="B3" s="220"/>
      <c r="C3" s="220"/>
      <c r="D3" s="220"/>
      <c r="E3" s="220"/>
      <c r="F3" s="220"/>
      <c r="G3" s="220"/>
      <c r="H3" s="220"/>
      <c r="I3" s="220"/>
      <c r="J3" s="220"/>
      <c r="K3" s="220"/>
      <c r="L3" s="220"/>
      <c r="M3" s="220"/>
    </row>
    <row r="4" spans="1:13" ht="15.75" thickTop="1" thickBot="1" x14ac:dyDescent="0.25">
      <c r="A4" s="44" t="s">
        <v>63</v>
      </c>
      <c r="B4" s="221" t="s">
        <v>8</v>
      </c>
      <c r="C4" s="222"/>
      <c r="D4" s="222"/>
      <c r="E4" s="223"/>
      <c r="F4" s="224" t="s">
        <v>14</v>
      </c>
      <c r="G4" s="225"/>
      <c r="H4" s="225"/>
      <c r="I4" s="226"/>
      <c r="J4" s="227" t="s">
        <v>64</v>
      </c>
      <c r="K4" s="225"/>
      <c r="L4" s="225"/>
      <c r="M4" s="225"/>
    </row>
    <row r="5" spans="1:13" ht="45.75" thickBot="1" x14ac:dyDescent="0.25">
      <c r="A5" s="45" t="s">
        <v>65</v>
      </c>
      <c r="B5" s="46" t="s">
        <v>66</v>
      </c>
      <c r="C5" s="46" t="s">
        <v>67</v>
      </c>
      <c r="D5" s="46" t="s">
        <v>68</v>
      </c>
      <c r="E5" s="47" t="s">
        <v>69</v>
      </c>
      <c r="F5" s="46" t="s">
        <v>66</v>
      </c>
      <c r="G5" s="46" t="s">
        <v>67</v>
      </c>
      <c r="H5" s="46" t="s">
        <v>68</v>
      </c>
      <c r="I5" s="47" t="s">
        <v>69</v>
      </c>
      <c r="J5" s="46" t="s">
        <v>66</v>
      </c>
      <c r="K5" s="46" t="s">
        <v>70</v>
      </c>
      <c r="L5" s="46" t="s">
        <v>71</v>
      </c>
      <c r="M5" s="46" t="s">
        <v>72</v>
      </c>
    </row>
    <row r="6" spans="1:13" ht="15" thickTop="1" x14ac:dyDescent="0.2">
      <c r="A6" s="48"/>
      <c r="B6" s="48"/>
      <c r="C6" s="48"/>
      <c r="D6" s="48"/>
      <c r="E6" s="48"/>
      <c r="F6" s="48"/>
      <c r="G6" s="48"/>
      <c r="H6" s="48"/>
      <c r="I6" s="48"/>
      <c r="J6" s="48"/>
      <c r="K6" s="48"/>
      <c r="L6" s="48"/>
      <c r="M6" s="48"/>
    </row>
    <row r="7" spans="1:13" x14ac:dyDescent="0.2">
      <c r="A7" s="130">
        <v>2023</v>
      </c>
      <c r="B7" s="5"/>
      <c r="C7" s="5"/>
      <c r="D7" s="5"/>
      <c r="E7" s="5"/>
      <c r="F7" s="5"/>
      <c r="G7" s="5"/>
      <c r="H7" s="5"/>
      <c r="I7" s="5"/>
      <c r="J7" s="5"/>
      <c r="K7" s="5"/>
      <c r="L7" s="5"/>
      <c r="M7" s="5"/>
    </row>
    <row r="8" spans="1:13" x14ac:dyDescent="0.2">
      <c r="A8" s="131">
        <v>45049</v>
      </c>
      <c r="B8" s="121">
        <v>930036</v>
      </c>
      <c r="C8" s="121">
        <v>651238</v>
      </c>
      <c r="D8" s="182">
        <v>21.999600000000001</v>
      </c>
      <c r="E8" s="182">
        <v>21.9862</v>
      </c>
      <c r="F8" s="121">
        <v>155277</v>
      </c>
      <c r="G8" s="121">
        <v>9277</v>
      </c>
      <c r="H8" s="182">
        <v>21.961600000000001</v>
      </c>
      <c r="I8" s="182">
        <v>21.961600000000001</v>
      </c>
      <c r="J8" s="121">
        <v>159133</v>
      </c>
      <c r="K8" s="121">
        <v>45132.86</v>
      </c>
      <c r="L8" s="182">
        <v>21.999700000000001</v>
      </c>
      <c r="M8" s="182">
        <v>21.9788</v>
      </c>
    </row>
    <row r="9" spans="1:13" x14ac:dyDescent="0.2">
      <c r="A9" s="131">
        <v>45063</v>
      </c>
      <c r="B9" s="121">
        <v>546464</v>
      </c>
      <c r="C9" s="121">
        <v>428237</v>
      </c>
      <c r="D9" s="182">
        <v>21.9999</v>
      </c>
      <c r="E9" s="182">
        <v>21.9923</v>
      </c>
      <c r="F9" s="121">
        <v>81301</v>
      </c>
      <c r="G9" s="121">
        <v>5301</v>
      </c>
      <c r="H9" s="182">
        <v>21.915700000000001</v>
      </c>
      <c r="I9" s="182">
        <v>21.915700000000001</v>
      </c>
      <c r="J9" s="121">
        <v>88529</v>
      </c>
      <c r="K9" s="121">
        <v>10929.4</v>
      </c>
      <c r="L9" s="182">
        <v>21.999700000000001</v>
      </c>
      <c r="M9" s="182">
        <v>21.997299999999999</v>
      </c>
    </row>
    <row r="10" spans="1:13" x14ac:dyDescent="0.2">
      <c r="A10" s="131">
        <v>45077</v>
      </c>
      <c r="B10" s="121">
        <v>2488810</v>
      </c>
      <c r="C10" s="121">
        <v>2275949</v>
      </c>
      <c r="D10" s="182">
        <v>21.9999</v>
      </c>
      <c r="E10" s="182">
        <v>21.975000000000001</v>
      </c>
      <c r="F10" s="121">
        <v>309154</v>
      </c>
      <c r="G10" s="121">
        <v>4154</v>
      </c>
      <c r="H10" s="182">
        <v>21.942900000000002</v>
      </c>
      <c r="I10" s="182">
        <v>21.942900000000002</v>
      </c>
      <c r="J10" s="121">
        <v>326432</v>
      </c>
      <c r="K10" s="121">
        <v>6031.56</v>
      </c>
      <c r="L10" s="182">
        <v>21.999700000000001</v>
      </c>
      <c r="M10" s="182">
        <v>21.999600000000001</v>
      </c>
    </row>
    <row r="11" spans="1:13" x14ac:dyDescent="0.2">
      <c r="A11" s="132"/>
      <c r="B11" s="121"/>
      <c r="C11" s="121"/>
      <c r="D11" s="182"/>
      <c r="E11" s="182"/>
      <c r="F11" s="121"/>
      <c r="G11" s="121"/>
      <c r="H11" s="182"/>
      <c r="I11" s="182"/>
      <c r="J11" s="121"/>
      <c r="K11" s="121"/>
      <c r="L11" s="182"/>
      <c r="M11" s="182"/>
    </row>
    <row r="12" spans="1:13" x14ac:dyDescent="0.2">
      <c r="A12" s="131">
        <v>45092</v>
      </c>
      <c r="B12" s="121">
        <v>2049368</v>
      </c>
      <c r="C12" s="121">
        <v>2016368</v>
      </c>
      <c r="D12" s="126">
        <v>21.9999</v>
      </c>
      <c r="E12" s="126">
        <v>21.9819</v>
      </c>
      <c r="F12" s="121">
        <v>234682</v>
      </c>
      <c r="G12" s="121">
        <v>16679</v>
      </c>
      <c r="H12" s="126">
        <v>21.989000000000001</v>
      </c>
      <c r="I12" s="126">
        <v>21.966899999999999</v>
      </c>
      <c r="J12" s="121">
        <v>360715</v>
      </c>
      <c r="K12" s="121">
        <v>201214</v>
      </c>
      <c r="L12" s="126">
        <v>21.999700000000001</v>
      </c>
      <c r="M12" s="126">
        <v>21.9894</v>
      </c>
    </row>
    <row r="13" spans="1:13" x14ac:dyDescent="0.2">
      <c r="A13" s="131">
        <v>45099</v>
      </c>
      <c r="B13" s="121">
        <v>2602225</v>
      </c>
      <c r="C13" s="121">
        <v>2370225</v>
      </c>
      <c r="D13" s="126">
        <v>21.9999</v>
      </c>
      <c r="E13" s="126">
        <v>21.988199999999999</v>
      </c>
      <c r="F13" s="121">
        <v>410430</v>
      </c>
      <c r="G13" s="121">
        <v>11930</v>
      </c>
      <c r="H13" s="126">
        <v>21.973500000000001</v>
      </c>
      <c r="I13" s="126">
        <v>21.922499999999999</v>
      </c>
      <c r="J13" s="121">
        <v>440681</v>
      </c>
      <c r="K13" s="121">
        <v>56680</v>
      </c>
      <c r="L13" s="126">
        <v>21.999600000000001</v>
      </c>
      <c r="M13" s="126">
        <v>21.977399999999999</v>
      </c>
    </row>
    <row r="14" spans="1:13" x14ac:dyDescent="0.2">
      <c r="A14" s="132"/>
      <c r="B14" s="121"/>
      <c r="C14" s="121"/>
      <c r="D14" s="126"/>
      <c r="E14" s="126"/>
      <c r="F14" s="121"/>
      <c r="G14" s="121"/>
      <c r="H14" s="126"/>
      <c r="I14" s="126"/>
      <c r="J14" s="121"/>
      <c r="K14" s="121"/>
      <c r="L14" s="126"/>
      <c r="M14" s="126"/>
    </row>
    <row r="15" spans="1:13" x14ac:dyDescent="0.2">
      <c r="A15" s="131">
        <v>45120</v>
      </c>
      <c r="B15" s="121">
        <v>1568438</v>
      </c>
      <c r="C15" s="121">
        <v>403890</v>
      </c>
      <c r="D15" s="126">
        <v>22.799900000000001</v>
      </c>
      <c r="E15" s="126">
        <v>22.747299999999999</v>
      </c>
      <c r="F15" s="121">
        <v>169253</v>
      </c>
      <c r="G15" s="121">
        <v>18853</v>
      </c>
      <c r="H15" s="126">
        <v>22.96</v>
      </c>
      <c r="I15" s="126">
        <v>22.924499999999998</v>
      </c>
      <c r="J15" s="121">
        <v>351168</v>
      </c>
      <c r="K15" s="121">
        <v>240516</v>
      </c>
      <c r="L15" s="126">
        <v>22.989699999999999</v>
      </c>
      <c r="M15" s="126">
        <v>22.87</v>
      </c>
    </row>
    <row r="16" spans="1:13" x14ac:dyDescent="0.2">
      <c r="A16" s="131">
        <v>45132</v>
      </c>
      <c r="B16" s="121">
        <v>821945</v>
      </c>
      <c r="C16" s="121">
        <v>571647</v>
      </c>
      <c r="D16" s="126">
        <v>22.9788</v>
      </c>
      <c r="E16" s="126">
        <v>22.897400000000001</v>
      </c>
      <c r="F16" s="121">
        <v>165494</v>
      </c>
      <c r="G16" s="121">
        <v>10294</v>
      </c>
      <c r="H16" s="126">
        <v>22.920100000000001</v>
      </c>
      <c r="I16" s="126">
        <v>22.870100000000001</v>
      </c>
      <c r="J16" s="121">
        <v>197991</v>
      </c>
      <c r="K16" s="121">
        <v>39391</v>
      </c>
      <c r="L16" s="126">
        <v>22.999099999999999</v>
      </c>
      <c r="M16" s="126">
        <v>22.964700000000001</v>
      </c>
    </row>
    <row r="17" spans="1:13" x14ac:dyDescent="0.2">
      <c r="A17" s="132"/>
      <c r="B17" s="121"/>
      <c r="C17" s="121"/>
      <c r="D17" s="126"/>
      <c r="E17" s="126"/>
      <c r="F17" s="121"/>
      <c r="G17" s="121"/>
      <c r="H17" s="126"/>
      <c r="I17" s="126"/>
      <c r="J17" s="121"/>
      <c r="K17" s="121"/>
      <c r="L17" s="126"/>
      <c r="M17" s="126"/>
    </row>
    <row r="18" spans="1:13" x14ac:dyDescent="0.2">
      <c r="A18" s="131">
        <v>45148</v>
      </c>
      <c r="B18" s="121">
        <v>1604947</v>
      </c>
      <c r="C18" s="121">
        <v>1230632</v>
      </c>
      <c r="D18" s="126">
        <v>22.9</v>
      </c>
      <c r="E18" s="126">
        <v>22.840299999999999</v>
      </c>
      <c r="F18" s="121">
        <v>105397</v>
      </c>
      <c r="G18" s="121">
        <v>9844</v>
      </c>
      <c r="H18" s="126">
        <v>22.75</v>
      </c>
      <c r="I18" s="126">
        <v>22.725000000000001</v>
      </c>
      <c r="J18" s="121">
        <v>104986</v>
      </c>
      <c r="K18" s="121">
        <v>8986</v>
      </c>
      <c r="L18" s="126">
        <v>22.98</v>
      </c>
      <c r="M18" s="126">
        <v>22.9405</v>
      </c>
    </row>
    <row r="19" spans="1:13" x14ac:dyDescent="0.2">
      <c r="A19" s="131">
        <v>45162</v>
      </c>
      <c r="B19" s="121">
        <v>2570837</v>
      </c>
      <c r="C19" s="121">
        <v>2062787</v>
      </c>
      <c r="D19" s="126">
        <v>22.880299999999998</v>
      </c>
      <c r="E19" s="126">
        <v>22.8734</v>
      </c>
      <c r="F19" s="121">
        <v>376900</v>
      </c>
      <c r="G19" s="121" t="s">
        <v>73</v>
      </c>
      <c r="H19" s="128" t="s">
        <v>73</v>
      </c>
      <c r="I19" s="128" t="s">
        <v>73</v>
      </c>
      <c r="J19" s="121">
        <v>382257</v>
      </c>
      <c r="K19" s="121">
        <v>11097</v>
      </c>
      <c r="L19" s="126">
        <v>22.94</v>
      </c>
      <c r="M19" s="126">
        <v>22.939599999999999</v>
      </c>
    </row>
    <row r="20" spans="1:13" x14ac:dyDescent="0.2">
      <c r="A20" s="132"/>
      <c r="B20" s="121"/>
      <c r="C20" s="121"/>
      <c r="D20" s="126"/>
      <c r="E20" s="126"/>
      <c r="F20" s="121"/>
      <c r="G20" s="121"/>
      <c r="H20" s="126"/>
      <c r="I20" s="126"/>
      <c r="J20" s="121"/>
      <c r="K20" s="121"/>
      <c r="L20" s="126"/>
      <c r="M20" s="126"/>
    </row>
    <row r="21" spans="1:13" x14ac:dyDescent="0.2">
      <c r="A21" s="131">
        <v>45176</v>
      </c>
      <c r="B21" s="121">
        <v>1375890</v>
      </c>
      <c r="C21" s="121">
        <v>1255890</v>
      </c>
      <c r="D21" s="126">
        <v>24.4999</v>
      </c>
      <c r="E21" s="126">
        <v>23.393799999999999</v>
      </c>
      <c r="F21" s="121">
        <v>319793</v>
      </c>
      <c r="G21" s="121">
        <v>38793</v>
      </c>
      <c r="H21" s="126">
        <v>24.786999999999999</v>
      </c>
      <c r="I21" s="126">
        <v>24.786799999999999</v>
      </c>
      <c r="J21" s="121">
        <v>318174</v>
      </c>
      <c r="K21" s="121">
        <v>37174</v>
      </c>
      <c r="L21" s="126">
        <v>25.0687</v>
      </c>
      <c r="M21" s="126">
        <v>25.056899999999999</v>
      </c>
    </row>
    <row r="22" spans="1:13" x14ac:dyDescent="0.2">
      <c r="A22" s="131">
        <v>45190</v>
      </c>
      <c r="B22" s="121">
        <v>4067606</v>
      </c>
      <c r="C22" s="121">
        <v>2355088</v>
      </c>
      <c r="D22" s="126">
        <v>22.7898</v>
      </c>
      <c r="E22" s="126">
        <v>22.756399999999999</v>
      </c>
      <c r="F22" s="121">
        <v>370200</v>
      </c>
      <c r="G22" s="121">
        <v>6271</v>
      </c>
      <c r="H22" s="126">
        <v>22.8</v>
      </c>
      <c r="I22" s="126">
        <v>22.8</v>
      </c>
      <c r="J22" s="121">
        <v>364554</v>
      </c>
      <c r="K22" s="121">
        <v>8075</v>
      </c>
      <c r="L22" s="126">
        <v>22.9</v>
      </c>
      <c r="M22" s="126">
        <v>22.8521</v>
      </c>
    </row>
    <row r="23" spans="1:13" x14ac:dyDescent="0.2">
      <c r="A23" s="132"/>
      <c r="B23" s="121"/>
      <c r="C23" s="121"/>
      <c r="D23" s="126"/>
      <c r="E23" s="126"/>
      <c r="F23" s="121"/>
      <c r="G23" s="121"/>
      <c r="H23" s="126"/>
      <c r="I23" s="126"/>
      <c r="J23" s="121"/>
      <c r="K23" s="121"/>
      <c r="L23" s="126"/>
      <c r="M23" s="126"/>
    </row>
    <row r="24" spans="1:13" x14ac:dyDescent="0.2">
      <c r="A24" s="131">
        <v>45204</v>
      </c>
      <c r="B24" s="121">
        <v>2339429</v>
      </c>
      <c r="C24" s="121">
        <v>471498</v>
      </c>
      <c r="D24" s="126">
        <v>22.5002</v>
      </c>
      <c r="E24" s="126">
        <v>22.395600000000002</v>
      </c>
      <c r="F24" s="121">
        <v>128359</v>
      </c>
      <c r="G24" s="121">
        <v>18359</v>
      </c>
      <c r="H24" s="126">
        <v>22.85</v>
      </c>
      <c r="I24" s="126">
        <v>22.85</v>
      </c>
      <c r="J24" s="121">
        <v>449288</v>
      </c>
      <c r="K24" s="121">
        <v>67531</v>
      </c>
      <c r="L24" s="126">
        <v>22.84</v>
      </c>
      <c r="M24" s="126">
        <v>22.7531</v>
      </c>
    </row>
    <row r="25" spans="1:13" x14ac:dyDescent="0.2">
      <c r="A25" s="131">
        <v>45218</v>
      </c>
      <c r="B25" s="121">
        <v>1756263</v>
      </c>
      <c r="C25" s="121">
        <v>110398</v>
      </c>
      <c r="D25" s="126">
        <v>22.2</v>
      </c>
      <c r="E25" s="126">
        <v>22.1403</v>
      </c>
      <c r="F25" s="121">
        <v>463858</v>
      </c>
      <c r="G25" s="121">
        <v>50758</v>
      </c>
      <c r="H25" s="126">
        <v>22.399899999999999</v>
      </c>
      <c r="I25" s="126">
        <v>22.387599999999999</v>
      </c>
      <c r="J25" s="121">
        <v>2204645</v>
      </c>
      <c r="K25" s="121">
        <v>931298</v>
      </c>
      <c r="L25" s="126">
        <v>22.4</v>
      </c>
      <c r="M25" s="126">
        <v>22.070699999999999</v>
      </c>
    </row>
    <row r="26" spans="1:13" x14ac:dyDescent="0.2">
      <c r="A26" s="132"/>
      <c r="B26" s="121"/>
      <c r="C26" s="121"/>
      <c r="D26" s="126"/>
      <c r="E26" s="126"/>
      <c r="F26" s="121"/>
      <c r="G26" s="121"/>
      <c r="H26" s="126"/>
      <c r="I26" s="126"/>
      <c r="J26" s="121"/>
      <c r="K26" s="121"/>
      <c r="L26" s="126"/>
      <c r="M26" s="126"/>
    </row>
    <row r="27" spans="1:13" x14ac:dyDescent="0.2">
      <c r="A27" s="131">
        <v>45232</v>
      </c>
      <c r="B27" s="121">
        <v>1213840</v>
      </c>
      <c r="C27" s="121">
        <v>255437</v>
      </c>
      <c r="D27" s="126">
        <v>21.9495</v>
      </c>
      <c r="E27" s="126">
        <v>21.8428</v>
      </c>
      <c r="F27" s="121">
        <v>670821</v>
      </c>
      <c r="G27" s="121">
        <v>85626</v>
      </c>
      <c r="H27" s="126">
        <v>21.989799999999999</v>
      </c>
      <c r="I27" s="126">
        <v>21.841699999999999</v>
      </c>
      <c r="J27" s="121">
        <v>2524432</v>
      </c>
      <c r="K27" s="121">
        <v>807224</v>
      </c>
      <c r="L27" s="126">
        <v>21.9999</v>
      </c>
      <c r="M27" s="126">
        <v>21.910399999999999</v>
      </c>
    </row>
    <row r="28" spans="1:13" x14ac:dyDescent="0.2">
      <c r="A28" s="131">
        <v>45246</v>
      </c>
      <c r="B28" s="121">
        <v>1109762</v>
      </c>
      <c r="C28" s="121">
        <v>472672</v>
      </c>
      <c r="D28" s="126">
        <v>21.499700000000001</v>
      </c>
      <c r="E28" s="126">
        <v>21.287800000000001</v>
      </c>
      <c r="F28" s="121">
        <v>405026</v>
      </c>
      <c r="G28" s="121">
        <v>92039</v>
      </c>
      <c r="H28" s="126">
        <v>21.4999</v>
      </c>
      <c r="I28" s="126">
        <v>21.458300000000001</v>
      </c>
      <c r="J28" s="121">
        <v>2671363</v>
      </c>
      <c r="K28" s="121">
        <v>596068</v>
      </c>
      <c r="L28" s="126">
        <v>21.5001</v>
      </c>
      <c r="M28" s="126">
        <v>21.433399999999999</v>
      </c>
    </row>
    <row r="29" spans="1:13" x14ac:dyDescent="0.2">
      <c r="A29" s="131">
        <v>45260</v>
      </c>
      <c r="B29" s="121">
        <v>562926</v>
      </c>
      <c r="C29" s="121">
        <v>366175</v>
      </c>
      <c r="D29" s="126">
        <v>21.4499</v>
      </c>
      <c r="E29" s="126">
        <v>21.339500000000001</v>
      </c>
      <c r="F29" s="121">
        <v>256636</v>
      </c>
      <c r="G29" s="121">
        <v>84174</v>
      </c>
      <c r="H29" s="126">
        <v>21.4299</v>
      </c>
      <c r="I29" s="126">
        <v>21.3263</v>
      </c>
      <c r="J29" s="121">
        <v>1358959</v>
      </c>
      <c r="K29" s="121">
        <v>715309</v>
      </c>
      <c r="L29" s="126">
        <v>21.43</v>
      </c>
      <c r="M29" s="126">
        <v>21.256900000000002</v>
      </c>
    </row>
    <row r="30" spans="1:13" x14ac:dyDescent="0.2">
      <c r="A30" s="132"/>
      <c r="B30" s="121"/>
      <c r="C30" s="121"/>
      <c r="D30" s="126"/>
      <c r="E30" s="126"/>
      <c r="F30" s="121"/>
      <c r="G30" s="121"/>
      <c r="H30" s="126"/>
      <c r="I30" s="126"/>
      <c r="J30" s="121"/>
      <c r="K30" s="121"/>
      <c r="L30" s="126"/>
      <c r="M30" s="126"/>
    </row>
    <row r="31" spans="1:13" x14ac:dyDescent="0.2">
      <c r="A31" s="131">
        <v>45274</v>
      </c>
      <c r="B31" s="121">
        <v>997826</v>
      </c>
      <c r="C31" s="121">
        <v>213014</v>
      </c>
      <c r="D31" s="126">
        <v>21.4499</v>
      </c>
      <c r="E31" s="126">
        <v>21.359000000000002</v>
      </c>
      <c r="F31" s="121">
        <v>426230</v>
      </c>
      <c r="G31" s="121">
        <v>25649</v>
      </c>
      <c r="H31" s="126">
        <v>21.420100000000001</v>
      </c>
      <c r="I31" s="126">
        <v>21.355399999999999</v>
      </c>
      <c r="J31" s="121">
        <v>3362416</v>
      </c>
      <c r="K31" s="121">
        <v>1912350</v>
      </c>
      <c r="L31" s="126">
        <v>21.43</v>
      </c>
      <c r="M31" s="126">
        <v>21.411000000000001</v>
      </c>
    </row>
    <row r="32" spans="1:13" x14ac:dyDescent="0.2">
      <c r="A32" s="133">
        <v>45288</v>
      </c>
      <c r="B32" s="172">
        <v>732067</v>
      </c>
      <c r="C32" s="172">
        <v>210467</v>
      </c>
      <c r="D32" s="127">
        <v>21.448</v>
      </c>
      <c r="E32" s="127">
        <v>21.320799999999998</v>
      </c>
      <c r="F32" s="172">
        <v>150595</v>
      </c>
      <c r="G32" s="172">
        <v>56074</v>
      </c>
      <c r="H32" s="127">
        <v>21.399899999999999</v>
      </c>
      <c r="I32" s="127">
        <v>21.363399999999999</v>
      </c>
      <c r="J32" s="172">
        <v>1996115</v>
      </c>
      <c r="K32" s="172">
        <v>1731390</v>
      </c>
      <c r="L32" s="127">
        <v>21.43</v>
      </c>
      <c r="M32" s="127">
        <v>21.3371</v>
      </c>
    </row>
    <row r="33" spans="1:13" x14ac:dyDescent="0.2">
      <c r="A33" s="133"/>
      <c r="B33" s="172"/>
      <c r="C33" s="172"/>
      <c r="D33" s="127"/>
      <c r="E33" s="127"/>
      <c r="F33" s="172"/>
      <c r="G33" s="172"/>
      <c r="H33" s="127"/>
      <c r="I33" s="127"/>
      <c r="J33" s="172"/>
      <c r="K33" s="172"/>
      <c r="L33" s="127"/>
      <c r="M33" s="127"/>
    </row>
    <row r="34" spans="1:13" x14ac:dyDescent="0.2">
      <c r="A34" s="130">
        <v>2024</v>
      </c>
      <c r="B34" s="121"/>
      <c r="C34" s="121"/>
      <c r="D34" s="126"/>
      <c r="E34" s="126"/>
      <c r="F34" s="121"/>
      <c r="G34" s="121"/>
      <c r="H34" s="126"/>
      <c r="I34" s="126"/>
      <c r="J34" s="121"/>
      <c r="K34" s="121"/>
      <c r="L34" s="126"/>
      <c r="M34" s="126"/>
    </row>
    <row r="35" spans="1:13" x14ac:dyDescent="0.2">
      <c r="A35" s="131">
        <v>45302</v>
      </c>
      <c r="B35" s="121">
        <v>588577.66499999992</v>
      </c>
      <c r="C35" s="121">
        <v>26082.965</v>
      </c>
      <c r="D35" s="126">
        <v>20.999630589210209</v>
      </c>
      <c r="E35" s="126">
        <v>20.967182755561126</v>
      </c>
      <c r="F35" s="121">
        <v>88017.65</v>
      </c>
      <c r="G35" s="121">
        <v>11259.95</v>
      </c>
      <c r="H35" s="126">
        <v>20.960121771276484</v>
      </c>
      <c r="I35" s="126">
        <v>20.960121771276484</v>
      </c>
      <c r="J35" s="121">
        <v>2144501.6799999997</v>
      </c>
      <c r="K35" s="121">
        <v>245892.56999999998</v>
      </c>
      <c r="L35" s="126">
        <v>20.844935933207676</v>
      </c>
      <c r="M35" s="126">
        <v>20.792530003549299</v>
      </c>
    </row>
    <row r="36" spans="1:13" x14ac:dyDescent="0.2">
      <c r="A36" s="133">
        <v>45316</v>
      </c>
      <c r="B36" s="121">
        <v>496263.94500000001</v>
      </c>
      <c r="C36" s="121">
        <v>57747.144999999997</v>
      </c>
      <c r="D36" s="126">
        <v>20.499720054564939</v>
      </c>
      <c r="E36" s="126">
        <v>20.474451660022634</v>
      </c>
      <c r="F36" s="121">
        <v>71087.695000000007</v>
      </c>
      <c r="G36" s="121">
        <v>10822.195</v>
      </c>
      <c r="H36" s="126">
        <v>20.400046073720787</v>
      </c>
      <c r="I36" s="126">
        <v>20.395100115976859</v>
      </c>
      <c r="J36" s="121">
        <v>636563.32499999995</v>
      </c>
      <c r="K36" s="121">
        <v>116088.845</v>
      </c>
      <c r="L36" s="126">
        <v>20.229821252865896</v>
      </c>
      <c r="M36" s="126">
        <v>20.141073335567896</v>
      </c>
    </row>
    <row r="37" spans="1:13" x14ac:dyDescent="0.2">
      <c r="A37" s="134"/>
      <c r="B37" s="121"/>
      <c r="C37" s="121"/>
      <c r="D37" s="126"/>
      <c r="E37" s="126"/>
      <c r="F37" s="121"/>
      <c r="G37" s="121"/>
      <c r="H37" s="126"/>
      <c r="I37" s="126"/>
      <c r="J37" s="121"/>
      <c r="K37" s="121"/>
      <c r="L37" s="126"/>
      <c r="M37" s="126"/>
    </row>
    <row r="38" spans="1:13" x14ac:dyDescent="0.2">
      <c r="A38" s="131">
        <v>45329</v>
      </c>
      <c r="B38" s="121">
        <v>500520.23</v>
      </c>
      <c r="C38" s="121">
        <v>35387.630000000005</v>
      </c>
      <c r="D38" s="126">
        <v>20.439910569486962</v>
      </c>
      <c r="E38" s="126">
        <v>20.439910569486962</v>
      </c>
      <c r="F38" s="121">
        <v>89254.36</v>
      </c>
      <c r="G38" s="121">
        <v>8965.66</v>
      </c>
      <c r="H38" s="126">
        <v>20.395143637482672</v>
      </c>
      <c r="I38" s="126">
        <v>20.395143637482672</v>
      </c>
      <c r="J38" s="121">
        <v>604369.40999999992</v>
      </c>
      <c r="K38" s="121">
        <v>19491.41</v>
      </c>
      <c r="L38" s="126">
        <v>20.080021326211789</v>
      </c>
      <c r="M38" s="126">
        <v>19.994979765174513</v>
      </c>
    </row>
    <row r="39" spans="1:13" s="90" customFormat="1" x14ac:dyDescent="0.2">
      <c r="A39" s="131">
        <v>45344</v>
      </c>
      <c r="B39" s="121">
        <v>668311.19500000007</v>
      </c>
      <c r="C39" s="121">
        <v>329311.09499999997</v>
      </c>
      <c r="D39" s="126">
        <v>21.699820750360622</v>
      </c>
      <c r="E39" s="126">
        <v>21.313018233593102</v>
      </c>
      <c r="F39" s="121">
        <v>73856.12999999999</v>
      </c>
      <c r="G39" s="121">
        <v>7806.12</v>
      </c>
      <c r="H39" s="126">
        <v>20.395177687967866</v>
      </c>
      <c r="I39" s="126">
        <v>20.390986642315937</v>
      </c>
      <c r="J39" s="121">
        <v>584400.34499999997</v>
      </c>
      <c r="K39" s="121">
        <v>24200.334999999999</v>
      </c>
      <c r="L39" s="126">
        <v>20.328956620210338</v>
      </c>
      <c r="M39" s="126">
        <v>20.086799328109343</v>
      </c>
    </row>
    <row r="40" spans="1:13" x14ac:dyDescent="0.2">
      <c r="A40" s="134"/>
      <c r="B40" s="121"/>
      <c r="C40" s="121"/>
      <c r="D40" s="126"/>
      <c r="E40" s="126"/>
      <c r="F40" s="121"/>
      <c r="G40" s="121"/>
      <c r="H40" s="126"/>
      <c r="I40" s="126"/>
      <c r="J40" s="121"/>
      <c r="K40" s="121"/>
      <c r="L40" s="126"/>
      <c r="M40" s="126"/>
    </row>
    <row r="41" spans="1:13" x14ac:dyDescent="0.2">
      <c r="A41" s="131">
        <v>45358</v>
      </c>
      <c r="B41" s="121">
        <v>691526.2699999999</v>
      </c>
      <c r="C41" s="121">
        <v>208155.12</v>
      </c>
      <c r="D41" s="126">
        <v>21.400159246123078</v>
      </c>
      <c r="E41" s="126">
        <v>21.257866289598716</v>
      </c>
      <c r="F41" s="121">
        <v>80289.48</v>
      </c>
      <c r="G41" s="121">
        <v>9589.48</v>
      </c>
      <c r="H41" s="126">
        <v>20.394934274311865</v>
      </c>
      <c r="I41" s="126">
        <v>20.39493054491469</v>
      </c>
      <c r="J41" s="121">
        <v>638051.34</v>
      </c>
      <c r="K41" s="121">
        <v>309231.22000000003</v>
      </c>
      <c r="L41" s="126">
        <v>20.299807816747208</v>
      </c>
      <c r="M41" s="126">
        <v>20.259258131299806</v>
      </c>
    </row>
    <row r="42" spans="1:13" s="90" customFormat="1" x14ac:dyDescent="0.2">
      <c r="A42" s="131">
        <v>45372</v>
      </c>
      <c r="B42" s="121">
        <v>781769.08999999973</v>
      </c>
      <c r="C42" s="121">
        <v>583088.98999999976</v>
      </c>
      <c r="D42" s="126">
        <v>21.660066623342917</v>
      </c>
      <c r="E42" s="126">
        <v>21.425964035611521</v>
      </c>
      <c r="F42" s="121">
        <v>86912.93</v>
      </c>
      <c r="G42" s="121">
        <v>9412.93</v>
      </c>
      <c r="H42" s="126">
        <v>20.394447448608862</v>
      </c>
      <c r="I42" s="126">
        <v>20.390288548031243</v>
      </c>
      <c r="J42" s="121">
        <v>178881.92000000001</v>
      </c>
      <c r="K42" s="121">
        <v>111881.92</v>
      </c>
      <c r="L42" s="126">
        <v>20.899822471651888</v>
      </c>
      <c r="M42" s="126">
        <v>20.719142747638806</v>
      </c>
    </row>
    <row r="43" spans="1:13" x14ac:dyDescent="0.2">
      <c r="A43" s="134"/>
      <c r="B43" s="121"/>
      <c r="C43" s="121"/>
      <c r="D43" s="126"/>
      <c r="E43" s="126"/>
      <c r="F43" s="121"/>
      <c r="G43" s="121"/>
      <c r="H43" s="126"/>
      <c r="I43" s="126"/>
      <c r="J43" s="121"/>
      <c r="K43" s="121"/>
      <c r="L43" s="126"/>
      <c r="M43" s="126"/>
    </row>
    <row r="44" spans="1:13" x14ac:dyDescent="0.2">
      <c r="A44" s="131">
        <v>45386</v>
      </c>
      <c r="B44" s="121">
        <v>452533.98499999999</v>
      </c>
      <c r="C44" s="121">
        <v>188483.98500000002</v>
      </c>
      <c r="D44" s="126">
        <v>21.660066623342917</v>
      </c>
      <c r="E44" s="126">
        <v>21.600833000627869</v>
      </c>
      <c r="F44" s="121">
        <v>198116.64</v>
      </c>
      <c r="G44" s="121">
        <v>146366.64000000001</v>
      </c>
      <c r="H44" s="126">
        <v>21.399913813109304</v>
      </c>
      <c r="I44" s="126">
        <v>21.303453617591028</v>
      </c>
      <c r="J44" s="121">
        <v>387691.38500000001</v>
      </c>
      <c r="K44" s="121">
        <v>222781.38500000001</v>
      </c>
      <c r="L44" s="126">
        <v>20.899822471651888</v>
      </c>
      <c r="M44" s="126">
        <v>20.839225948907249</v>
      </c>
    </row>
    <row r="45" spans="1:13" ht="15" thickBot="1" x14ac:dyDescent="0.25">
      <c r="A45" s="49"/>
      <c r="B45" s="50"/>
      <c r="C45" s="50"/>
      <c r="D45" s="33"/>
      <c r="E45" s="33"/>
      <c r="F45" s="50"/>
      <c r="G45" s="50"/>
      <c r="H45" s="33"/>
      <c r="I45" s="33"/>
      <c r="J45" s="50"/>
      <c r="K45" s="50"/>
      <c r="L45" s="33"/>
      <c r="M45" s="33"/>
    </row>
    <row r="46" spans="1:13" x14ac:dyDescent="0.2">
      <c r="A46" s="217" t="s">
        <v>74</v>
      </c>
      <c r="B46" s="217"/>
      <c r="C46" s="217"/>
      <c r="D46" s="217"/>
      <c r="E46" s="217"/>
      <c r="F46" s="217"/>
      <c r="G46" s="217"/>
      <c r="H46" s="217"/>
      <c r="I46" s="217"/>
      <c r="J46" s="217"/>
      <c r="K46" s="217"/>
      <c r="L46" s="217"/>
      <c r="M46" s="217"/>
    </row>
    <row r="47" spans="1:13" x14ac:dyDescent="0.2">
      <c r="A47" s="218" t="s">
        <v>75</v>
      </c>
      <c r="B47" s="218"/>
      <c r="C47" s="218"/>
      <c r="D47" s="218"/>
      <c r="E47" s="218"/>
      <c r="F47" s="218"/>
      <c r="G47" s="218"/>
      <c r="H47" s="218"/>
      <c r="I47" s="218"/>
      <c r="J47" s="218"/>
      <c r="K47" s="218"/>
      <c r="L47" s="218"/>
      <c r="M47" s="218"/>
    </row>
  </sheetData>
  <mergeCells count="8">
    <mergeCell ref="A46:M46"/>
    <mergeCell ref="A47:M47"/>
    <mergeCell ref="A1:M1"/>
    <mergeCell ref="A2:M2"/>
    <mergeCell ref="A3:M3"/>
    <mergeCell ref="B4:E4"/>
    <mergeCell ref="F4:I4"/>
    <mergeCell ref="J4:M4"/>
  </mergeCells>
  <pageMargins left="0.7" right="0.7" top="0.75" bottom="0.75" header="0.3" footer="0.3"/>
  <pageSetup paperSize="9" scale="77"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view="pageBreakPreview" topLeftCell="A31" zoomScale="120" zoomScaleNormal="100" zoomScaleSheetLayoutView="120" workbookViewId="0">
      <selection activeCell="B43" sqref="B43:H45"/>
    </sheetView>
  </sheetViews>
  <sheetFormatPr defaultColWidth="9.125" defaultRowHeight="14.25" x14ac:dyDescent="0.2"/>
  <cols>
    <col min="1" max="1" width="19.125" style="8" customWidth="1"/>
    <col min="2" max="8" width="8.375" style="8" customWidth="1"/>
    <col min="9" max="16384" width="9.125" style="8"/>
  </cols>
  <sheetData>
    <row r="1" spans="1:8" ht="18.75" x14ac:dyDescent="0.2">
      <c r="A1" s="184" t="s">
        <v>76</v>
      </c>
      <c r="B1" s="184"/>
      <c r="C1" s="184"/>
      <c r="D1" s="184"/>
      <c r="E1" s="184"/>
      <c r="F1" s="184"/>
      <c r="G1" s="184"/>
      <c r="H1" s="184"/>
    </row>
    <row r="2" spans="1:8" x14ac:dyDescent="0.2">
      <c r="A2" s="229" t="s">
        <v>77</v>
      </c>
      <c r="B2" s="229"/>
      <c r="C2" s="229"/>
      <c r="D2" s="229"/>
      <c r="E2" s="229"/>
      <c r="F2" s="229"/>
      <c r="G2" s="229"/>
      <c r="H2" s="229"/>
    </row>
    <row r="3" spans="1:8" ht="15" thickBot="1" x14ac:dyDescent="0.25">
      <c r="A3" s="205" t="s">
        <v>1</v>
      </c>
      <c r="B3" s="205"/>
      <c r="C3" s="205"/>
      <c r="D3" s="205"/>
      <c r="E3" s="205"/>
      <c r="F3" s="205"/>
      <c r="G3" s="205"/>
      <c r="H3" s="205"/>
    </row>
    <row r="4" spans="1:8" ht="15" thickTop="1" x14ac:dyDescent="0.2">
      <c r="A4" s="51" t="s">
        <v>78</v>
      </c>
      <c r="B4" s="52"/>
      <c r="C4" s="52"/>
      <c r="D4" s="52"/>
      <c r="E4" s="52"/>
      <c r="F4" s="52" t="s">
        <v>79</v>
      </c>
      <c r="G4" s="52" t="s">
        <v>80</v>
      </c>
      <c r="H4" s="18" t="s">
        <v>81</v>
      </c>
    </row>
    <row r="5" spans="1:8" x14ac:dyDescent="0.2">
      <c r="A5" s="51" t="s">
        <v>82</v>
      </c>
      <c r="B5" s="52"/>
      <c r="C5" s="52" t="s">
        <v>83</v>
      </c>
      <c r="D5" s="52" t="s">
        <v>46</v>
      </c>
      <c r="E5" s="52" t="s">
        <v>46</v>
      </c>
      <c r="F5" s="52" t="s">
        <v>28</v>
      </c>
      <c r="G5" s="52" t="s">
        <v>84</v>
      </c>
      <c r="H5" s="18" t="s">
        <v>85</v>
      </c>
    </row>
    <row r="6" spans="1:8" ht="15" thickBot="1" x14ac:dyDescent="0.25">
      <c r="A6" s="53" t="s">
        <v>86</v>
      </c>
      <c r="B6" s="24" t="s">
        <v>87</v>
      </c>
      <c r="C6" s="24" t="s">
        <v>88</v>
      </c>
      <c r="D6" s="24" t="s">
        <v>89</v>
      </c>
      <c r="E6" s="24" t="s">
        <v>90</v>
      </c>
      <c r="F6" s="112" t="s">
        <v>167</v>
      </c>
      <c r="G6" s="24" t="s">
        <v>91</v>
      </c>
      <c r="H6" s="23" t="s">
        <v>91</v>
      </c>
    </row>
    <row r="7" spans="1:8" ht="15" thickTop="1" x14ac:dyDescent="0.2">
      <c r="A7" s="54"/>
      <c r="B7" s="35"/>
      <c r="C7" s="35"/>
      <c r="D7" s="35"/>
      <c r="E7" s="35"/>
      <c r="F7" s="35"/>
      <c r="G7" s="35"/>
      <c r="H7" s="35"/>
    </row>
    <row r="8" spans="1:8" x14ac:dyDescent="0.2">
      <c r="A8" s="55">
        <v>45202</v>
      </c>
      <c r="B8" s="16" t="s">
        <v>92</v>
      </c>
      <c r="C8" s="56">
        <v>0.12</v>
      </c>
      <c r="D8" s="173">
        <v>198070.2</v>
      </c>
      <c r="E8" s="173">
        <v>110252.21</v>
      </c>
      <c r="F8" s="89">
        <v>85.088899999999995</v>
      </c>
      <c r="G8" s="175">
        <v>19.190000000000001</v>
      </c>
      <c r="H8" s="175">
        <v>19.164899999999999</v>
      </c>
    </row>
    <row r="9" spans="1:8" x14ac:dyDescent="0.2">
      <c r="A9" s="58"/>
      <c r="B9" s="16" t="s">
        <v>93</v>
      </c>
      <c r="C9" s="56">
        <v>0.105</v>
      </c>
      <c r="D9" s="173">
        <v>33294.199999999997</v>
      </c>
      <c r="E9" s="173">
        <v>2769.3</v>
      </c>
      <c r="F9" s="89">
        <v>81.697299999999998</v>
      </c>
      <c r="G9" s="175">
        <v>16.95</v>
      </c>
      <c r="H9" s="175">
        <v>16.9268</v>
      </c>
    </row>
    <row r="10" spans="1:8" x14ac:dyDescent="0.2">
      <c r="A10" s="58"/>
      <c r="B10" s="16" t="s">
        <v>94</v>
      </c>
      <c r="C10" s="56">
        <v>0.11</v>
      </c>
      <c r="D10" s="173">
        <v>28508</v>
      </c>
      <c r="E10" s="173">
        <v>1459.4</v>
      </c>
      <c r="F10" s="89">
        <v>79.340999999999994</v>
      </c>
      <c r="G10" s="175">
        <v>15.25</v>
      </c>
      <c r="H10" s="175">
        <v>15.227</v>
      </c>
    </row>
    <row r="11" spans="1:8" x14ac:dyDescent="0.2">
      <c r="A11" s="58"/>
      <c r="B11" s="16" t="s">
        <v>95</v>
      </c>
      <c r="C11" s="56">
        <v>0.105</v>
      </c>
      <c r="D11" s="174" t="s">
        <v>96</v>
      </c>
      <c r="E11" s="173" t="s">
        <v>30</v>
      </c>
      <c r="F11" s="89" t="s">
        <v>30</v>
      </c>
      <c r="G11" s="175" t="s">
        <v>30</v>
      </c>
      <c r="H11" s="175" t="s">
        <v>30</v>
      </c>
    </row>
    <row r="12" spans="1:8" x14ac:dyDescent="0.2">
      <c r="A12" s="58"/>
      <c r="B12" s="16" t="s">
        <v>97</v>
      </c>
      <c r="C12" s="56">
        <v>0.11</v>
      </c>
      <c r="D12" s="174" t="s">
        <v>96</v>
      </c>
      <c r="E12" s="173" t="s">
        <v>30</v>
      </c>
      <c r="F12" s="89" t="s">
        <v>30</v>
      </c>
      <c r="G12" s="175" t="s">
        <v>30</v>
      </c>
      <c r="H12" s="175" t="s">
        <v>30</v>
      </c>
    </row>
    <row r="13" spans="1:8" x14ac:dyDescent="0.2">
      <c r="A13" s="58"/>
      <c r="B13" s="16" t="s">
        <v>98</v>
      </c>
      <c r="C13" s="56">
        <v>0.11</v>
      </c>
      <c r="D13" s="174" t="s">
        <v>96</v>
      </c>
      <c r="E13" s="173" t="s">
        <v>30</v>
      </c>
      <c r="F13" s="89" t="s">
        <v>30</v>
      </c>
      <c r="G13" s="175" t="s">
        <v>30</v>
      </c>
      <c r="H13" s="175" t="s">
        <v>30</v>
      </c>
    </row>
    <row r="14" spans="1:8" x14ac:dyDescent="0.2">
      <c r="A14" s="58"/>
      <c r="B14" s="16"/>
      <c r="C14" s="16"/>
      <c r="D14" s="174"/>
      <c r="E14" s="173"/>
      <c r="F14" s="89"/>
      <c r="G14" s="176"/>
      <c r="H14" s="176"/>
    </row>
    <row r="15" spans="1:8" x14ac:dyDescent="0.2">
      <c r="A15" s="55">
        <v>45240</v>
      </c>
      <c r="B15" s="16" t="s">
        <v>92</v>
      </c>
      <c r="C15" s="56">
        <v>0.12</v>
      </c>
      <c r="D15" s="173">
        <v>728925.2</v>
      </c>
      <c r="E15" s="173">
        <v>139085.6</v>
      </c>
      <c r="F15" s="89">
        <v>88.878399999999999</v>
      </c>
      <c r="G15" s="175">
        <v>17.39</v>
      </c>
      <c r="H15" s="175">
        <v>17.3794</v>
      </c>
    </row>
    <row r="16" spans="1:8" x14ac:dyDescent="0.2">
      <c r="A16" s="58"/>
      <c r="B16" s="16" t="s">
        <v>93</v>
      </c>
      <c r="C16" s="56">
        <v>0.105</v>
      </c>
      <c r="D16" s="173">
        <v>100577.4</v>
      </c>
      <c r="E16" s="173">
        <v>46733.5</v>
      </c>
      <c r="F16" s="89">
        <v>84.518100000000004</v>
      </c>
      <c r="G16" s="175">
        <v>15.95</v>
      </c>
      <c r="H16" s="175">
        <v>15.9025</v>
      </c>
    </row>
    <row r="17" spans="1:8" x14ac:dyDescent="0.2">
      <c r="A17" s="58"/>
      <c r="B17" s="16" t="s">
        <v>94</v>
      </c>
      <c r="C17" s="56">
        <v>0.14000000000000001</v>
      </c>
      <c r="D17" s="173">
        <v>134418.20000000001</v>
      </c>
      <c r="E17" s="173">
        <v>66483.600000000006</v>
      </c>
      <c r="F17" s="89">
        <v>94.414299999999997</v>
      </c>
      <c r="G17" s="175">
        <v>15.1</v>
      </c>
      <c r="H17" s="175">
        <v>15.0905</v>
      </c>
    </row>
    <row r="18" spans="1:8" x14ac:dyDescent="0.2">
      <c r="A18" s="58"/>
      <c r="B18" s="16" t="s">
        <v>95</v>
      </c>
      <c r="C18" s="56">
        <v>0.105</v>
      </c>
      <c r="D18" s="174" t="s">
        <v>96</v>
      </c>
      <c r="E18" s="173" t="s">
        <v>30</v>
      </c>
      <c r="F18" s="89" t="s">
        <v>30</v>
      </c>
      <c r="G18" s="175" t="s">
        <v>30</v>
      </c>
      <c r="H18" s="175" t="s">
        <v>30</v>
      </c>
    </row>
    <row r="19" spans="1:8" x14ac:dyDescent="0.2">
      <c r="A19" s="58"/>
      <c r="B19" s="16" t="s">
        <v>97</v>
      </c>
      <c r="C19" s="56">
        <v>0.11</v>
      </c>
      <c r="D19" s="174" t="s">
        <v>96</v>
      </c>
      <c r="E19" s="173" t="s">
        <v>30</v>
      </c>
      <c r="F19" s="89" t="s">
        <v>30</v>
      </c>
      <c r="G19" s="175" t="s">
        <v>30</v>
      </c>
      <c r="H19" s="175" t="s">
        <v>30</v>
      </c>
    </row>
    <row r="20" spans="1:8" x14ac:dyDescent="0.2">
      <c r="A20" s="58"/>
      <c r="B20" s="16" t="s">
        <v>98</v>
      </c>
      <c r="C20" s="56">
        <v>0.11</v>
      </c>
      <c r="D20" s="174" t="s">
        <v>96</v>
      </c>
      <c r="E20" s="173" t="s">
        <v>30</v>
      </c>
      <c r="F20" s="89" t="s">
        <v>30</v>
      </c>
      <c r="G20" s="175" t="s">
        <v>30</v>
      </c>
      <c r="H20" s="175" t="s">
        <v>30</v>
      </c>
    </row>
    <row r="21" spans="1:8" x14ac:dyDescent="0.2">
      <c r="A21" s="58"/>
      <c r="B21" s="16"/>
      <c r="C21" s="16"/>
      <c r="D21" s="174"/>
      <c r="E21" s="173"/>
      <c r="F21" s="89"/>
      <c r="G21" s="176"/>
      <c r="H21" s="176"/>
    </row>
    <row r="22" spans="1:8" x14ac:dyDescent="0.2">
      <c r="A22" s="55">
        <v>45281</v>
      </c>
      <c r="B22" s="16" t="s">
        <v>92</v>
      </c>
      <c r="C22" s="56">
        <v>0.12</v>
      </c>
      <c r="D22" s="173">
        <v>184350</v>
      </c>
      <c r="E22" s="173">
        <v>246681.1</v>
      </c>
      <c r="F22" s="89">
        <v>89.638400000000004</v>
      </c>
      <c r="G22" s="175">
        <v>17.1999</v>
      </c>
      <c r="H22" s="175">
        <v>16.917300000000001</v>
      </c>
    </row>
    <row r="23" spans="1:8" x14ac:dyDescent="0.2">
      <c r="A23" s="58"/>
      <c r="B23" s="16" t="s">
        <v>93</v>
      </c>
      <c r="C23" s="56">
        <v>0.105</v>
      </c>
      <c r="D23" s="173">
        <v>113110</v>
      </c>
      <c r="E23" s="173">
        <v>42598.1</v>
      </c>
      <c r="F23" s="89">
        <v>84.996700000000004</v>
      </c>
      <c r="G23" s="175">
        <v>15.88</v>
      </c>
      <c r="H23" s="175">
        <v>15.807600000000001</v>
      </c>
    </row>
    <row r="24" spans="1:8" x14ac:dyDescent="0.2">
      <c r="A24" s="58"/>
      <c r="B24" s="16" t="s">
        <v>94</v>
      </c>
      <c r="C24" s="56">
        <v>0.14000000000000001</v>
      </c>
      <c r="D24" s="173">
        <v>123495</v>
      </c>
      <c r="E24" s="173">
        <v>107293</v>
      </c>
      <c r="F24" s="89">
        <v>94.884699999999995</v>
      </c>
      <c r="G24" s="175">
        <v>15</v>
      </c>
      <c r="H24" s="175">
        <v>14.9697</v>
      </c>
    </row>
    <row r="25" spans="1:8" x14ac:dyDescent="0.2">
      <c r="A25" s="58"/>
      <c r="B25" s="16" t="s">
        <v>95</v>
      </c>
      <c r="C25" s="56">
        <v>0.105</v>
      </c>
      <c r="D25" s="174" t="s">
        <v>96</v>
      </c>
      <c r="E25" s="173" t="s">
        <v>30</v>
      </c>
      <c r="F25" s="89" t="s">
        <v>30</v>
      </c>
      <c r="G25" s="175" t="s">
        <v>30</v>
      </c>
      <c r="H25" s="175" t="s">
        <v>30</v>
      </c>
    </row>
    <row r="26" spans="1:8" x14ac:dyDescent="0.2">
      <c r="A26" s="58"/>
      <c r="B26" s="16" t="s">
        <v>97</v>
      </c>
      <c r="C26" s="56">
        <v>0.11</v>
      </c>
      <c r="D26" s="174" t="s">
        <v>96</v>
      </c>
      <c r="E26" s="173" t="s">
        <v>30</v>
      </c>
      <c r="F26" s="89" t="s">
        <v>30</v>
      </c>
      <c r="G26" s="175" t="s">
        <v>30</v>
      </c>
      <c r="H26" s="175" t="s">
        <v>30</v>
      </c>
    </row>
    <row r="27" spans="1:8" x14ac:dyDescent="0.2">
      <c r="A27" s="58"/>
      <c r="B27" s="16" t="s">
        <v>98</v>
      </c>
      <c r="C27" s="56">
        <v>0.11</v>
      </c>
      <c r="D27" s="174" t="s">
        <v>96</v>
      </c>
      <c r="E27" s="173" t="s">
        <v>30</v>
      </c>
      <c r="F27" s="89" t="s">
        <v>30</v>
      </c>
      <c r="G27" s="175" t="s">
        <v>30</v>
      </c>
      <c r="H27" s="175" t="s">
        <v>30</v>
      </c>
    </row>
    <row r="28" spans="1:8" x14ac:dyDescent="0.2">
      <c r="A28" s="58"/>
      <c r="B28" s="16"/>
      <c r="C28" s="16"/>
      <c r="D28" s="174"/>
      <c r="E28" s="173"/>
      <c r="F28" s="89"/>
      <c r="G28" s="176"/>
      <c r="H28" s="176"/>
    </row>
    <row r="29" spans="1:8" x14ac:dyDescent="0.2">
      <c r="A29" s="55">
        <v>45308</v>
      </c>
      <c r="B29" s="16" t="s">
        <v>92</v>
      </c>
      <c r="C29" s="56">
        <v>0.12</v>
      </c>
      <c r="D29" s="173">
        <v>200300</v>
      </c>
      <c r="E29" s="173">
        <v>97353.5</v>
      </c>
      <c r="F29" s="89">
        <v>90.612099999999998</v>
      </c>
      <c r="G29" s="175">
        <f>100*0.168000036705632</f>
        <v>16.8000036705632</v>
      </c>
      <c r="H29" s="175">
        <v>16.597707897324401</v>
      </c>
    </row>
    <row r="30" spans="1:8" x14ac:dyDescent="0.2">
      <c r="A30" s="58"/>
      <c r="B30" s="16" t="s">
        <v>93</v>
      </c>
      <c r="C30" s="56">
        <v>0.14000000000000001</v>
      </c>
      <c r="D30" s="173">
        <v>137778.79999999999</v>
      </c>
      <c r="E30" s="173">
        <v>61954.1</v>
      </c>
      <c r="F30" s="89">
        <v>94.910200000000003</v>
      </c>
      <c r="G30" s="175">
        <f>100*0.154999980541036</f>
        <v>15.4999980541036</v>
      </c>
      <c r="H30" s="175">
        <v>15.376388707868898</v>
      </c>
    </row>
    <row r="31" spans="1:8" x14ac:dyDescent="0.2">
      <c r="A31" s="58"/>
      <c r="B31" s="16" t="s">
        <v>94</v>
      </c>
      <c r="C31" s="56">
        <v>0.14000000000000001</v>
      </c>
      <c r="D31" s="173">
        <v>121960</v>
      </c>
      <c r="E31" s="173">
        <v>2771</v>
      </c>
      <c r="F31" s="89">
        <v>97.367599999999996</v>
      </c>
      <c r="G31" s="175">
        <v>14.499993184079901</v>
      </c>
      <c r="H31" s="175">
        <v>14.3749999737396</v>
      </c>
    </row>
    <row r="32" spans="1:8" x14ac:dyDescent="0.2">
      <c r="A32" s="58"/>
      <c r="B32" s="16" t="s">
        <v>95</v>
      </c>
      <c r="C32" s="56">
        <v>0.105</v>
      </c>
      <c r="D32" s="174" t="s">
        <v>96</v>
      </c>
      <c r="E32" s="173" t="s">
        <v>30</v>
      </c>
      <c r="F32" s="89" t="s">
        <v>30</v>
      </c>
      <c r="G32" s="175" t="s">
        <v>30</v>
      </c>
      <c r="H32" s="175" t="s">
        <v>30</v>
      </c>
    </row>
    <row r="33" spans="1:8" x14ac:dyDescent="0.2">
      <c r="A33" s="58"/>
      <c r="B33" s="16" t="s">
        <v>97</v>
      </c>
      <c r="C33" s="56">
        <v>0.11</v>
      </c>
      <c r="D33" s="174" t="s">
        <v>96</v>
      </c>
      <c r="E33" s="173" t="s">
        <v>30</v>
      </c>
      <c r="F33" s="89" t="s">
        <v>30</v>
      </c>
      <c r="G33" s="175" t="s">
        <v>30</v>
      </c>
      <c r="H33" s="175" t="s">
        <v>30</v>
      </c>
    </row>
    <row r="34" spans="1:8" x14ac:dyDescent="0.2">
      <c r="A34" s="58"/>
      <c r="B34" s="16" t="s">
        <v>98</v>
      </c>
      <c r="C34" s="56">
        <v>0.11</v>
      </c>
      <c r="D34" s="174" t="s">
        <v>96</v>
      </c>
      <c r="E34" s="173" t="s">
        <v>30</v>
      </c>
      <c r="F34" s="89" t="s">
        <v>30</v>
      </c>
      <c r="G34" s="175" t="s">
        <v>30</v>
      </c>
      <c r="H34" s="175" t="s">
        <v>30</v>
      </c>
    </row>
    <row r="35" spans="1:8" x14ac:dyDescent="0.2">
      <c r="A35" s="58"/>
      <c r="B35" s="16"/>
      <c r="C35" s="16"/>
      <c r="D35" s="174"/>
      <c r="E35" s="173"/>
      <c r="F35" s="89"/>
      <c r="G35" s="176"/>
      <c r="H35" s="176"/>
    </row>
    <row r="36" spans="1:8" x14ac:dyDescent="0.2">
      <c r="A36" s="55">
        <v>45337</v>
      </c>
      <c r="B36" s="16" t="s">
        <v>92</v>
      </c>
      <c r="C36" s="56">
        <v>0.14000000000000001</v>
      </c>
      <c r="D36" s="173">
        <v>152918</v>
      </c>
      <c r="E36" s="173">
        <v>70074.3</v>
      </c>
      <c r="F36" s="89">
        <v>93.605999999999995</v>
      </c>
      <c r="G36" s="175">
        <v>16.799890351612294</v>
      </c>
      <c r="H36" s="175">
        <v>16.727328012622614</v>
      </c>
    </row>
    <row r="37" spans="1:8" x14ac:dyDescent="0.2">
      <c r="A37" s="58"/>
      <c r="B37" s="16" t="s">
        <v>93</v>
      </c>
      <c r="C37" s="56">
        <v>0.14000000000000001</v>
      </c>
      <c r="D37" s="173">
        <v>40100</v>
      </c>
      <c r="E37" s="173">
        <v>13724.7</v>
      </c>
      <c r="F37" s="89">
        <v>94.768500000000003</v>
      </c>
      <c r="G37" s="175">
        <v>15.549930345509292</v>
      </c>
      <c r="H37" s="175">
        <v>15.547577152129769</v>
      </c>
    </row>
    <row r="38" spans="1:8" x14ac:dyDescent="0.2">
      <c r="A38" s="58"/>
      <c r="B38" s="16" t="s">
        <v>94</v>
      </c>
      <c r="C38" s="56">
        <v>0.14000000000000001</v>
      </c>
      <c r="D38" s="173">
        <v>30294</v>
      </c>
      <c r="E38" s="173">
        <v>1544</v>
      </c>
      <c r="F38" s="89">
        <v>97.373500000000007</v>
      </c>
      <c r="G38" s="175">
        <v>14.499999010441266</v>
      </c>
      <c r="H38" s="175">
        <v>14.489999588940247</v>
      </c>
    </row>
    <row r="39" spans="1:8" x14ac:dyDescent="0.2">
      <c r="A39" s="58"/>
      <c r="B39" s="16" t="s">
        <v>95</v>
      </c>
      <c r="C39" s="56">
        <v>0.105</v>
      </c>
      <c r="D39" s="174" t="s">
        <v>96</v>
      </c>
      <c r="E39" s="174" t="s">
        <v>96</v>
      </c>
      <c r="F39" s="89" t="s">
        <v>30</v>
      </c>
      <c r="G39" s="175" t="s">
        <v>30</v>
      </c>
      <c r="H39" s="175" t="s">
        <v>30</v>
      </c>
    </row>
    <row r="40" spans="1:8" x14ac:dyDescent="0.2">
      <c r="A40" s="58"/>
      <c r="B40" s="16" t="s">
        <v>97</v>
      </c>
      <c r="C40" s="56">
        <v>0.11</v>
      </c>
      <c r="D40" s="174" t="s">
        <v>96</v>
      </c>
      <c r="E40" s="174" t="s">
        <v>96</v>
      </c>
      <c r="F40" s="89" t="s">
        <v>30</v>
      </c>
      <c r="G40" s="175" t="s">
        <v>30</v>
      </c>
      <c r="H40" s="175" t="s">
        <v>30</v>
      </c>
    </row>
    <row r="41" spans="1:8" x14ac:dyDescent="0.2">
      <c r="A41" s="58"/>
      <c r="B41" s="16" t="s">
        <v>98</v>
      </c>
      <c r="C41" s="56">
        <v>0.11</v>
      </c>
      <c r="D41" s="174" t="s">
        <v>96</v>
      </c>
      <c r="E41" s="174" t="s">
        <v>96</v>
      </c>
      <c r="F41" s="89" t="s">
        <v>30</v>
      </c>
      <c r="G41" s="175" t="s">
        <v>30</v>
      </c>
      <c r="H41" s="175" t="s">
        <v>30</v>
      </c>
    </row>
    <row r="42" spans="1:8" x14ac:dyDescent="0.2">
      <c r="A42" s="58"/>
      <c r="B42" s="16"/>
      <c r="C42" s="16"/>
      <c r="D42" s="174"/>
      <c r="E42" s="173"/>
      <c r="F42" s="89"/>
      <c r="G42" s="176"/>
      <c r="H42" s="176"/>
    </row>
    <row r="43" spans="1:8" x14ac:dyDescent="0.2">
      <c r="A43" s="55">
        <v>45365</v>
      </c>
      <c r="B43" s="16" t="s">
        <v>92</v>
      </c>
      <c r="C43" s="56">
        <v>0.14000000000000001</v>
      </c>
      <c r="D43" s="173">
        <v>151044.79999999999</v>
      </c>
      <c r="E43" s="173">
        <v>42916.9</v>
      </c>
      <c r="F43" s="89">
        <v>93.740600000000001</v>
      </c>
      <c r="G43" s="175">
        <f>100*0.167799905790187</f>
        <v>16.779990579018701</v>
      </c>
      <c r="H43" s="175">
        <f>100*0.166746753070503</f>
        <v>16.6746753070503</v>
      </c>
    </row>
    <row r="44" spans="1:8" x14ac:dyDescent="0.2">
      <c r="A44" s="58"/>
      <c r="B44" s="16" t="s">
        <v>93</v>
      </c>
      <c r="C44" s="56">
        <v>0.14000000000000001</v>
      </c>
      <c r="D44" s="173">
        <v>62943.7</v>
      </c>
      <c r="E44" s="173">
        <v>11812.9</v>
      </c>
      <c r="F44" s="89">
        <v>94.995400000000004</v>
      </c>
      <c r="G44" s="175">
        <f>100*0.154898513825623</f>
        <v>15.4898513825623</v>
      </c>
      <c r="H44" s="175">
        <f>100*0.154628681999032</f>
        <v>15.462868199903202</v>
      </c>
    </row>
    <row r="45" spans="1:8" x14ac:dyDescent="0.2">
      <c r="A45" s="58"/>
      <c r="B45" s="16" t="s">
        <v>94</v>
      </c>
      <c r="C45" s="56">
        <v>0.14000000000000001</v>
      </c>
      <c r="D45" s="173">
        <v>39558</v>
      </c>
      <c r="E45" s="173">
        <v>1218</v>
      </c>
      <c r="F45" s="89">
        <v>98.148300000000006</v>
      </c>
      <c r="G45" s="175">
        <f>100*0.143500087693011</f>
        <v>14.3500087693011</v>
      </c>
      <c r="H45" s="175">
        <f>100*0.142749989242619</f>
        <v>14.274998924261901</v>
      </c>
    </row>
    <row r="46" spans="1:8" x14ac:dyDescent="0.2">
      <c r="A46" s="58"/>
      <c r="B46" s="16" t="s">
        <v>95</v>
      </c>
      <c r="C46" s="56">
        <v>0.105</v>
      </c>
      <c r="D46" s="174" t="s">
        <v>96</v>
      </c>
      <c r="E46" s="174" t="s">
        <v>96</v>
      </c>
      <c r="F46" s="89" t="s">
        <v>30</v>
      </c>
      <c r="G46" s="175" t="s">
        <v>30</v>
      </c>
      <c r="H46" s="175" t="s">
        <v>30</v>
      </c>
    </row>
    <row r="47" spans="1:8" x14ac:dyDescent="0.2">
      <c r="A47" s="58"/>
      <c r="B47" s="16" t="s">
        <v>97</v>
      </c>
      <c r="C47" s="56">
        <v>0.11</v>
      </c>
      <c r="D47" s="174" t="s">
        <v>96</v>
      </c>
      <c r="E47" s="174" t="s">
        <v>96</v>
      </c>
      <c r="F47" s="89" t="s">
        <v>30</v>
      </c>
      <c r="G47" s="175" t="s">
        <v>30</v>
      </c>
      <c r="H47" s="175" t="s">
        <v>30</v>
      </c>
    </row>
    <row r="48" spans="1:8" x14ac:dyDescent="0.2">
      <c r="A48" s="58"/>
      <c r="B48" s="16" t="s">
        <v>98</v>
      </c>
      <c r="C48" s="56">
        <v>0.11</v>
      </c>
      <c r="D48" s="174" t="s">
        <v>96</v>
      </c>
      <c r="E48" s="174" t="s">
        <v>96</v>
      </c>
      <c r="F48" s="89" t="s">
        <v>30</v>
      </c>
      <c r="G48" s="175" t="s">
        <v>30</v>
      </c>
      <c r="H48" s="175" t="s">
        <v>30</v>
      </c>
    </row>
    <row r="49" spans="1:8" ht="15" thickBot="1" x14ac:dyDescent="0.25">
      <c r="A49" s="58"/>
      <c r="B49" s="15"/>
      <c r="C49" s="15"/>
      <c r="D49" s="35"/>
      <c r="E49" s="16"/>
      <c r="F49" s="16"/>
      <c r="G49" s="16"/>
      <c r="H49" s="16"/>
    </row>
    <row r="50" spans="1:8" x14ac:dyDescent="0.2">
      <c r="A50" s="230" t="s">
        <v>175</v>
      </c>
      <c r="B50" s="230"/>
      <c r="C50" s="230"/>
      <c r="D50" s="230"/>
      <c r="E50" s="230"/>
      <c r="F50" s="230"/>
      <c r="G50" s="230"/>
      <c r="H50" s="230"/>
    </row>
    <row r="51" spans="1:8" x14ac:dyDescent="0.2">
      <c r="A51" s="228" t="s">
        <v>99</v>
      </c>
      <c r="B51" s="228"/>
      <c r="C51" s="228"/>
      <c r="D51" s="228"/>
      <c r="E51" s="228"/>
      <c r="F51" s="228"/>
      <c r="G51" s="228"/>
      <c r="H51" s="228"/>
    </row>
    <row r="52" spans="1:8" x14ac:dyDescent="0.2">
      <c r="A52" s="228" t="s">
        <v>100</v>
      </c>
      <c r="B52" s="228"/>
      <c r="C52" s="228"/>
      <c r="D52" s="228"/>
      <c r="E52" s="228"/>
      <c r="F52" s="228"/>
      <c r="G52" s="228"/>
      <c r="H52" s="228"/>
    </row>
  </sheetData>
  <mergeCells count="6">
    <mergeCell ref="A52:H52"/>
    <mergeCell ref="A1:H1"/>
    <mergeCell ref="A2:H2"/>
    <mergeCell ref="A3:H3"/>
    <mergeCell ref="A50:H50"/>
    <mergeCell ref="A51:H51"/>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view="pageBreakPreview" topLeftCell="A41" zoomScaleNormal="100" zoomScaleSheetLayoutView="100" workbookViewId="0">
      <selection activeCell="A50" sqref="A50:XFD51"/>
    </sheetView>
  </sheetViews>
  <sheetFormatPr defaultColWidth="9.125" defaultRowHeight="14.25" x14ac:dyDescent="0.2"/>
  <cols>
    <col min="1" max="1" width="30.5" style="8" customWidth="1"/>
    <col min="2" max="2" width="5.75" style="8" bestFit="1" customWidth="1"/>
    <col min="3" max="3" width="8.375" style="8" bestFit="1" customWidth="1"/>
    <col min="4" max="4" width="7.875" style="8" bestFit="1" customWidth="1"/>
    <col min="5" max="5" width="6" style="8" bestFit="1" customWidth="1"/>
    <col min="6" max="6" width="7.25" style="8" bestFit="1" customWidth="1"/>
    <col min="7" max="7" width="7.75" style="8" bestFit="1" customWidth="1"/>
    <col min="8" max="8" width="6" style="8" bestFit="1" customWidth="1"/>
    <col min="9" max="9" width="7.25" style="8" bestFit="1" customWidth="1"/>
    <col min="10" max="10" width="7.75" style="8" bestFit="1" customWidth="1"/>
    <col min="11" max="11" width="6" style="8" bestFit="1" customWidth="1"/>
    <col min="12" max="16384" width="9.125" style="8"/>
  </cols>
  <sheetData>
    <row r="1" spans="1:11" ht="18.75" x14ac:dyDescent="0.2">
      <c r="A1" s="184" t="s">
        <v>101</v>
      </c>
      <c r="B1" s="184"/>
      <c r="C1" s="184"/>
      <c r="D1" s="184"/>
      <c r="E1" s="184"/>
      <c r="F1" s="184"/>
      <c r="G1" s="184"/>
      <c r="H1" s="184"/>
      <c r="I1" s="184"/>
      <c r="J1" s="184"/>
      <c r="K1" s="184"/>
    </row>
    <row r="2" spans="1:11" ht="15" thickBot="1" x14ac:dyDescent="0.25">
      <c r="A2" s="240" t="s">
        <v>1</v>
      </c>
      <c r="B2" s="240"/>
      <c r="C2" s="240"/>
      <c r="D2" s="240"/>
      <c r="E2" s="240"/>
      <c r="F2" s="240"/>
      <c r="G2" s="240"/>
      <c r="H2" s="240"/>
      <c r="I2" s="240"/>
      <c r="J2" s="240"/>
      <c r="K2" s="240"/>
    </row>
    <row r="3" spans="1:11" x14ac:dyDescent="0.2">
      <c r="A3" s="231"/>
      <c r="B3" s="232"/>
      <c r="C3" s="248" t="s">
        <v>173</v>
      </c>
      <c r="D3" s="242"/>
      <c r="E3" s="243"/>
      <c r="F3" s="241" t="s">
        <v>103</v>
      </c>
      <c r="G3" s="242"/>
      <c r="H3" s="243"/>
      <c r="I3" s="241" t="s">
        <v>103</v>
      </c>
      <c r="J3" s="242"/>
      <c r="K3" s="242"/>
    </row>
    <row r="4" spans="1:11" x14ac:dyDescent="0.2">
      <c r="A4" s="233"/>
      <c r="B4" s="234"/>
      <c r="C4" s="249"/>
      <c r="D4" s="249"/>
      <c r="E4" s="246"/>
      <c r="F4" s="244" t="s">
        <v>104</v>
      </c>
      <c r="G4" s="245"/>
      <c r="H4" s="246"/>
      <c r="I4" s="244" t="s">
        <v>105</v>
      </c>
      <c r="J4" s="245"/>
      <c r="K4" s="245"/>
    </row>
    <row r="5" spans="1:11" ht="15" thickBot="1" x14ac:dyDescent="0.25">
      <c r="A5" s="235"/>
      <c r="B5" s="236"/>
      <c r="C5" s="250"/>
      <c r="D5" s="250"/>
      <c r="E5" s="251"/>
      <c r="F5" s="238" t="s">
        <v>102</v>
      </c>
      <c r="G5" s="239"/>
      <c r="H5" s="247"/>
      <c r="I5" s="238" t="s">
        <v>102</v>
      </c>
      <c r="J5" s="239"/>
      <c r="K5" s="239"/>
    </row>
    <row r="6" spans="1:11" ht="15" thickTop="1" x14ac:dyDescent="0.2">
      <c r="A6" s="51" t="s">
        <v>78</v>
      </c>
      <c r="B6" s="51"/>
      <c r="C6" s="18" t="s">
        <v>46</v>
      </c>
      <c r="D6" s="62" t="s">
        <v>46</v>
      </c>
      <c r="E6" s="63" t="s">
        <v>106</v>
      </c>
      <c r="F6" s="62" t="s">
        <v>46</v>
      </c>
      <c r="G6" s="62" t="s">
        <v>46</v>
      </c>
      <c r="H6" s="63" t="s">
        <v>106</v>
      </c>
      <c r="I6" s="64" t="s">
        <v>46</v>
      </c>
      <c r="J6" s="52" t="s">
        <v>46</v>
      </c>
      <c r="K6" s="15" t="s">
        <v>106</v>
      </c>
    </row>
    <row r="7" spans="1:11" x14ac:dyDescent="0.2">
      <c r="A7" s="51" t="s">
        <v>82</v>
      </c>
      <c r="B7" s="52" t="s">
        <v>87</v>
      </c>
      <c r="C7" s="18" t="s">
        <v>89</v>
      </c>
      <c r="D7" s="62" t="s">
        <v>90</v>
      </c>
      <c r="E7" s="63" t="s">
        <v>107</v>
      </c>
      <c r="F7" s="62" t="s">
        <v>89</v>
      </c>
      <c r="G7" s="62" t="s">
        <v>90</v>
      </c>
      <c r="H7" s="63" t="s">
        <v>108</v>
      </c>
      <c r="I7" s="64" t="s">
        <v>89</v>
      </c>
      <c r="J7" s="52" t="s">
        <v>90</v>
      </c>
      <c r="K7" s="15" t="s">
        <v>108</v>
      </c>
    </row>
    <row r="8" spans="1:11" ht="15" thickBot="1" x14ac:dyDescent="0.25">
      <c r="A8" s="53" t="s">
        <v>86</v>
      </c>
      <c r="B8" s="24"/>
      <c r="C8" s="23"/>
      <c r="D8" s="65"/>
      <c r="E8" s="65"/>
      <c r="F8" s="65"/>
      <c r="G8" s="65"/>
      <c r="H8" s="65"/>
      <c r="I8" s="66"/>
      <c r="J8" s="24"/>
      <c r="K8" s="23"/>
    </row>
    <row r="9" spans="1:11" ht="15" thickTop="1" x14ac:dyDescent="0.2">
      <c r="A9" s="58"/>
      <c r="B9" s="26"/>
      <c r="C9" s="18"/>
      <c r="D9" s="28"/>
      <c r="E9" s="18"/>
      <c r="F9" s="18"/>
      <c r="G9" s="18"/>
      <c r="H9" s="18"/>
      <c r="I9" s="18"/>
      <c r="J9" s="18"/>
      <c r="K9" s="18"/>
    </row>
    <row r="10" spans="1:11" hidden="1" x14ac:dyDescent="0.2">
      <c r="A10" s="55">
        <v>45218</v>
      </c>
      <c r="B10" s="145" t="s">
        <v>109</v>
      </c>
      <c r="C10" s="106"/>
      <c r="D10" s="106"/>
      <c r="E10" s="107"/>
      <c r="F10" s="145"/>
      <c r="G10" s="145"/>
      <c r="H10" s="107"/>
      <c r="I10" s="57">
        <v>114950</v>
      </c>
      <c r="J10" s="57">
        <v>64241</v>
      </c>
      <c r="K10" s="16">
        <v>98.768100000000004</v>
      </c>
    </row>
    <row r="11" spans="1:11" hidden="1" x14ac:dyDescent="0.2">
      <c r="A11" s="58"/>
      <c r="B11" s="145" t="s">
        <v>110</v>
      </c>
      <c r="C11" s="106"/>
      <c r="D11" s="106"/>
      <c r="E11" s="107"/>
      <c r="F11" s="57">
        <v>204500</v>
      </c>
      <c r="G11" s="57">
        <v>68694</v>
      </c>
      <c r="H11" s="89">
        <v>97.595299999999995</v>
      </c>
      <c r="I11" s="108"/>
      <c r="J11" s="145"/>
      <c r="K11" s="145"/>
    </row>
    <row r="12" spans="1:11" hidden="1" x14ac:dyDescent="0.2">
      <c r="A12" s="58"/>
      <c r="B12" s="145" t="s">
        <v>111</v>
      </c>
      <c r="C12" s="105">
        <v>582575</v>
      </c>
      <c r="D12" s="105">
        <v>338875</v>
      </c>
      <c r="E12" s="89">
        <v>95.983199999999997</v>
      </c>
      <c r="F12" s="145"/>
      <c r="G12" s="145"/>
      <c r="H12" s="107"/>
      <c r="I12" s="108"/>
      <c r="J12" s="145"/>
      <c r="K12" s="145"/>
    </row>
    <row r="13" spans="1:11" hidden="1" x14ac:dyDescent="0.2">
      <c r="A13" s="86"/>
      <c r="B13" s="145" t="s">
        <v>112</v>
      </c>
      <c r="C13" s="105">
        <v>107200</v>
      </c>
      <c r="D13" s="105">
        <v>96250</v>
      </c>
      <c r="E13" s="89">
        <v>93.620199999999997</v>
      </c>
      <c r="F13" s="145"/>
      <c r="G13" s="145"/>
      <c r="H13" s="107"/>
      <c r="I13" s="108"/>
      <c r="J13" s="145"/>
      <c r="K13" s="145"/>
    </row>
    <row r="14" spans="1:11" hidden="1" x14ac:dyDescent="0.2">
      <c r="A14" s="86"/>
      <c r="B14" s="145"/>
      <c r="C14" s="106"/>
      <c r="D14" s="106"/>
      <c r="E14" s="107"/>
      <c r="F14" s="145"/>
      <c r="G14" s="145"/>
      <c r="H14" s="107"/>
      <c r="I14" s="108"/>
      <c r="J14" s="145"/>
      <c r="K14" s="145"/>
    </row>
    <row r="15" spans="1:11" hidden="1" x14ac:dyDescent="0.2">
      <c r="A15" s="55">
        <v>45232</v>
      </c>
      <c r="B15" s="145" t="s">
        <v>109</v>
      </c>
      <c r="C15" s="106"/>
      <c r="D15" s="106"/>
      <c r="E15" s="107"/>
      <c r="F15" s="145"/>
      <c r="G15" s="145"/>
      <c r="H15" s="107"/>
      <c r="I15" s="57">
        <v>57000</v>
      </c>
      <c r="J15" s="57">
        <v>51845.8</v>
      </c>
      <c r="K15" s="16">
        <v>98.9285</v>
      </c>
    </row>
    <row r="16" spans="1:11" hidden="1" x14ac:dyDescent="0.2">
      <c r="A16" s="58"/>
      <c r="B16" s="145" t="s">
        <v>110</v>
      </c>
      <c r="C16" s="106"/>
      <c r="D16" s="106"/>
      <c r="E16" s="107"/>
      <c r="F16" s="57">
        <v>225000</v>
      </c>
      <c r="G16" s="57">
        <v>44061</v>
      </c>
      <c r="H16" s="89">
        <v>97.802300000000002</v>
      </c>
      <c r="I16" s="108"/>
      <c r="J16" s="145"/>
      <c r="K16" s="145"/>
    </row>
    <row r="17" spans="1:11" hidden="1" x14ac:dyDescent="0.2">
      <c r="A17" s="58"/>
      <c r="B17" s="145" t="s">
        <v>111</v>
      </c>
      <c r="C17" s="105">
        <v>180500</v>
      </c>
      <c r="D17" s="105">
        <v>195369</v>
      </c>
      <c r="E17" s="89">
        <v>96.4726</v>
      </c>
      <c r="F17" s="145"/>
      <c r="G17" s="145"/>
      <c r="H17" s="107"/>
      <c r="I17" s="108"/>
      <c r="J17" s="145"/>
      <c r="K17" s="145"/>
    </row>
    <row r="18" spans="1:11" hidden="1" x14ac:dyDescent="0.2">
      <c r="A18" s="86"/>
      <c r="B18" s="145" t="s">
        <v>112</v>
      </c>
      <c r="C18" s="105">
        <v>50000</v>
      </c>
      <c r="D18" s="105">
        <v>50000</v>
      </c>
      <c r="E18" s="89">
        <v>94.008399999999995</v>
      </c>
      <c r="F18" s="145"/>
      <c r="G18" s="145"/>
      <c r="H18" s="107"/>
      <c r="I18" s="108"/>
      <c r="J18" s="145"/>
      <c r="K18" s="145"/>
    </row>
    <row r="19" spans="1:11" hidden="1" x14ac:dyDescent="0.2">
      <c r="A19" s="86"/>
      <c r="B19" s="145"/>
      <c r="C19" s="106"/>
      <c r="D19" s="106"/>
      <c r="E19" s="107"/>
      <c r="F19" s="145"/>
      <c r="G19" s="145"/>
      <c r="H19" s="107"/>
      <c r="I19" s="108"/>
      <c r="J19" s="145"/>
      <c r="K19" s="145"/>
    </row>
    <row r="20" spans="1:11" x14ac:dyDescent="0.2">
      <c r="A20" s="116">
        <v>45274</v>
      </c>
      <c r="B20" s="114" t="s">
        <v>109</v>
      </c>
      <c r="C20" s="177"/>
      <c r="D20" s="177"/>
      <c r="E20" s="115"/>
      <c r="F20" s="177"/>
      <c r="G20" s="177"/>
      <c r="H20" s="115"/>
      <c r="I20" s="177">
        <v>10000</v>
      </c>
      <c r="J20" s="177" t="s">
        <v>96</v>
      </c>
      <c r="K20" s="119" t="s">
        <v>96</v>
      </c>
    </row>
    <row r="21" spans="1:11" x14ac:dyDescent="0.2">
      <c r="A21" s="117"/>
      <c r="B21" s="114" t="s">
        <v>110</v>
      </c>
      <c r="C21" s="177"/>
      <c r="D21" s="177"/>
      <c r="E21" s="115"/>
      <c r="F21" s="177">
        <v>62500</v>
      </c>
      <c r="G21" s="177">
        <v>31900</v>
      </c>
      <c r="H21" s="118">
        <v>98.085800000000006</v>
      </c>
      <c r="I21" s="177"/>
      <c r="J21" s="177"/>
      <c r="K21" s="114"/>
    </row>
    <row r="22" spans="1:11" x14ac:dyDescent="0.2">
      <c r="A22" s="117"/>
      <c r="B22" s="114" t="s">
        <v>111</v>
      </c>
      <c r="C22" s="178">
        <v>263458</v>
      </c>
      <c r="D22" s="178">
        <v>61965.4</v>
      </c>
      <c r="E22" s="118">
        <v>96.25</v>
      </c>
      <c r="F22" s="178"/>
      <c r="G22" s="178"/>
      <c r="H22" s="115"/>
      <c r="I22" s="178"/>
      <c r="J22" s="178"/>
      <c r="K22" s="114"/>
    </row>
    <row r="23" spans="1:11" x14ac:dyDescent="0.2">
      <c r="A23" s="113"/>
      <c r="B23" s="114" t="s">
        <v>112</v>
      </c>
      <c r="C23" s="178">
        <v>257500</v>
      </c>
      <c r="D23" s="178">
        <v>88953</v>
      </c>
      <c r="E23" s="118">
        <v>93.857900000000001</v>
      </c>
      <c r="F23" s="178"/>
      <c r="G23" s="178"/>
      <c r="H23" s="115"/>
      <c r="I23" s="178"/>
      <c r="J23" s="178"/>
      <c r="K23" s="114"/>
    </row>
    <row r="24" spans="1:11" x14ac:dyDescent="0.2">
      <c r="A24" s="113"/>
      <c r="B24" s="114"/>
      <c r="C24" s="177"/>
      <c r="D24" s="177"/>
      <c r="E24" s="115"/>
      <c r="F24" s="177"/>
      <c r="G24" s="177"/>
      <c r="H24" s="115"/>
      <c r="I24" s="177"/>
      <c r="J24" s="177"/>
      <c r="K24" s="114"/>
    </row>
    <row r="25" spans="1:11" x14ac:dyDescent="0.2">
      <c r="A25" s="116">
        <v>45288</v>
      </c>
      <c r="B25" s="114" t="s">
        <v>109</v>
      </c>
      <c r="C25" s="177"/>
      <c r="D25" s="177"/>
      <c r="E25" s="115"/>
      <c r="F25" s="177"/>
      <c r="G25" s="177"/>
      <c r="H25" s="115"/>
      <c r="I25" s="177">
        <v>5000</v>
      </c>
      <c r="J25" s="177" t="s">
        <v>96</v>
      </c>
      <c r="K25" s="119" t="s">
        <v>96</v>
      </c>
    </row>
    <row r="26" spans="1:11" x14ac:dyDescent="0.2">
      <c r="A26" s="117"/>
      <c r="B26" s="114" t="s">
        <v>110</v>
      </c>
      <c r="C26" s="177"/>
      <c r="D26" s="177"/>
      <c r="E26" s="115"/>
      <c r="F26" s="177">
        <v>13000</v>
      </c>
      <c r="G26" s="177">
        <v>2030</v>
      </c>
      <c r="H26" s="118">
        <v>98.1126</v>
      </c>
      <c r="I26" s="177"/>
      <c r="J26" s="177"/>
      <c r="K26" s="114"/>
    </row>
    <row r="27" spans="1:11" x14ac:dyDescent="0.2">
      <c r="A27" s="117"/>
      <c r="B27" s="114" t="s">
        <v>111</v>
      </c>
      <c r="C27" s="178">
        <v>136148</v>
      </c>
      <c r="D27" s="178">
        <v>31272</v>
      </c>
      <c r="E27" s="118">
        <v>96.339200000000005</v>
      </c>
      <c r="F27" s="178"/>
      <c r="G27" s="178"/>
      <c r="H27" s="115"/>
      <c r="I27" s="178"/>
      <c r="J27" s="178"/>
      <c r="K27" s="114"/>
    </row>
    <row r="28" spans="1:11" x14ac:dyDescent="0.2">
      <c r="A28" s="113"/>
      <c r="B28" s="114" t="s">
        <v>112</v>
      </c>
      <c r="C28" s="178">
        <v>121500</v>
      </c>
      <c r="D28" s="178">
        <v>19850</v>
      </c>
      <c r="E28" s="118">
        <v>93.930700000000002</v>
      </c>
      <c r="F28" s="178"/>
      <c r="G28" s="178"/>
      <c r="H28" s="115"/>
      <c r="I28" s="178"/>
      <c r="J28" s="178"/>
      <c r="K28" s="114"/>
    </row>
    <row r="29" spans="1:11" x14ac:dyDescent="0.2">
      <c r="A29" s="113"/>
      <c r="B29" s="114"/>
      <c r="C29" s="177"/>
      <c r="D29" s="177"/>
      <c r="E29" s="115"/>
      <c r="F29" s="177"/>
      <c r="G29" s="177"/>
      <c r="H29" s="115"/>
      <c r="I29" s="177"/>
      <c r="J29" s="177"/>
      <c r="K29" s="114"/>
    </row>
    <row r="30" spans="1:11" x14ac:dyDescent="0.2">
      <c r="A30" s="116">
        <v>45302</v>
      </c>
      <c r="B30" s="114" t="s">
        <v>109</v>
      </c>
      <c r="C30" s="177"/>
      <c r="D30" s="177"/>
      <c r="E30" s="115"/>
      <c r="F30" s="177"/>
      <c r="G30" s="177"/>
      <c r="H30" s="115"/>
      <c r="I30" s="177">
        <v>3832.9</v>
      </c>
      <c r="J30" s="177" t="s">
        <v>96</v>
      </c>
      <c r="K30" s="119" t="s">
        <v>96</v>
      </c>
    </row>
    <row r="31" spans="1:11" x14ac:dyDescent="0.2">
      <c r="A31" s="117"/>
      <c r="B31" s="114" t="s">
        <v>110</v>
      </c>
      <c r="C31" s="177"/>
      <c r="D31" s="177"/>
      <c r="E31" s="115"/>
      <c r="F31" s="177">
        <v>80500</v>
      </c>
      <c r="G31" s="177">
        <v>12104</v>
      </c>
      <c r="H31" s="118">
        <v>98.147000000000006</v>
      </c>
      <c r="I31" s="177"/>
      <c r="J31" s="177"/>
      <c r="K31" s="114"/>
    </row>
    <row r="32" spans="1:11" x14ac:dyDescent="0.2">
      <c r="A32" s="117"/>
      <c r="B32" s="114" t="s">
        <v>111</v>
      </c>
      <c r="C32" s="178">
        <v>321750</v>
      </c>
      <c r="D32" s="178">
        <v>110893.6</v>
      </c>
      <c r="E32" s="118">
        <v>96.492099999999994</v>
      </c>
      <c r="F32" s="178"/>
      <c r="G32" s="178"/>
      <c r="H32" s="115"/>
      <c r="I32" s="178"/>
      <c r="J32" s="178"/>
      <c r="K32" s="114"/>
    </row>
    <row r="33" spans="1:11" x14ac:dyDescent="0.2">
      <c r="A33" s="113"/>
      <c r="B33" s="114" t="s">
        <v>112</v>
      </c>
      <c r="C33" s="178">
        <v>232850</v>
      </c>
      <c r="D33" s="178">
        <v>50800.6</v>
      </c>
      <c r="E33" s="118">
        <v>94.406099999999995</v>
      </c>
      <c r="F33" s="178"/>
      <c r="G33" s="178"/>
      <c r="H33" s="115"/>
      <c r="I33" s="178"/>
      <c r="J33" s="178"/>
      <c r="K33" s="114"/>
    </row>
    <row r="34" spans="1:11" x14ac:dyDescent="0.2">
      <c r="A34" s="113"/>
      <c r="B34" s="114"/>
      <c r="C34" s="177"/>
      <c r="D34" s="177"/>
      <c r="E34" s="115"/>
      <c r="F34" s="177"/>
      <c r="G34" s="177"/>
      <c r="H34" s="115"/>
      <c r="I34" s="177"/>
      <c r="J34" s="177"/>
      <c r="K34" s="114"/>
    </row>
    <row r="35" spans="1:11" x14ac:dyDescent="0.2">
      <c r="A35" s="116">
        <v>45316</v>
      </c>
      <c r="B35" s="114" t="s">
        <v>109</v>
      </c>
      <c r="C35" s="177"/>
      <c r="D35" s="177"/>
      <c r="E35" s="115"/>
      <c r="F35" s="177"/>
      <c r="G35" s="177"/>
      <c r="H35" s="115"/>
      <c r="I35" s="177">
        <v>3844.3</v>
      </c>
      <c r="J35" s="177" t="s">
        <v>96</v>
      </c>
      <c r="K35" s="119" t="s">
        <v>96</v>
      </c>
    </row>
    <row r="36" spans="1:11" x14ac:dyDescent="0.2">
      <c r="A36" s="117"/>
      <c r="B36" s="114" t="s">
        <v>110</v>
      </c>
      <c r="C36" s="177"/>
      <c r="D36" s="177"/>
      <c r="E36" s="115"/>
      <c r="F36" s="177">
        <v>25000</v>
      </c>
      <c r="G36" s="177">
        <v>26200</v>
      </c>
      <c r="H36" s="118">
        <v>98.1357</v>
      </c>
      <c r="I36" s="177"/>
      <c r="J36" s="177"/>
      <c r="K36" s="114"/>
    </row>
    <row r="37" spans="1:11" x14ac:dyDescent="0.2">
      <c r="A37" s="117"/>
      <c r="B37" s="114" t="s">
        <v>111</v>
      </c>
      <c r="C37" s="178">
        <v>233947.5</v>
      </c>
      <c r="D37" s="178">
        <v>107537.5</v>
      </c>
      <c r="E37" s="118">
        <v>96.591499999999996</v>
      </c>
      <c r="F37" s="178"/>
      <c r="G37" s="178"/>
      <c r="H37" s="115"/>
      <c r="I37" s="178"/>
      <c r="J37" s="178"/>
      <c r="K37" s="114"/>
    </row>
    <row r="38" spans="1:11" x14ac:dyDescent="0.2">
      <c r="A38" s="113"/>
      <c r="B38" s="114" t="s">
        <v>112</v>
      </c>
      <c r="C38" s="178">
        <v>440300</v>
      </c>
      <c r="D38" s="178">
        <v>159900</v>
      </c>
      <c r="E38" s="118">
        <v>94.811199999999999</v>
      </c>
      <c r="F38" s="178"/>
      <c r="G38" s="178"/>
      <c r="H38" s="115"/>
      <c r="I38" s="178"/>
      <c r="J38" s="178"/>
      <c r="K38" s="114"/>
    </row>
    <row r="39" spans="1:11" x14ac:dyDescent="0.2">
      <c r="A39" s="113"/>
      <c r="B39" s="114"/>
      <c r="C39" s="177"/>
      <c r="D39" s="177"/>
      <c r="E39" s="115"/>
      <c r="F39" s="177"/>
      <c r="G39" s="177"/>
      <c r="H39" s="115"/>
      <c r="I39" s="177"/>
      <c r="J39" s="177"/>
      <c r="K39" s="114"/>
    </row>
    <row r="40" spans="1:11" x14ac:dyDescent="0.2">
      <c r="A40" s="116">
        <v>45329</v>
      </c>
      <c r="B40" s="114" t="s">
        <v>109</v>
      </c>
      <c r="C40" s="177"/>
      <c r="D40" s="177"/>
      <c r="E40" s="115"/>
      <c r="F40" s="177"/>
      <c r="G40" s="177"/>
      <c r="H40" s="115"/>
      <c r="I40" s="177">
        <v>3842.3</v>
      </c>
      <c r="J40" s="177" t="s">
        <v>73</v>
      </c>
      <c r="K40" s="119"/>
    </row>
    <row r="41" spans="1:11" x14ac:dyDescent="0.2">
      <c r="A41" s="117"/>
      <c r="B41" s="114" t="s">
        <v>110</v>
      </c>
      <c r="C41" s="177"/>
      <c r="D41" s="177"/>
      <c r="E41" s="115"/>
      <c r="F41" s="177">
        <v>0</v>
      </c>
      <c r="G41" s="177" t="s">
        <v>96</v>
      </c>
      <c r="H41" s="118"/>
      <c r="I41" s="177"/>
      <c r="J41" s="177"/>
      <c r="K41" s="114"/>
    </row>
    <row r="42" spans="1:11" x14ac:dyDescent="0.2">
      <c r="A42" s="117"/>
      <c r="B42" s="114" t="s">
        <v>111</v>
      </c>
      <c r="C42" s="178">
        <v>163500</v>
      </c>
      <c r="D42" s="178">
        <v>125135</v>
      </c>
      <c r="E42" s="118">
        <v>95.859800000000007</v>
      </c>
      <c r="F42" s="178"/>
      <c r="G42" s="178"/>
      <c r="H42" s="115"/>
      <c r="I42" s="178"/>
      <c r="J42" s="178"/>
      <c r="K42" s="114"/>
    </row>
    <row r="43" spans="1:11" x14ac:dyDescent="0.2">
      <c r="A43" s="113"/>
      <c r="B43" s="114" t="s">
        <v>112</v>
      </c>
      <c r="C43" s="178">
        <v>274000</v>
      </c>
      <c r="D43" s="178">
        <v>219800</v>
      </c>
      <c r="E43" s="118">
        <v>94.086799999999997</v>
      </c>
      <c r="F43" s="178"/>
      <c r="G43" s="178"/>
      <c r="H43" s="115"/>
      <c r="I43" s="178"/>
      <c r="J43" s="178"/>
      <c r="K43" s="114"/>
    </row>
    <row r="44" spans="1:11" x14ac:dyDescent="0.2">
      <c r="A44" s="113"/>
      <c r="B44" s="114"/>
      <c r="C44" s="177"/>
      <c r="D44" s="177"/>
      <c r="E44" s="115"/>
      <c r="F44" s="177"/>
      <c r="G44" s="177"/>
      <c r="H44" s="115"/>
      <c r="I44" s="177"/>
      <c r="J44" s="177"/>
      <c r="K44" s="114"/>
    </row>
    <row r="45" spans="1:11" x14ac:dyDescent="0.2">
      <c r="A45" s="116">
        <v>45344</v>
      </c>
      <c r="B45" s="114" t="s">
        <v>109</v>
      </c>
      <c r="C45" s="177"/>
      <c r="D45" s="177"/>
      <c r="E45" s="115"/>
      <c r="F45" s="177"/>
      <c r="G45" s="177"/>
      <c r="H45" s="115"/>
      <c r="I45" s="177">
        <v>0</v>
      </c>
      <c r="J45" s="177" t="s">
        <v>96</v>
      </c>
      <c r="K45" s="119"/>
    </row>
    <row r="46" spans="1:11" x14ac:dyDescent="0.2">
      <c r="A46" s="117"/>
      <c r="B46" s="114" t="s">
        <v>110</v>
      </c>
      <c r="C46" s="177"/>
      <c r="D46" s="177"/>
      <c r="E46" s="115"/>
      <c r="F46" s="177">
        <v>0</v>
      </c>
      <c r="G46" s="177" t="s">
        <v>96</v>
      </c>
      <c r="H46" s="118"/>
      <c r="I46" s="177"/>
      <c r="J46" s="177"/>
      <c r="K46" s="114"/>
    </row>
    <row r="47" spans="1:11" x14ac:dyDescent="0.2">
      <c r="A47" s="117"/>
      <c r="B47" s="114" t="s">
        <v>111</v>
      </c>
      <c r="C47" s="178">
        <v>228800</v>
      </c>
      <c r="D47" s="178">
        <v>4345</v>
      </c>
      <c r="E47" s="118">
        <v>95.855699999999999</v>
      </c>
      <c r="F47" s="178"/>
      <c r="G47" s="178"/>
      <c r="H47" s="115"/>
      <c r="I47" s="178"/>
      <c r="J47" s="178"/>
      <c r="K47" s="114"/>
    </row>
    <row r="48" spans="1:11" x14ac:dyDescent="0.2">
      <c r="A48" s="113"/>
      <c r="B48" s="114" t="s">
        <v>112</v>
      </c>
      <c r="C48" s="178">
        <v>23000</v>
      </c>
      <c r="D48" s="178">
        <v>2005.5</v>
      </c>
      <c r="E48" s="118">
        <v>93.634200000000007</v>
      </c>
      <c r="F48" s="178"/>
      <c r="G48" s="178"/>
      <c r="H48" s="115"/>
      <c r="I48" s="178"/>
      <c r="J48" s="178"/>
      <c r="K48" s="114"/>
    </row>
    <row r="49" spans="1:11" x14ac:dyDescent="0.2">
      <c r="A49" s="113"/>
      <c r="B49" s="114"/>
      <c r="C49" s="177"/>
      <c r="D49" s="177"/>
      <c r="E49" s="115"/>
      <c r="F49" s="177"/>
      <c r="G49" s="177"/>
      <c r="H49" s="115"/>
      <c r="I49" s="177"/>
      <c r="J49" s="177"/>
      <c r="K49" s="114"/>
    </row>
    <row r="50" spans="1:11" x14ac:dyDescent="0.2">
      <c r="A50" s="116">
        <v>45358</v>
      </c>
      <c r="B50" s="114" t="s">
        <v>109</v>
      </c>
      <c r="C50" s="177"/>
      <c r="D50" s="177"/>
      <c r="E50" s="115"/>
      <c r="F50" s="177"/>
      <c r="G50" s="177"/>
      <c r="H50" s="115"/>
      <c r="I50" s="177">
        <v>4271.3999999999996</v>
      </c>
      <c r="J50" s="177" t="s">
        <v>73</v>
      </c>
      <c r="K50" s="119"/>
    </row>
    <row r="51" spans="1:11" x14ac:dyDescent="0.2">
      <c r="A51" s="117"/>
      <c r="B51" s="114" t="s">
        <v>110</v>
      </c>
      <c r="C51" s="177"/>
      <c r="D51" s="177"/>
      <c r="E51" s="115"/>
      <c r="F51" s="177">
        <v>6800.6</v>
      </c>
      <c r="G51" s="177">
        <v>0</v>
      </c>
      <c r="H51" s="118"/>
      <c r="I51" s="177"/>
      <c r="J51" s="177"/>
      <c r="K51" s="114"/>
    </row>
    <row r="52" spans="1:11" x14ac:dyDescent="0.2">
      <c r="A52" s="117"/>
      <c r="B52" s="114" t="s">
        <v>111</v>
      </c>
      <c r="C52" s="178">
        <v>129694.8</v>
      </c>
      <c r="D52" s="178">
        <v>34004.5</v>
      </c>
      <c r="E52" s="118">
        <v>95.870599999999996</v>
      </c>
      <c r="F52" s="178"/>
      <c r="G52" s="178"/>
      <c r="H52" s="115"/>
      <c r="I52" s="178"/>
      <c r="J52" s="178"/>
      <c r="K52" s="114"/>
    </row>
    <row r="53" spans="1:11" x14ac:dyDescent="0.2">
      <c r="A53" s="113"/>
      <c r="B53" s="114" t="s">
        <v>112</v>
      </c>
      <c r="C53" s="178">
        <v>60750</v>
      </c>
      <c r="D53" s="178">
        <v>31250</v>
      </c>
      <c r="E53" s="118">
        <v>93.652199999999993</v>
      </c>
      <c r="F53" s="178"/>
      <c r="G53" s="178"/>
      <c r="H53" s="115"/>
      <c r="I53" s="178"/>
      <c r="J53" s="178"/>
      <c r="K53" s="114"/>
    </row>
    <row r="54" spans="1:11" x14ac:dyDescent="0.2">
      <c r="A54" s="113"/>
      <c r="B54" s="114"/>
      <c r="C54" s="177"/>
      <c r="D54" s="177"/>
      <c r="E54" s="115"/>
      <c r="F54" s="177"/>
      <c r="G54" s="177"/>
      <c r="H54" s="115"/>
      <c r="I54" s="177"/>
      <c r="J54" s="177"/>
      <c r="K54" s="114"/>
    </row>
    <row r="55" spans="1:11" x14ac:dyDescent="0.2">
      <c r="A55" s="116">
        <v>45372</v>
      </c>
      <c r="B55" s="114" t="s">
        <v>109</v>
      </c>
      <c r="C55" s="177"/>
      <c r="D55" s="177"/>
      <c r="E55" s="115"/>
      <c r="F55" s="177"/>
      <c r="G55" s="177"/>
      <c r="H55" s="115"/>
      <c r="I55" s="177">
        <v>3480.4</v>
      </c>
      <c r="J55" s="177" t="s">
        <v>73</v>
      </c>
      <c r="K55" s="119"/>
    </row>
    <row r="56" spans="1:11" x14ac:dyDescent="0.2">
      <c r="A56" s="117"/>
      <c r="B56" s="114" t="s">
        <v>110</v>
      </c>
      <c r="C56" s="177"/>
      <c r="D56" s="177"/>
      <c r="E56" s="115"/>
      <c r="F56" s="177">
        <v>351</v>
      </c>
      <c r="G56" s="177">
        <v>0</v>
      </c>
      <c r="H56" s="118"/>
      <c r="I56" s="177"/>
      <c r="J56" s="177"/>
      <c r="K56" s="114"/>
    </row>
    <row r="57" spans="1:11" x14ac:dyDescent="0.2">
      <c r="A57" s="117"/>
      <c r="B57" s="114" t="s">
        <v>111</v>
      </c>
      <c r="C57" s="178">
        <v>99106.8</v>
      </c>
      <c r="D57" s="178">
        <v>7600.3</v>
      </c>
      <c r="E57" s="118">
        <v>95.822000000000003</v>
      </c>
      <c r="F57" s="178"/>
      <c r="G57" s="178"/>
      <c r="H57" s="115"/>
      <c r="I57" s="178"/>
      <c r="J57" s="178"/>
      <c r="K57" s="114"/>
    </row>
    <row r="58" spans="1:11" x14ac:dyDescent="0.2">
      <c r="A58" s="113"/>
      <c r="B58" s="114" t="s">
        <v>112</v>
      </c>
      <c r="C58" s="178">
        <v>61000</v>
      </c>
      <c r="D58" s="178">
        <v>10001.6</v>
      </c>
      <c r="E58" s="118">
        <v>93.555700000000002</v>
      </c>
      <c r="F58" s="178"/>
      <c r="G58" s="178"/>
      <c r="H58" s="115"/>
      <c r="I58" s="178"/>
      <c r="J58" s="178"/>
      <c r="K58" s="114"/>
    </row>
    <row r="59" spans="1:11" ht="15" thickBot="1" x14ac:dyDescent="0.25">
      <c r="A59" s="85"/>
      <c r="B59" s="87"/>
      <c r="C59" s="87"/>
      <c r="D59" s="87"/>
      <c r="E59" s="87"/>
      <c r="F59" s="157"/>
      <c r="G59" s="157"/>
      <c r="H59" s="157"/>
      <c r="I59" s="157"/>
      <c r="J59" s="157"/>
      <c r="K59" s="157"/>
    </row>
    <row r="60" spans="1:11" x14ac:dyDescent="0.2">
      <c r="A60" s="237" t="s">
        <v>169</v>
      </c>
      <c r="B60" s="237"/>
      <c r="C60" s="237"/>
      <c r="D60" s="237"/>
      <c r="E60" s="237"/>
      <c r="F60" s="237"/>
      <c r="G60" s="237"/>
      <c r="H60" s="237"/>
      <c r="I60" s="237"/>
      <c r="J60" s="237"/>
      <c r="K60" s="237"/>
    </row>
    <row r="61" spans="1:11" x14ac:dyDescent="0.2">
      <c r="A61" s="59" t="s">
        <v>113</v>
      </c>
    </row>
    <row r="62" spans="1:11" x14ac:dyDescent="0.2">
      <c r="A62" s="59" t="s">
        <v>114</v>
      </c>
    </row>
    <row r="63" spans="1:11" x14ac:dyDescent="0.2">
      <c r="A63" s="59" t="s">
        <v>115</v>
      </c>
    </row>
    <row r="64" spans="1:11" x14ac:dyDescent="0.2">
      <c r="A64" s="59"/>
    </row>
  </sheetData>
  <mergeCells count="11">
    <mergeCell ref="A3:B5"/>
    <mergeCell ref="A60:K60"/>
    <mergeCell ref="I5:K5"/>
    <mergeCell ref="A1:K1"/>
    <mergeCell ref="A2:K2"/>
    <mergeCell ref="F3:H3"/>
    <mergeCell ref="F4:H4"/>
    <mergeCell ref="F5:H5"/>
    <mergeCell ref="I3:K3"/>
    <mergeCell ref="I4:K4"/>
    <mergeCell ref="C3:E5"/>
  </mergeCells>
  <pageMargins left="0.7" right="0.7" top="0.75" bottom="0.75" header="0.3" footer="0.3"/>
  <pageSetup paperSize="9" scale="8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view="pageBreakPreview" topLeftCell="A31" zoomScale="110" zoomScaleNormal="100" zoomScaleSheetLayoutView="110" workbookViewId="0">
      <selection activeCell="D43" sqref="D43:Q44"/>
    </sheetView>
  </sheetViews>
  <sheetFormatPr defaultRowHeight="14.25" x14ac:dyDescent="0.2"/>
  <cols>
    <col min="1" max="1" width="3.875" bestFit="1" customWidth="1"/>
    <col min="2" max="2" width="3.5" bestFit="1" customWidth="1"/>
    <col min="3" max="3" width="10" bestFit="1" customWidth="1"/>
    <col min="4" max="13" width="5.25" bestFit="1" customWidth="1"/>
    <col min="14" max="17" width="5" bestFit="1" customWidth="1"/>
  </cols>
  <sheetData>
    <row r="1" spans="1:17" ht="18.75" x14ac:dyDescent="0.2">
      <c r="A1" s="184" t="s">
        <v>116</v>
      </c>
      <c r="B1" s="184"/>
      <c r="C1" s="184"/>
      <c r="D1" s="184"/>
      <c r="E1" s="184"/>
      <c r="F1" s="184"/>
      <c r="G1" s="184"/>
      <c r="H1" s="184"/>
      <c r="I1" s="184"/>
      <c r="J1" s="184"/>
      <c r="K1" s="184"/>
      <c r="L1" s="184"/>
      <c r="M1" s="184"/>
      <c r="N1" s="184"/>
      <c r="O1" s="184"/>
      <c r="P1" s="184"/>
      <c r="Q1" s="184"/>
    </row>
    <row r="2" spans="1:17" ht="15" thickBot="1" x14ac:dyDescent="0.25">
      <c r="A2" s="257" t="s">
        <v>56</v>
      </c>
      <c r="B2" s="257"/>
      <c r="C2" s="257"/>
      <c r="D2" s="257"/>
      <c r="E2" s="257"/>
      <c r="F2" s="257"/>
      <c r="G2" s="257"/>
      <c r="H2" s="257"/>
      <c r="I2" s="257"/>
      <c r="J2" s="257"/>
      <c r="K2" s="257"/>
      <c r="L2" s="257"/>
      <c r="M2" s="257"/>
      <c r="N2" s="257"/>
      <c r="O2" s="257"/>
      <c r="P2" s="257"/>
      <c r="Q2" s="257"/>
    </row>
    <row r="3" spans="1:17" ht="15.75" thickTop="1" thickBot="1" x14ac:dyDescent="0.25">
      <c r="A3" s="194" t="s">
        <v>20</v>
      </c>
      <c r="B3" s="194"/>
      <c r="C3" s="195"/>
      <c r="D3" s="208" t="s">
        <v>117</v>
      </c>
      <c r="E3" s="209"/>
      <c r="F3" s="208" t="s">
        <v>118</v>
      </c>
      <c r="G3" s="209"/>
      <c r="H3" s="208" t="s">
        <v>119</v>
      </c>
      <c r="I3" s="209"/>
      <c r="J3" s="208" t="s">
        <v>120</v>
      </c>
      <c r="K3" s="209"/>
      <c r="L3" s="208" t="s">
        <v>121</v>
      </c>
      <c r="M3" s="209"/>
      <c r="N3" s="252" t="s">
        <v>122</v>
      </c>
      <c r="O3" s="260"/>
      <c r="P3" s="252" t="s">
        <v>123</v>
      </c>
      <c r="Q3" s="253"/>
    </row>
    <row r="4" spans="1:17" ht="15" thickBot="1" x14ac:dyDescent="0.25">
      <c r="A4" s="258"/>
      <c r="B4" s="258"/>
      <c r="C4" s="259"/>
      <c r="D4" s="43" t="s">
        <v>124</v>
      </c>
      <c r="E4" s="67" t="s">
        <v>125</v>
      </c>
      <c r="F4" s="43" t="s">
        <v>124</v>
      </c>
      <c r="G4" s="67" t="s">
        <v>125</v>
      </c>
      <c r="H4" s="43" t="s">
        <v>124</v>
      </c>
      <c r="I4" s="67" t="s">
        <v>125</v>
      </c>
      <c r="J4" s="43" t="s">
        <v>124</v>
      </c>
      <c r="K4" s="67" t="s">
        <v>125</v>
      </c>
      <c r="L4" s="43" t="s">
        <v>124</v>
      </c>
      <c r="M4" s="67" t="s">
        <v>125</v>
      </c>
      <c r="N4" s="39" t="s">
        <v>124</v>
      </c>
      <c r="O4" s="68" t="s">
        <v>125</v>
      </c>
      <c r="P4" s="39" t="s">
        <v>124</v>
      </c>
      <c r="Q4" s="39" t="s">
        <v>125</v>
      </c>
    </row>
    <row r="5" spans="1:17" s="90" customFormat="1" ht="15" thickTop="1" x14ac:dyDescent="0.2">
      <c r="A5" s="179"/>
      <c r="B5" s="179"/>
      <c r="C5" s="179"/>
      <c r="D5" s="179"/>
      <c r="E5" s="179"/>
      <c r="F5" s="179"/>
      <c r="G5" s="179"/>
      <c r="H5" s="179"/>
      <c r="I5" s="179"/>
      <c r="J5" s="179"/>
      <c r="K5" s="179"/>
      <c r="L5" s="179"/>
      <c r="M5" s="179"/>
      <c r="N5" s="180"/>
      <c r="O5" s="180"/>
      <c r="P5" s="180"/>
      <c r="Q5" s="180"/>
    </row>
    <row r="6" spans="1:17" x14ac:dyDescent="0.2">
      <c r="A6" s="69">
        <v>2023</v>
      </c>
      <c r="B6" s="61"/>
      <c r="C6" s="26"/>
      <c r="D6" s="15"/>
      <c r="E6" s="15"/>
      <c r="F6" s="15"/>
      <c r="G6" s="15"/>
      <c r="H6" s="15"/>
      <c r="I6" s="15"/>
      <c r="J6" s="15"/>
      <c r="K6" s="15"/>
      <c r="L6" s="15"/>
      <c r="M6" s="15"/>
      <c r="N6" s="1"/>
      <c r="O6" s="1"/>
      <c r="P6" s="1"/>
      <c r="Q6" s="1"/>
    </row>
    <row r="7" spans="1:17" x14ac:dyDescent="0.2">
      <c r="A7" s="61"/>
      <c r="B7" s="61" t="s">
        <v>130</v>
      </c>
      <c r="C7" s="138" t="s">
        <v>126</v>
      </c>
      <c r="D7" s="120">
        <v>19.62</v>
      </c>
      <c r="E7" s="120">
        <v>20.12</v>
      </c>
      <c r="F7" s="120">
        <v>19.760000000000002</v>
      </c>
      <c r="G7" s="120">
        <v>20.260000000000002</v>
      </c>
      <c r="H7" s="120">
        <v>20.010000000000002</v>
      </c>
      <c r="I7" s="120">
        <v>20.51</v>
      </c>
      <c r="J7" s="120">
        <v>20.9</v>
      </c>
      <c r="K7" s="120">
        <v>21.15</v>
      </c>
      <c r="L7" s="120">
        <v>20.98</v>
      </c>
      <c r="M7" s="120">
        <v>21.23</v>
      </c>
      <c r="N7" s="121">
        <v>21.03</v>
      </c>
      <c r="O7" s="121">
        <v>21.53</v>
      </c>
      <c r="P7" s="121">
        <v>21.05</v>
      </c>
      <c r="Q7" s="121">
        <v>21.55</v>
      </c>
    </row>
    <row r="8" spans="1:17" x14ac:dyDescent="0.2">
      <c r="A8" s="61"/>
      <c r="B8" s="61"/>
      <c r="C8" s="138" t="s">
        <v>127</v>
      </c>
      <c r="D8" s="120">
        <v>19.809999999999999</v>
      </c>
      <c r="E8" s="120">
        <v>20.309999999999999</v>
      </c>
      <c r="F8" s="120">
        <v>20.16</v>
      </c>
      <c r="G8" s="120">
        <v>20.66</v>
      </c>
      <c r="H8" s="120">
        <v>20.76</v>
      </c>
      <c r="I8" s="120">
        <v>21.26</v>
      </c>
      <c r="J8" s="120">
        <v>21.73</v>
      </c>
      <c r="K8" s="120">
        <v>21.98</v>
      </c>
      <c r="L8" s="120">
        <v>21.82</v>
      </c>
      <c r="M8" s="120">
        <v>22.07</v>
      </c>
      <c r="N8" s="121">
        <v>21.86</v>
      </c>
      <c r="O8" s="121">
        <v>22.36</v>
      </c>
      <c r="P8" s="121">
        <v>21.88</v>
      </c>
      <c r="Q8" s="121">
        <v>22.38</v>
      </c>
    </row>
    <row r="9" spans="1:17" x14ac:dyDescent="0.2">
      <c r="A9" s="69"/>
      <c r="B9" s="70"/>
      <c r="C9" s="71"/>
      <c r="D9" s="120"/>
      <c r="E9" s="120"/>
      <c r="F9" s="120"/>
      <c r="G9" s="120"/>
      <c r="H9" s="120"/>
      <c r="I9" s="120"/>
      <c r="J9" s="120"/>
      <c r="K9" s="120"/>
      <c r="L9" s="120"/>
      <c r="M9" s="120"/>
      <c r="N9" s="121"/>
      <c r="O9" s="121"/>
      <c r="P9" s="121"/>
      <c r="Q9" s="121"/>
    </row>
    <row r="10" spans="1:17" x14ac:dyDescent="0.2">
      <c r="A10" s="70"/>
      <c r="B10" s="61" t="s">
        <v>131</v>
      </c>
      <c r="C10" s="138" t="s">
        <v>126</v>
      </c>
      <c r="D10" s="120">
        <v>20.85</v>
      </c>
      <c r="E10" s="120">
        <v>21.35</v>
      </c>
      <c r="F10" s="120">
        <v>20.99</v>
      </c>
      <c r="G10" s="120">
        <v>21.49</v>
      </c>
      <c r="H10" s="120">
        <v>21.21</v>
      </c>
      <c r="I10" s="120">
        <v>21.71</v>
      </c>
      <c r="J10" s="120">
        <v>21.83</v>
      </c>
      <c r="K10" s="120">
        <v>22.08</v>
      </c>
      <c r="L10" s="120">
        <v>21.85</v>
      </c>
      <c r="M10" s="120">
        <v>22.1</v>
      </c>
      <c r="N10" s="121">
        <v>21.81</v>
      </c>
      <c r="O10" s="121">
        <v>22.31</v>
      </c>
      <c r="P10" s="121">
        <v>21.82</v>
      </c>
      <c r="Q10" s="121">
        <v>22.32</v>
      </c>
    </row>
    <row r="11" spans="1:17" x14ac:dyDescent="0.2">
      <c r="A11" s="70"/>
      <c r="B11" s="61"/>
      <c r="C11" s="138" t="s">
        <v>127</v>
      </c>
      <c r="D11" s="120">
        <v>20.83</v>
      </c>
      <c r="E11" s="120">
        <v>21.33</v>
      </c>
      <c r="F11" s="120">
        <v>20.9</v>
      </c>
      <c r="G11" s="120">
        <v>21.4</v>
      </c>
      <c r="H11" s="120">
        <v>21.07</v>
      </c>
      <c r="I11" s="120">
        <v>21.57</v>
      </c>
      <c r="J11" s="120">
        <v>21.8</v>
      </c>
      <c r="K11" s="120">
        <v>22.05</v>
      </c>
      <c r="L11" s="120">
        <v>21.81</v>
      </c>
      <c r="M11" s="120">
        <v>22.06</v>
      </c>
      <c r="N11" s="121">
        <v>21.8</v>
      </c>
      <c r="O11" s="121">
        <v>22.3</v>
      </c>
      <c r="P11" s="121">
        <v>21.8</v>
      </c>
      <c r="Q11" s="121">
        <v>22.3</v>
      </c>
    </row>
    <row r="12" spans="1:17" x14ac:dyDescent="0.2">
      <c r="A12" s="69"/>
      <c r="B12" s="70"/>
      <c r="C12" s="71"/>
      <c r="D12" s="120"/>
      <c r="E12" s="120"/>
      <c r="F12" s="120"/>
      <c r="G12" s="120"/>
      <c r="H12" s="120"/>
      <c r="I12" s="120"/>
      <c r="J12" s="120"/>
      <c r="K12" s="120"/>
      <c r="L12" s="120"/>
      <c r="M12" s="120"/>
      <c r="N12" s="121"/>
      <c r="O12" s="121"/>
      <c r="P12" s="121"/>
      <c r="Q12" s="121"/>
    </row>
    <row r="13" spans="1:17" x14ac:dyDescent="0.2">
      <c r="A13" s="70"/>
      <c r="B13" s="61" t="s">
        <v>40</v>
      </c>
      <c r="C13" s="138" t="s">
        <v>126</v>
      </c>
      <c r="D13" s="120">
        <v>20.73</v>
      </c>
      <c r="E13" s="120">
        <v>21.23</v>
      </c>
      <c r="F13" s="120">
        <v>20.84</v>
      </c>
      <c r="G13" s="120">
        <v>21.34</v>
      </c>
      <c r="H13" s="120">
        <v>21.03</v>
      </c>
      <c r="I13" s="120">
        <v>21.53</v>
      </c>
      <c r="J13" s="120">
        <v>21.81</v>
      </c>
      <c r="K13" s="120">
        <v>22.06</v>
      </c>
      <c r="L13" s="120">
        <v>21.83</v>
      </c>
      <c r="M13" s="120">
        <v>22.08</v>
      </c>
      <c r="N13" s="121">
        <v>21.84</v>
      </c>
      <c r="O13" s="121">
        <v>22.34</v>
      </c>
      <c r="P13" s="121">
        <v>21.86</v>
      </c>
      <c r="Q13" s="121">
        <v>22.36</v>
      </c>
    </row>
    <row r="14" spans="1:17" x14ac:dyDescent="0.2">
      <c r="A14" s="70"/>
      <c r="B14" s="61"/>
      <c r="C14" s="138" t="s">
        <v>127</v>
      </c>
      <c r="D14" s="122">
        <v>20.9</v>
      </c>
      <c r="E14" s="122">
        <v>21.4</v>
      </c>
      <c r="F14" s="122">
        <v>20.98</v>
      </c>
      <c r="G14" s="122">
        <v>21.48</v>
      </c>
      <c r="H14" s="122">
        <v>21.2</v>
      </c>
      <c r="I14" s="122">
        <v>21.7</v>
      </c>
      <c r="J14" s="122">
        <v>21.94</v>
      </c>
      <c r="K14" s="122">
        <v>22.19</v>
      </c>
      <c r="L14" s="122">
        <v>21.93</v>
      </c>
      <c r="M14" s="122">
        <v>22.18</v>
      </c>
      <c r="N14" s="123">
        <v>21.91</v>
      </c>
      <c r="O14" s="123">
        <v>22.41</v>
      </c>
      <c r="P14" s="123">
        <v>21.92</v>
      </c>
      <c r="Q14" s="123">
        <v>22.42</v>
      </c>
    </row>
    <row r="15" spans="1:17" x14ac:dyDescent="0.2">
      <c r="A15" s="69"/>
      <c r="B15" s="70"/>
      <c r="C15" s="71"/>
      <c r="D15" s="120"/>
      <c r="E15" s="120"/>
      <c r="F15" s="120"/>
      <c r="G15" s="120"/>
      <c r="H15" s="120"/>
      <c r="I15" s="120"/>
      <c r="J15" s="120"/>
      <c r="K15" s="120"/>
      <c r="L15" s="120"/>
      <c r="M15" s="120"/>
      <c r="N15" s="121"/>
      <c r="O15" s="121"/>
      <c r="P15" s="121"/>
      <c r="Q15" s="121"/>
    </row>
    <row r="16" spans="1:17" x14ac:dyDescent="0.2">
      <c r="A16" s="70"/>
      <c r="B16" s="61" t="s">
        <v>132</v>
      </c>
      <c r="C16" s="138" t="s">
        <v>126</v>
      </c>
      <c r="D16" s="120">
        <v>20.83</v>
      </c>
      <c r="E16" s="120">
        <v>21.33</v>
      </c>
      <c r="F16" s="120">
        <v>20.96</v>
      </c>
      <c r="G16" s="120">
        <v>21.46</v>
      </c>
      <c r="H16" s="120">
        <v>21.15</v>
      </c>
      <c r="I16" s="120">
        <v>21.65</v>
      </c>
      <c r="J16" s="120">
        <v>21.87</v>
      </c>
      <c r="K16" s="120">
        <v>22.12</v>
      </c>
      <c r="L16" s="120">
        <v>21.92</v>
      </c>
      <c r="M16" s="120">
        <v>22.17</v>
      </c>
      <c r="N16" s="121">
        <v>21.92</v>
      </c>
      <c r="O16" s="121">
        <v>22.42</v>
      </c>
      <c r="P16" s="121">
        <v>21.93</v>
      </c>
      <c r="Q16" s="121">
        <v>22.43</v>
      </c>
    </row>
    <row r="17" spans="1:17" x14ac:dyDescent="0.2">
      <c r="A17" s="70"/>
      <c r="B17" s="61"/>
      <c r="C17" s="138" t="s">
        <v>127</v>
      </c>
      <c r="D17" s="122">
        <v>21.89</v>
      </c>
      <c r="E17" s="122">
        <v>22.39</v>
      </c>
      <c r="F17" s="122">
        <v>21.97</v>
      </c>
      <c r="G17" s="122">
        <v>22.47</v>
      </c>
      <c r="H17" s="122">
        <v>22.04</v>
      </c>
      <c r="I17" s="122">
        <v>22.54</v>
      </c>
      <c r="J17" s="122">
        <v>22.66</v>
      </c>
      <c r="K17" s="122">
        <v>22.91</v>
      </c>
      <c r="L17" s="122">
        <v>22.72</v>
      </c>
      <c r="M17" s="122">
        <v>22.97</v>
      </c>
      <c r="N17" s="123">
        <v>22.75</v>
      </c>
      <c r="O17" s="123">
        <v>23.25</v>
      </c>
      <c r="P17" s="123">
        <v>22.77</v>
      </c>
      <c r="Q17" s="123">
        <v>23.27</v>
      </c>
    </row>
    <row r="18" spans="1:17" x14ac:dyDescent="0.2">
      <c r="A18" s="69"/>
      <c r="B18" s="61"/>
      <c r="C18" s="138"/>
      <c r="D18" s="122"/>
      <c r="E18" s="122"/>
      <c r="F18" s="122"/>
      <c r="G18" s="122"/>
      <c r="H18" s="122"/>
      <c r="I18" s="122"/>
      <c r="J18" s="122"/>
      <c r="K18" s="122"/>
      <c r="L18" s="122"/>
      <c r="M18" s="122"/>
      <c r="N18" s="123"/>
      <c r="O18" s="123"/>
      <c r="P18" s="123"/>
      <c r="Q18" s="123"/>
    </row>
    <row r="19" spans="1:17" x14ac:dyDescent="0.2">
      <c r="A19" s="70"/>
      <c r="B19" s="61" t="s">
        <v>3</v>
      </c>
      <c r="C19" s="138" t="s">
        <v>126</v>
      </c>
      <c r="D19" s="120">
        <v>21.6</v>
      </c>
      <c r="E19" s="120">
        <v>22.1</v>
      </c>
      <c r="F19" s="120">
        <v>21.78</v>
      </c>
      <c r="G19" s="120">
        <v>22.28</v>
      </c>
      <c r="H19" s="120">
        <v>22.06</v>
      </c>
      <c r="I19" s="120">
        <v>22.56</v>
      </c>
      <c r="J19" s="120">
        <v>22.66</v>
      </c>
      <c r="K19" s="120">
        <v>22.91</v>
      </c>
      <c r="L19" s="120">
        <v>22.78</v>
      </c>
      <c r="M19" s="120">
        <v>23.03</v>
      </c>
      <c r="N19" s="121">
        <v>22.8</v>
      </c>
      <c r="O19" s="121">
        <v>23.3</v>
      </c>
      <c r="P19" s="121">
        <v>22.81</v>
      </c>
      <c r="Q19" s="121">
        <v>23.31</v>
      </c>
    </row>
    <row r="20" spans="1:17" x14ac:dyDescent="0.2">
      <c r="A20" s="70"/>
      <c r="B20" s="61"/>
      <c r="C20" s="138" t="s">
        <v>127</v>
      </c>
      <c r="D20" s="120">
        <v>21.58</v>
      </c>
      <c r="E20" s="120">
        <v>22.08</v>
      </c>
      <c r="F20" s="120">
        <v>21.88</v>
      </c>
      <c r="G20" s="120">
        <v>22.38</v>
      </c>
      <c r="H20" s="120">
        <v>22.27</v>
      </c>
      <c r="I20" s="120">
        <v>22.77</v>
      </c>
      <c r="J20" s="120">
        <v>22.89</v>
      </c>
      <c r="K20" s="120">
        <v>23.14</v>
      </c>
      <c r="L20" s="120">
        <v>22.97</v>
      </c>
      <c r="M20" s="120">
        <v>23.22</v>
      </c>
      <c r="N20" s="121">
        <v>22.99</v>
      </c>
      <c r="O20" s="121">
        <v>23.49</v>
      </c>
      <c r="P20" s="121">
        <v>22.99</v>
      </c>
      <c r="Q20" s="121">
        <v>23.49</v>
      </c>
    </row>
    <row r="21" spans="1:17" x14ac:dyDescent="0.2">
      <c r="A21" s="69"/>
      <c r="B21" s="61"/>
      <c r="C21" s="138"/>
      <c r="D21" s="120"/>
      <c r="E21" s="120"/>
      <c r="F21" s="120"/>
      <c r="G21" s="120"/>
      <c r="H21" s="120"/>
      <c r="I21" s="120"/>
      <c r="J21" s="120"/>
      <c r="K21" s="120"/>
      <c r="L21" s="120"/>
      <c r="M21" s="120"/>
      <c r="N21" s="121"/>
      <c r="O21" s="121"/>
      <c r="P21" s="121"/>
      <c r="Q21" s="121"/>
    </row>
    <row r="22" spans="1:17" x14ac:dyDescent="0.2">
      <c r="A22" s="70"/>
      <c r="B22" s="61" t="s">
        <v>4</v>
      </c>
      <c r="C22" s="138" t="s">
        <v>126</v>
      </c>
      <c r="D22" s="120">
        <v>21.56</v>
      </c>
      <c r="E22" s="120">
        <v>22.06</v>
      </c>
      <c r="F22" s="120">
        <v>21.67</v>
      </c>
      <c r="G22" s="120">
        <v>22.17</v>
      </c>
      <c r="H22" s="120">
        <v>21.89</v>
      </c>
      <c r="I22" s="120">
        <v>22.39</v>
      </c>
      <c r="J22" s="120">
        <v>22.71</v>
      </c>
      <c r="K22" s="120">
        <v>22.96</v>
      </c>
      <c r="L22" s="120">
        <v>22.83</v>
      </c>
      <c r="M22" s="120">
        <v>23.08</v>
      </c>
      <c r="N22" s="121">
        <v>22.85</v>
      </c>
      <c r="O22" s="121">
        <v>23.35</v>
      </c>
      <c r="P22" s="121">
        <v>22.87</v>
      </c>
      <c r="Q22" s="121">
        <v>23.37</v>
      </c>
    </row>
    <row r="23" spans="1:17" x14ac:dyDescent="0.2">
      <c r="A23" s="70"/>
      <c r="B23" s="61"/>
      <c r="C23" s="138" t="s">
        <v>127</v>
      </c>
      <c r="D23" s="120">
        <v>21.65</v>
      </c>
      <c r="E23" s="120">
        <v>22.15</v>
      </c>
      <c r="F23" s="120">
        <v>21.74</v>
      </c>
      <c r="G23" s="120">
        <v>22.24</v>
      </c>
      <c r="H23" s="120">
        <v>21.96</v>
      </c>
      <c r="I23" s="120">
        <v>22.46</v>
      </c>
      <c r="J23" s="120">
        <v>22.92</v>
      </c>
      <c r="K23" s="120">
        <v>23.17</v>
      </c>
      <c r="L23" s="120">
        <v>22.96</v>
      </c>
      <c r="M23" s="120">
        <v>23.21</v>
      </c>
      <c r="N23" s="121">
        <v>22.97</v>
      </c>
      <c r="O23" s="121">
        <v>23.47</v>
      </c>
      <c r="P23" s="121">
        <v>22.99</v>
      </c>
      <c r="Q23" s="121">
        <v>23.49</v>
      </c>
    </row>
    <row r="24" spans="1:17" x14ac:dyDescent="0.2">
      <c r="A24" s="69"/>
      <c r="B24" s="61"/>
      <c r="C24" s="138"/>
      <c r="D24" s="120"/>
      <c r="E24" s="120"/>
      <c r="F24" s="120"/>
      <c r="G24" s="120"/>
      <c r="H24" s="120"/>
      <c r="I24" s="120"/>
      <c r="J24" s="120"/>
      <c r="K24" s="120"/>
      <c r="L24" s="120"/>
      <c r="M24" s="120"/>
      <c r="N24" s="121"/>
      <c r="O24" s="121"/>
      <c r="P24" s="121"/>
      <c r="Q24" s="121"/>
    </row>
    <row r="25" spans="1:17" x14ac:dyDescent="0.2">
      <c r="A25" s="70"/>
      <c r="B25" s="61" t="s">
        <v>5</v>
      </c>
      <c r="C25" s="138" t="s">
        <v>126</v>
      </c>
      <c r="D25" s="120">
        <v>21.51</v>
      </c>
      <c r="E25" s="120">
        <v>22.01</v>
      </c>
      <c r="F25" s="120">
        <v>21.77</v>
      </c>
      <c r="G25" s="120">
        <v>22.27</v>
      </c>
      <c r="H25" s="120">
        <v>22.15</v>
      </c>
      <c r="I25" s="120">
        <v>22.65</v>
      </c>
      <c r="J25" s="120">
        <v>22.97</v>
      </c>
      <c r="K25" s="120">
        <v>23.22</v>
      </c>
      <c r="L25" s="120">
        <v>23.36</v>
      </c>
      <c r="M25" s="120">
        <v>23.61</v>
      </c>
      <c r="N25" s="121">
        <v>23.42</v>
      </c>
      <c r="O25" s="121">
        <v>23.92</v>
      </c>
      <c r="P25" s="121">
        <v>23.46</v>
      </c>
      <c r="Q25" s="121">
        <v>23.96</v>
      </c>
    </row>
    <row r="26" spans="1:17" x14ac:dyDescent="0.2">
      <c r="A26" s="70"/>
      <c r="B26" s="61"/>
      <c r="C26" s="138" t="s">
        <v>127</v>
      </c>
      <c r="D26" s="120">
        <v>21.64</v>
      </c>
      <c r="E26" s="120">
        <v>22.14</v>
      </c>
      <c r="F26" s="120">
        <v>21.7</v>
      </c>
      <c r="G26" s="120">
        <v>22.2</v>
      </c>
      <c r="H26" s="120">
        <v>21.8</v>
      </c>
      <c r="I26" s="120">
        <v>22.3</v>
      </c>
      <c r="J26" s="120">
        <v>22.41</v>
      </c>
      <c r="K26" s="120">
        <v>22.66</v>
      </c>
      <c r="L26" s="120">
        <v>22.7</v>
      </c>
      <c r="M26" s="120">
        <v>22.95</v>
      </c>
      <c r="N26" s="121">
        <v>22.75</v>
      </c>
      <c r="O26" s="121">
        <v>23.25</v>
      </c>
      <c r="P26" s="121">
        <v>22.79</v>
      </c>
      <c r="Q26" s="121">
        <v>23.29</v>
      </c>
    </row>
    <row r="27" spans="1:17" x14ac:dyDescent="0.2">
      <c r="A27" s="70"/>
      <c r="B27" s="61"/>
      <c r="C27" s="138"/>
      <c r="D27" s="120"/>
      <c r="E27" s="120"/>
      <c r="F27" s="120"/>
      <c r="G27" s="120"/>
      <c r="H27" s="120"/>
      <c r="I27" s="120"/>
      <c r="J27" s="120"/>
      <c r="K27" s="120"/>
      <c r="L27" s="120"/>
      <c r="M27" s="120"/>
      <c r="N27" s="121"/>
      <c r="O27" s="121"/>
      <c r="P27" s="121"/>
      <c r="Q27" s="121"/>
    </row>
    <row r="28" spans="1:17" x14ac:dyDescent="0.2">
      <c r="A28" s="69"/>
      <c r="B28" s="61" t="s">
        <v>6</v>
      </c>
      <c r="C28" s="138" t="s">
        <v>126</v>
      </c>
      <c r="D28" s="120">
        <v>21.63</v>
      </c>
      <c r="E28" s="120">
        <v>22.13</v>
      </c>
      <c r="F28" s="120">
        <v>21.68</v>
      </c>
      <c r="G28" s="120">
        <v>22.18</v>
      </c>
      <c r="H28" s="120">
        <v>21.74</v>
      </c>
      <c r="I28" s="120">
        <v>22.24</v>
      </c>
      <c r="J28" s="120">
        <v>21.99</v>
      </c>
      <c r="K28" s="120">
        <v>22.24</v>
      </c>
      <c r="L28" s="120">
        <v>22.24</v>
      </c>
      <c r="M28" s="120">
        <v>22.49</v>
      </c>
      <c r="N28" s="121">
        <v>22.23</v>
      </c>
      <c r="O28" s="121">
        <v>22.73</v>
      </c>
      <c r="P28" s="121">
        <v>22.24</v>
      </c>
      <c r="Q28" s="121">
        <v>22.74</v>
      </c>
    </row>
    <row r="29" spans="1:17" x14ac:dyDescent="0.2">
      <c r="A29" s="70"/>
      <c r="B29" s="61"/>
      <c r="C29" s="138" t="s">
        <v>127</v>
      </c>
      <c r="D29" s="120">
        <v>21.62</v>
      </c>
      <c r="E29" s="120">
        <v>22.12</v>
      </c>
      <c r="F29" s="120">
        <v>21.64</v>
      </c>
      <c r="G29" s="120">
        <v>22.14</v>
      </c>
      <c r="H29" s="120">
        <v>21.66</v>
      </c>
      <c r="I29" s="120">
        <v>22.16</v>
      </c>
      <c r="J29" s="120">
        <v>21.71</v>
      </c>
      <c r="K29" s="120">
        <v>21.96</v>
      </c>
      <c r="L29" s="120">
        <v>21.75</v>
      </c>
      <c r="M29" s="120">
        <v>22</v>
      </c>
      <c r="N29" s="121">
        <v>21.74</v>
      </c>
      <c r="O29" s="121">
        <v>22.24</v>
      </c>
      <c r="P29" s="121">
        <v>21.76</v>
      </c>
      <c r="Q29" s="121">
        <v>22.26</v>
      </c>
    </row>
    <row r="30" spans="1:17" x14ac:dyDescent="0.2">
      <c r="A30" s="69"/>
      <c r="B30" s="61"/>
      <c r="C30" s="138"/>
      <c r="D30" s="120"/>
      <c r="E30" s="120"/>
      <c r="F30" s="120"/>
      <c r="G30" s="120"/>
      <c r="H30" s="120"/>
      <c r="I30" s="120"/>
      <c r="J30" s="120"/>
      <c r="K30" s="120"/>
      <c r="L30" s="120"/>
      <c r="M30" s="120"/>
      <c r="N30" s="121"/>
      <c r="O30" s="121"/>
      <c r="P30" s="121"/>
      <c r="Q30" s="121"/>
    </row>
    <row r="31" spans="1:17" x14ac:dyDescent="0.2">
      <c r="A31" s="70"/>
      <c r="B31" s="61" t="s">
        <v>7</v>
      </c>
      <c r="C31" s="138" t="s">
        <v>126</v>
      </c>
      <c r="D31" s="120">
        <v>21.66</v>
      </c>
      <c r="E31" s="120">
        <v>22.16</v>
      </c>
      <c r="F31" s="120">
        <v>21.66</v>
      </c>
      <c r="G31" s="120">
        <v>22.16</v>
      </c>
      <c r="H31" s="120">
        <v>21.62</v>
      </c>
      <c r="I31" s="120">
        <v>22.12</v>
      </c>
      <c r="J31" s="120">
        <v>21.26</v>
      </c>
      <c r="K31" s="120">
        <v>21.51</v>
      </c>
      <c r="L31" s="120">
        <v>21.3</v>
      </c>
      <c r="M31" s="120">
        <v>21.55</v>
      </c>
      <c r="N31" s="121">
        <v>21.3</v>
      </c>
      <c r="O31" s="121">
        <v>21.8</v>
      </c>
      <c r="P31" s="121">
        <v>21.3</v>
      </c>
      <c r="Q31" s="121">
        <v>21.8</v>
      </c>
    </row>
    <row r="32" spans="1:17" x14ac:dyDescent="0.2">
      <c r="A32" s="70"/>
      <c r="B32" s="61"/>
      <c r="C32" s="138" t="s">
        <v>127</v>
      </c>
      <c r="D32" s="120">
        <v>21.81</v>
      </c>
      <c r="E32" s="120">
        <v>22.31</v>
      </c>
      <c r="F32" s="120">
        <v>21.8</v>
      </c>
      <c r="G32" s="120">
        <v>22.3</v>
      </c>
      <c r="H32" s="120">
        <v>21.77</v>
      </c>
      <c r="I32" s="120">
        <v>22.27</v>
      </c>
      <c r="J32" s="120">
        <v>21.22</v>
      </c>
      <c r="K32" s="120">
        <v>21.47</v>
      </c>
      <c r="L32" s="120">
        <v>21.22</v>
      </c>
      <c r="M32" s="120">
        <v>21.47</v>
      </c>
      <c r="N32" s="121">
        <v>21.18</v>
      </c>
      <c r="O32" s="121">
        <v>21.68</v>
      </c>
      <c r="P32" s="121">
        <v>21.16</v>
      </c>
      <c r="Q32" s="121">
        <v>21.66</v>
      </c>
    </row>
    <row r="33" spans="1:17" x14ac:dyDescent="0.2">
      <c r="A33" s="69"/>
      <c r="B33" s="61"/>
      <c r="C33" s="138"/>
      <c r="D33" s="120"/>
      <c r="E33" s="120"/>
      <c r="F33" s="120"/>
      <c r="G33" s="120"/>
      <c r="H33" s="120"/>
      <c r="I33" s="120"/>
      <c r="J33" s="120"/>
      <c r="K33" s="120"/>
      <c r="L33" s="120"/>
      <c r="M33" s="120"/>
      <c r="N33" s="121"/>
      <c r="O33" s="121"/>
      <c r="P33" s="121"/>
      <c r="Q33" s="121"/>
    </row>
    <row r="34" spans="1:17" x14ac:dyDescent="0.2">
      <c r="A34" s="70"/>
      <c r="B34" s="61" t="s">
        <v>2</v>
      </c>
      <c r="C34" s="138" t="s">
        <v>126</v>
      </c>
      <c r="D34" s="122">
        <v>21.77</v>
      </c>
      <c r="E34" s="122">
        <v>22.27</v>
      </c>
      <c r="F34" s="122">
        <v>21.76</v>
      </c>
      <c r="G34" s="122">
        <v>22.26</v>
      </c>
      <c r="H34" s="122">
        <v>21.68</v>
      </c>
      <c r="I34" s="122">
        <v>22.18</v>
      </c>
      <c r="J34" s="122">
        <v>21.3</v>
      </c>
      <c r="K34" s="122">
        <v>21.55</v>
      </c>
      <c r="L34" s="122">
        <v>21.29</v>
      </c>
      <c r="M34" s="122">
        <v>21.54</v>
      </c>
      <c r="N34" s="123">
        <v>21.23</v>
      </c>
      <c r="O34" s="123">
        <v>21.73</v>
      </c>
      <c r="P34" s="123">
        <v>21.21</v>
      </c>
      <c r="Q34" s="123">
        <v>21.71</v>
      </c>
    </row>
    <row r="35" spans="1:17" x14ac:dyDescent="0.2">
      <c r="A35" s="70"/>
      <c r="B35" s="61"/>
      <c r="C35" s="138" t="s">
        <v>127</v>
      </c>
      <c r="D35" s="122">
        <v>21.78</v>
      </c>
      <c r="E35" s="122">
        <v>22.28</v>
      </c>
      <c r="F35" s="122">
        <v>21.76</v>
      </c>
      <c r="G35" s="122">
        <v>22.26</v>
      </c>
      <c r="H35" s="122">
        <v>21.6</v>
      </c>
      <c r="I35" s="122">
        <v>22.1</v>
      </c>
      <c r="J35" s="122">
        <v>21.21</v>
      </c>
      <c r="K35" s="122">
        <v>21.46</v>
      </c>
      <c r="L35" s="122">
        <v>21.24</v>
      </c>
      <c r="M35" s="122">
        <v>21.49</v>
      </c>
      <c r="N35" s="123">
        <v>21.2</v>
      </c>
      <c r="O35" s="123">
        <v>21.7</v>
      </c>
      <c r="P35" s="123">
        <v>21.21</v>
      </c>
      <c r="Q35" s="123">
        <v>21.71</v>
      </c>
    </row>
    <row r="36" spans="1:17" x14ac:dyDescent="0.2">
      <c r="A36" s="69"/>
      <c r="B36" s="61"/>
      <c r="C36" s="138"/>
      <c r="D36" s="120"/>
      <c r="E36" s="120"/>
      <c r="F36" s="120"/>
      <c r="G36" s="120"/>
      <c r="H36" s="120"/>
      <c r="I36" s="120"/>
      <c r="J36" s="120"/>
      <c r="K36" s="120"/>
      <c r="L36" s="120"/>
      <c r="M36" s="120"/>
      <c r="N36" s="121"/>
      <c r="O36" s="121"/>
      <c r="P36" s="121"/>
      <c r="Q36" s="121"/>
    </row>
    <row r="37" spans="1:17" x14ac:dyDescent="0.2">
      <c r="A37" s="69">
        <v>2024</v>
      </c>
      <c r="B37" s="61" t="s">
        <v>128</v>
      </c>
      <c r="C37" s="138" t="s">
        <v>126</v>
      </c>
      <c r="D37" s="122">
        <v>21.600454545454546</v>
      </c>
      <c r="E37" s="122">
        <v>22.100454545454546</v>
      </c>
      <c r="F37" s="122">
        <v>21.557727272727274</v>
      </c>
      <c r="G37" s="122">
        <v>22.057727272727274</v>
      </c>
      <c r="H37" s="122">
        <v>21.230909090909094</v>
      </c>
      <c r="I37" s="122">
        <v>21.730909090909094</v>
      </c>
      <c r="J37" s="122">
        <v>20.707727272727279</v>
      </c>
      <c r="K37" s="122">
        <v>20.957727272727279</v>
      </c>
      <c r="L37" s="122">
        <v>20.736818181818183</v>
      </c>
      <c r="M37" s="122">
        <v>20.986818181818183</v>
      </c>
      <c r="N37" s="123">
        <v>20.715909090909097</v>
      </c>
      <c r="O37" s="123">
        <v>21.21590909090909</v>
      </c>
      <c r="P37" s="123">
        <v>20.694545454545452</v>
      </c>
      <c r="Q37" s="123">
        <v>21.194545454545452</v>
      </c>
    </row>
    <row r="38" spans="1:17" x14ac:dyDescent="0.2">
      <c r="A38" s="70"/>
      <c r="B38" s="61"/>
      <c r="C38" s="138" t="s">
        <v>127</v>
      </c>
      <c r="D38" s="122">
        <v>21.77</v>
      </c>
      <c r="E38" s="122">
        <v>22.27</v>
      </c>
      <c r="F38" s="122">
        <v>21.66</v>
      </c>
      <c r="G38" s="122">
        <v>22.16</v>
      </c>
      <c r="H38" s="122">
        <v>21.62</v>
      </c>
      <c r="I38" s="122">
        <v>22.12</v>
      </c>
      <c r="J38" s="122">
        <v>20.68</v>
      </c>
      <c r="K38" s="122">
        <v>20.93</v>
      </c>
      <c r="L38" s="122">
        <v>20.72</v>
      </c>
      <c r="M38" s="122">
        <v>20.97</v>
      </c>
      <c r="N38" s="123">
        <v>20.71</v>
      </c>
      <c r="O38" s="123">
        <v>21.21</v>
      </c>
      <c r="P38" s="123">
        <v>20.69</v>
      </c>
      <c r="Q38" s="123">
        <v>21.19</v>
      </c>
    </row>
    <row r="39" spans="1:17" x14ac:dyDescent="0.2">
      <c r="A39" s="69"/>
      <c r="B39" s="90"/>
      <c r="C39" s="90"/>
      <c r="D39" s="124"/>
      <c r="E39" s="124"/>
      <c r="F39" s="124"/>
      <c r="G39" s="124"/>
      <c r="H39" s="124"/>
      <c r="I39" s="124"/>
      <c r="J39" s="124"/>
      <c r="K39" s="124"/>
      <c r="L39" s="124"/>
      <c r="M39" s="124"/>
      <c r="N39" s="124"/>
      <c r="O39" s="124"/>
      <c r="P39" s="124"/>
      <c r="Q39" s="124"/>
    </row>
    <row r="40" spans="1:17" x14ac:dyDescent="0.2">
      <c r="A40" s="69"/>
      <c r="B40" s="61" t="s">
        <v>129</v>
      </c>
      <c r="C40" s="138" t="s">
        <v>126</v>
      </c>
      <c r="D40" s="122">
        <v>21.782631578947367</v>
      </c>
      <c r="E40" s="122">
        <v>22.282631578947367</v>
      </c>
      <c r="F40" s="122">
        <v>21.786315789473683</v>
      </c>
      <c r="G40" s="122">
        <v>22.286315789473683</v>
      </c>
      <c r="H40" s="122">
        <v>21.792105263157897</v>
      </c>
      <c r="I40" s="122">
        <v>22.292105263157897</v>
      </c>
      <c r="J40" s="122">
        <v>21.3</v>
      </c>
      <c r="K40" s="122">
        <v>21.55</v>
      </c>
      <c r="L40" s="122">
        <v>21.236315789473689</v>
      </c>
      <c r="M40" s="122">
        <v>21.486315789473689</v>
      </c>
      <c r="N40" s="123">
        <v>20.92421052631579</v>
      </c>
      <c r="O40" s="123">
        <v>21.42421052631579</v>
      </c>
      <c r="P40" s="123">
        <v>20.844210526315788</v>
      </c>
      <c r="Q40" s="123">
        <v>21.344210526315788</v>
      </c>
    </row>
    <row r="41" spans="1:17" x14ac:dyDescent="0.2">
      <c r="A41" s="90"/>
      <c r="B41" s="61"/>
      <c r="C41" s="138" t="s">
        <v>127</v>
      </c>
      <c r="D41" s="122">
        <v>21.79</v>
      </c>
      <c r="E41" s="122">
        <v>22.29</v>
      </c>
      <c r="F41" s="122">
        <v>21.79</v>
      </c>
      <c r="G41" s="122">
        <v>22.29</v>
      </c>
      <c r="H41" s="122">
        <v>21.76</v>
      </c>
      <c r="I41" s="122">
        <v>22.26</v>
      </c>
      <c r="J41" s="122">
        <v>21.52</v>
      </c>
      <c r="K41" s="122">
        <v>21.77</v>
      </c>
      <c r="L41" s="122">
        <v>21.48</v>
      </c>
      <c r="M41" s="122">
        <v>21.73</v>
      </c>
      <c r="N41" s="123">
        <v>21.08</v>
      </c>
      <c r="O41" s="123">
        <v>21.58</v>
      </c>
      <c r="P41" s="123">
        <v>20.94</v>
      </c>
      <c r="Q41" s="123">
        <v>21.44</v>
      </c>
    </row>
    <row r="42" spans="1:17" x14ac:dyDescent="0.2">
      <c r="D42" s="124"/>
      <c r="E42" s="124"/>
      <c r="F42" s="124"/>
      <c r="G42" s="124"/>
      <c r="H42" s="124"/>
      <c r="I42" s="124"/>
      <c r="J42" s="124"/>
      <c r="K42" s="124"/>
      <c r="L42" s="124"/>
      <c r="M42" s="124"/>
      <c r="N42" s="124"/>
      <c r="O42" s="124"/>
      <c r="P42" s="124"/>
      <c r="Q42" s="124"/>
    </row>
    <row r="43" spans="1:17" x14ac:dyDescent="0.2">
      <c r="A43" s="69"/>
      <c r="B43" s="61" t="s">
        <v>130</v>
      </c>
      <c r="C43" s="111" t="s">
        <v>126</v>
      </c>
      <c r="D43" s="122">
        <v>21.771000000000001</v>
      </c>
      <c r="E43" s="122">
        <v>22.271000000000001</v>
      </c>
      <c r="F43" s="122">
        <v>21.729499999999994</v>
      </c>
      <c r="G43" s="122">
        <v>22.229499999999994</v>
      </c>
      <c r="H43" s="122">
        <v>21.6675</v>
      </c>
      <c r="I43" s="122">
        <v>22.1675</v>
      </c>
      <c r="J43" s="122">
        <v>21.358499999999999</v>
      </c>
      <c r="K43" s="122">
        <v>21.608499999999999</v>
      </c>
      <c r="L43" s="122">
        <v>21.249500000000005</v>
      </c>
      <c r="M43" s="122">
        <v>21.499500000000005</v>
      </c>
      <c r="N43" s="123">
        <v>20.858499999999999</v>
      </c>
      <c r="O43" s="123">
        <v>21.358499999999999</v>
      </c>
      <c r="P43" s="123">
        <v>20.682500000000001</v>
      </c>
      <c r="Q43" s="123">
        <v>21.182500000000001</v>
      </c>
    </row>
    <row r="44" spans="1:17" x14ac:dyDescent="0.2">
      <c r="B44" s="61"/>
      <c r="C44" s="111" t="s">
        <v>127</v>
      </c>
      <c r="D44" s="122">
        <v>21.83</v>
      </c>
      <c r="E44" s="122">
        <v>22.33</v>
      </c>
      <c r="F44" s="122">
        <v>21.82</v>
      </c>
      <c r="G44" s="122">
        <v>22.32</v>
      </c>
      <c r="H44" s="122">
        <v>21.84</v>
      </c>
      <c r="I44" s="122">
        <v>22.34</v>
      </c>
      <c r="J44" s="122">
        <v>21.74</v>
      </c>
      <c r="K44" s="122">
        <v>21.99</v>
      </c>
      <c r="L44" s="122">
        <v>21.46</v>
      </c>
      <c r="M44" s="122">
        <v>21.71</v>
      </c>
      <c r="N44" s="123">
        <v>21.13</v>
      </c>
      <c r="O44" s="123">
        <v>21.63</v>
      </c>
      <c r="P44" s="123">
        <v>20.87</v>
      </c>
      <c r="Q44" s="123">
        <v>21.37</v>
      </c>
    </row>
    <row r="45" spans="1:17" ht="15" thickBot="1" x14ac:dyDescent="0.25">
      <c r="A45" s="41"/>
      <c r="B45" s="41"/>
      <c r="C45" s="41"/>
      <c r="D45" s="72"/>
      <c r="E45" s="72"/>
      <c r="F45" s="72"/>
      <c r="G45" s="72"/>
      <c r="H45" s="72"/>
      <c r="I45" s="72"/>
      <c r="J45" s="72"/>
      <c r="K45" s="72"/>
      <c r="L45" s="72"/>
      <c r="M45" s="72"/>
      <c r="N45" s="72"/>
      <c r="O45" s="72"/>
      <c r="P45" s="72"/>
      <c r="Q45" s="72"/>
    </row>
    <row r="46" spans="1:17" ht="15" thickTop="1" x14ac:dyDescent="0.2">
      <c r="A46" s="254" t="s">
        <v>133</v>
      </c>
      <c r="B46" s="254"/>
      <c r="C46" s="254"/>
      <c r="D46" s="254"/>
      <c r="E46" s="254"/>
      <c r="F46" s="73"/>
      <c r="G46" s="2"/>
      <c r="H46" s="255" t="s">
        <v>134</v>
      </c>
      <c r="I46" s="255"/>
      <c r="J46" s="255"/>
      <c r="K46" s="255"/>
      <c r="L46" s="255"/>
      <c r="M46" s="255"/>
      <c r="N46" s="255"/>
      <c r="O46" s="255"/>
      <c r="P46" s="255"/>
      <c r="Q46" s="255"/>
    </row>
    <row r="47" spans="1:17" x14ac:dyDescent="0.2">
      <c r="A47" s="256" t="s">
        <v>135</v>
      </c>
      <c r="B47" s="256"/>
      <c r="C47" s="256"/>
      <c r="D47" s="256"/>
      <c r="E47" s="256"/>
      <c r="F47" s="256"/>
      <c r="G47" s="256"/>
      <c r="H47" s="256"/>
      <c r="I47" s="256"/>
      <c r="J47" s="256"/>
      <c r="K47" s="256"/>
      <c r="L47" s="256"/>
      <c r="M47" s="256"/>
      <c r="N47" s="256"/>
      <c r="O47" s="256"/>
      <c r="P47" s="256"/>
      <c r="Q47" s="256"/>
    </row>
  </sheetData>
  <mergeCells count="13">
    <mergeCell ref="P3:Q3"/>
    <mergeCell ref="A46:E46"/>
    <mergeCell ref="H46:Q46"/>
    <mergeCell ref="A47:Q47"/>
    <mergeCell ref="A1:Q1"/>
    <mergeCell ref="A2:Q2"/>
    <mergeCell ref="A3:C4"/>
    <mergeCell ref="D3:E3"/>
    <mergeCell ref="F3:G3"/>
    <mergeCell ref="H3:I3"/>
    <mergeCell ref="J3:K3"/>
    <mergeCell ref="L3:M3"/>
    <mergeCell ref="N3:O3"/>
  </mergeCells>
  <hyperlinks>
    <hyperlink ref="A47" r:id="rId1" display="http://www.sbp.org.pk/ecodata/kibor_index.asp"/>
  </hyperlinks>
  <pageMargins left="0.7" right="0.7" top="0.75" bottom="0.75" header="0.3" footer="0.3"/>
  <pageSetup paperSize="9" scale="86"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view="pageBreakPreview" topLeftCell="A7" zoomScale="115" zoomScaleNormal="100" zoomScaleSheetLayoutView="115" workbookViewId="0">
      <selection activeCell="C24" sqref="C24:D24"/>
    </sheetView>
  </sheetViews>
  <sheetFormatPr defaultColWidth="9.125" defaultRowHeight="14.25" x14ac:dyDescent="0.2"/>
  <cols>
    <col min="1" max="1" width="14.625" style="8" customWidth="1"/>
    <col min="2" max="8" width="9.875" style="8" customWidth="1"/>
    <col min="9" max="16384" width="9.125" style="8"/>
  </cols>
  <sheetData>
    <row r="1" spans="1:8" ht="18.75" x14ac:dyDescent="0.2">
      <c r="A1" s="184" t="s">
        <v>136</v>
      </c>
      <c r="B1" s="184"/>
      <c r="C1" s="184"/>
      <c r="D1" s="184"/>
      <c r="E1" s="184"/>
      <c r="F1" s="184"/>
      <c r="G1" s="184"/>
      <c r="H1" s="184"/>
    </row>
    <row r="2" spans="1:8" ht="15" thickBot="1" x14ac:dyDescent="0.25">
      <c r="A2" s="257" t="s">
        <v>137</v>
      </c>
      <c r="B2" s="257"/>
      <c r="C2" s="257"/>
      <c r="D2" s="257"/>
      <c r="E2" s="257"/>
      <c r="F2" s="257"/>
      <c r="G2" s="257"/>
      <c r="H2" s="257"/>
    </row>
    <row r="3" spans="1:8" ht="15.75" thickTop="1" thickBot="1" x14ac:dyDescent="0.25">
      <c r="A3" s="261" t="s">
        <v>20</v>
      </c>
      <c r="B3" s="262"/>
      <c r="C3" s="74" t="s">
        <v>138</v>
      </c>
      <c r="D3" s="74" t="s">
        <v>117</v>
      </c>
      <c r="E3" s="74" t="s">
        <v>118</v>
      </c>
      <c r="F3" s="74" t="s">
        <v>139</v>
      </c>
      <c r="G3" s="74" t="s">
        <v>120</v>
      </c>
      <c r="H3" s="75" t="s">
        <v>121</v>
      </c>
    </row>
    <row r="4" spans="1:8" ht="15" thickTop="1" x14ac:dyDescent="0.2">
      <c r="A4" s="76"/>
      <c r="B4" s="76"/>
      <c r="C4" s="35"/>
      <c r="D4" s="35"/>
      <c r="E4" s="35"/>
      <c r="F4" s="35"/>
      <c r="G4" s="35"/>
      <c r="H4" s="35"/>
    </row>
    <row r="5" spans="1:8" x14ac:dyDescent="0.2">
      <c r="A5" s="21">
        <v>2023</v>
      </c>
      <c r="B5" s="22"/>
      <c r="C5" s="120"/>
      <c r="D5" s="120"/>
      <c r="E5" s="122"/>
      <c r="F5" s="122"/>
      <c r="G5" s="120"/>
      <c r="H5" s="120"/>
    </row>
    <row r="6" spans="1:8" x14ac:dyDescent="0.2">
      <c r="A6" s="21"/>
      <c r="B6" s="22" t="s">
        <v>128</v>
      </c>
      <c r="C6" s="120">
        <v>16.100000000000001</v>
      </c>
      <c r="D6" s="120">
        <v>16.559999999999999</v>
      </c>
      <c r="E6" s="120" t="s">
        <v>30</v>
      </c>
      <c r="F6" s="120" t="s">
        <v>30</v>
      </c>
      <c r="G6" s="120" t="s">
        <v>30</v>
      </c>
      <c r="H6" s="120" t="s">
        <v>30</v>
      </c>
    </row>
    <row r="7" spans="1:8" x14ac:dyDescent="0.2">
      <c r="A7" s="21"/>
      <c r="B7" s="22" t="s">
        <v>129</v>
      </c>
      <c r="C7" s="120">
        <v>16.829999999999998</v>
      </c>
      <c r="D7" s="120">
        <v>16.989999999999998</v>
      </c>
      <c r="E7" s="120" t="s">
        <v>30</v>
      </c>
      <c r="F7" s="120" t="s">
        <v>30</v>
      </c>
      <c r="G7" s="120" t="s">
        <v>30</v>
      </c>
      <c r="H7" s="120">
        <v>18.059999999999999</v>
      </c>
    </row>
    <row r="8" spans="1:8" x14ac:dyDescent="0.2">
      <c r="A8" s="21"/>
      <c r="B8" s="22" t="s">
        <v>130</v>
      </c>
      <c r="C8" s="120">
        <v>19.12</v>
      </c>
      <c r="D8" s="120">
        <v>20.23</v>
      </c>
      <c r="E8" s="120" t="s">
        <v>30</v>
      </c>
      <c r="F8" s="120">
        <v>20.05</v>
      </c>
      <c r="G8" s="120" t="s">
        <v>30</v>
      </c>
      <c r="H8" s="120" t="s">
        <v>30</v>
      </c>
    </row>
    <row r="9" spans="1:8" x14ac:dyDescent="0.2">
      <c r="A9" s="21"/>
      <c r="B9" s="22"/>
      <c r="C9" s="120"/>
      <c r="D9" s="120"/>
      <c r="E9" s="120"/>
      <c r="F9" s="120"/>
      <c r="G9" s="120"/>
      <c r="H9" s="120"/>
    </row>
    <row r="10" spans="1:8" x14ac:dyDescent="0.2">
      <c r="A10" s="21"/>
      <c r="B10" s="22" t="s">
        <v>131</v>
      </c>
      <c r="C10" s="120">
        <v>20.95</v>
      </c>
      <c r="D10" s="120">
        <v>20.05</v>
      </c>
      <c r="E10" s="120">
        <v>20.23</v>
      </c>
      <c r="F10" s="120" t="s">
        <v>30</v>
      </c>
      <c r="G10" s="120" t="s">
        <v>30</v>
      </c>
      <c r="H10" s="120" t="s">
        <v>30</v>
      </c>
    </row>
    <row r="11" spans="1:8" x14ac:dyDescent="0.2">
      <c r="A11" s="21"/>
      <c r="B11" s="22" t="s">
        <v>40</v>
      </c>
      <c r="C11" s="120">
        <v>20.48</v>
      </c>
      <c r="D11" s="120">
        <v>20.68</v>
      </c>
      <c r="E11" s="120">
        <v>20.21</v>
      </c>
      <c r="F11" s="120">
        <v>20.9</v>
      </c>
      <c r="G11" s="120" t="s">
        <v>30</v>
      </c>
      <c r="H11" s="120" t="s">
        <v>30</v>
      </c>
    </row>
    <row r="12" spans="1:8" x14ac:dyDescent="0.2">
      <c r="A12" s="21"/>
      <c r="B12" s="22" t="s">
        <v>132</v>
      </c>
      <c r="C12" s="120">
        <v>20.56</v>
      </c>
      <c r="D12" s="120">
        <v>20.13</v>
      </c>
      <c r="E12" s="120" t="s">
        <v>30</v>
      </c>
      <c r="F12" s="120" t="s">
        <v>30</v>
      </c>
      <c r="G12" s="120" t="s">
        <v>30</v>
      </c>
      <c r="H12" s="120" t="s">
        <v>30</v>
      </c>
    </row>
    <row r="13" spans="1:8" x14ac:dyDescent="0.2">
      <c r="A13" s="21"/>
      <c r="B13" s="22"/>
      <c r="C13" s="120"/>
      <c r="D13" s="120"/>
      <c r="E13" s="120"/>
      <c r="F13" s="120"/>
      <c r="G13" s="120"/>
      <c r="H13" s="120"/>
    </row>
    <row r="14" spans="1:8" x14ac:dyDescent="0.2">
      <c r="A14" s="21"/>
      <c r="B14" s="22" t="s">
        <v>3</v>
      </c>
      <c r="C14" s="120">
        <v>21.9</v>
      </c>
      <c r="D14" s="120">
        <v>22.11</v>
      </c>
      <c r="E14" s="120">
        <v>21.8</v>
      </c>
      <c r="F14" s="120">
        <v>21.4</v>
      </c>
      <c r="G14" s="120" t="s">
        <v>30</v>
      </c>
      <c r="H14" s="120" t="s">
        <v>30</v>
      </c>
    </row>
    <row r="15" spans="1:8" x14ac:dyDescent="0.2">
      <c r="A15" s="21"/>
      <c r="B15" s="22" t="s">
        <v>4</v>
      </c>
      <c r="C15" s="120">
        <v>21.61</v>
      </c>
      <c r="D15" s="120" t="s">
        <v>30</v>
      </c>
      <c r="E15" s="120" t="s">
        <v>30</v>
      </c>
      <c r="F15" s="120">
        <v>21.5</v>
      </c>
      <c r="G15" s="120" t="s">
        <v>30</v>
      </c>
      <c r="H15" s="120" t="s">
        <v>30</v>
      </c>
    </row>
    <row r="16" spans="1:8" x14ac:dyDescent="0.2">
      <c r="A16" s="21"/>
      <c r="B16" s="22" t="s">
        <v>5</v>
      </c>
      <c r="C16" s="120">
        <v>21.69</v>
      </c>
      <c r="D16" s="120">
        <v>22.1</v>
      </c>
      <c r="E16" s="120">
        <v>21.25</v>
      </c>
      <c r="F16" s="120" t="s">
        <v>30</v>
      </c>
      <c r="G16" s="120" t="s">
        <v>30</v>
      </c>
      <c r="H16" s="120" t="s">
        <v>30</v>
      </c>
    </row>
    <row r="17" spans="1:8" x14ac:dyDescent="0.2">
      <c r="A17" s="21"/>
      <c r="B17" s="22"/>
      <c r="C17" s="120"/>
      <c r="D17" s="120"/>
      <c r="E17" s="120"/>
      <c r="F17" s="120"/>
      <c r="G17" s="120"/>
      <c r="H17" s="120"/>
    </row>
    <row r="18" spans="1:8" x14ac:dyDescent="0.2">
      <c r="A18" s="21"/>
      <c r="B18" s="22" t="s">
        <v>6</v>
      </c>
      <c r="C18" s="120">
        <v>22.04</v>
      </c>
      <c r="D18" s="120">
        <v>21.67</v>
      </c>
      <c r="E18" s="120">
        <v>21.81</v>
      </c>
      <c r="F18" s="120" t="s">
        <v>30</v>
      </c>
      <c r="G18" s="120" t="s">
        <v>30</v>
      </c>
      <c r="H18" s="120" t="s">
        <v>30</v>
      </c>
    </row>
    <row r="19" spans="1:8" x14ac:dyDescent="0.2">
      <c r="A19" s="21"/>
      <c r="B19" s="22" t="s">
        <v>7</v>
      </c>
      <c r="C19" s="120">
        <v>22.1</v>
      </c>
      <c r="D19" s="120">
        <v>21.4</v>
      </c>
      <c r="E19" s="120" t="s">
        <v>30</v>
      </c>
      <c r="F19" s="120" t="s">
        <v>30</v>
      </c>
      <c r="G19" s="120" t="s">
        <v>30</v>
      </c>
      <c r="H19" s="120" t="s">
        <v>30</v>
      </c>
    </row>
    <row r="20" spans="1:8" x14ac:dyDescent="0.2">
      <c r="A20" s="21"/>
      <c r="B20" s="22" t="s">
        <v>2</v>
      </c>
      <c r="C20" s="120">
        <v>21.82</v>
      </c>
      <c r="D20" s="120">
        <v>21.64</v>
      </c>
      <c r="E20" s="120">
        <v>21.31</v>
      </c>
      <c r="F20" s="120" t="s">
        <v>30</v>
      </c>
      <c r="G20" s="120" t="s">
        <v>30</v>
      </c>
      <c r="H20" s="120" t="s">
        <v>30</v>
      </c>
    </row>
    <row r="21" spans="1:8" x14ac:dyDescent="0.2">
      <c r="A21" s="21"/>
      <c r="B21" s="22"/>
      <c r="C21" s="120"/>
      <c r="D21" s="120"/>
      <c r="E21" s="120"/>
      <c r="F21" s="120"/>
      <c r="G21" s="120"/>
      <c r="H21" s="120"/>
    </row>
    <row r="22" spans="1:8" x14ac:dyDescent="0.2">
      <c r="A22" s="21">
        <v>2024</v>
      </c>
      <c r="B22" s="22" t="s">
        <v>128</v>
      </c>
      <c r="C22" s="120">
        <v>21.76</v>
      </c>
      <c r="D22" s="120">
        <v>21.29</v>
      </c>
      <c r="E22" s="120">
        <v>21</v>
      </c>
      <c r="F22" s="120">
        <v>21.53</v>
      </c>
      <c r="G22" s="120">
        <v>20.73</v>
      </c>
      <c r="H22" s="120" t="s">
        <v>30</v>
      </c>
    </row>
    <row r="23" spans="1:8" x14ac:dyDescent="0.2">
      <c r="A23" s="21"/>
      <c r="B23" s="22" t="s">
        <v>129</v>
      </c>
      <c r="C23" s="120">
        <v>21.62</v>
      </c>
      <c r="D23" s="120">
        <v>21.75</v>
      </c>
      <c r="E23" s="120">
        <v>21.4</v>
      </c>
      <c r="F23" s="120">
        <v>21.84</v>
      </c>
      <c r="G23" s="120">
        <v>21.12</v>
      </c>
      <c r="H23" s="120">
        <v>21</v>
      </c>
    </row>
    <row r="24" spans="1:8" x14ac:dyDescent="0.2">
      <c r="A24" s="21"/>
      <c r="B24" s="22" t="s">
        <v>130</v>
      </c>
      <c r="C24" s="120">
        <v>22.03</v>
      </c>
      <c r="D24" s="120">
        <v>21.82</v>
      </c>
      <c r="E24" s="120" t="s">
        <v>30</v>
      </c>
      <c r="F24" s="120" t="s">
        <v>30</v>
      </c>
      <c r="G24" s="120" t="s">
        <v>30</v>
      </c>
      <c r="H24" s="120" t="s">
        <v>30</v>
      </c>
    </row>
    <row r="25" spans="1:8" x14ac:dyDescent="0.2">
      <c r="A25" s="21"/>
      <c r="B25" s="22"/>
      <c r="C25" s="120"/>
      <c r="D25" s="120"/>
      <c r="E25" s="120"/>
      <c r="F25" s="120"/>
      <c r="G25" s="120"/>
      <c r="H25" s="120"/>
    </row>
    <row r="26" spans="1:8" ht="15" thickBot="1" x14ac:dyDescent="0.25">
      <c r="A26" s="77"/>
      <c r="B26" s="77"/>
      <c r="C26" s="78"/>
      <c r="D26" s="78"/>
      <c r="E26" s="34"/>
      <c r="F26" s="34"/>
      <c r="G26" s="34"/>
      <c r="H26" s="34"/>
    </row>
    <row r="27" spans="1:8" ht="15" thickTop="1" x14ac:dyDescent="0.2">
      <c r="A27" s="213" t="s">
        <v>140</v>
      </c>
      <c r="B27" s="213"/>
      <c r="C27" s="213"/>
      <c r="D27" s="213"/>
      <c r="E27" s="213"/>
      <c r="F27" s="213"/>
      <c r="G27" s="213"/>
      <c r="H27" s="213"/>
    </row>
    <row r="28" spans="1:8" x14ac:dyDescent="0.2">
      <c r="A28" s="214"/>
      <c r="B28" s="214"/>
      <c r="C28" s="214"/>
      <c r="D28" s="214"/>
      <c r="E28" s="214"/>
      <c r="F28" s="214"/>
      <c r="G28" s="214"/>
      <c r="H28" s="214"/>
    </row>
  </sheetData>
  <mergeCells count="5">
    <mergeCell ref="A1:H1"/>
    <mergeCell ref="A2:H2"/>
    <mergeCell ref="A3:B3"/>
    <mergeCell ref="A27:H27"/>
    <mergeCell ref="A28:H28"/>
  </mergeCells>
  <pageMargins left="0.7" right="0.7" top="0.75" bottom="0.75" header="0.3" footer="0.3"/>
  <pageSetup paperSize="9" scale="96"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view="pageBreakPreview" zoomScaleNormal="100" zoomScaleSheetLayoutView="100" workbookViewId="0">
      <selection activeCell="K4" sqref="K4:M15"/>
    </sheetView>
  </sheetViews>
  <sheetFormatPr defaultRowHeight="14.25" x14ac:dyDescent="0.2"/>
  <cols>
    <col min="1" max="1" width="7.125" bestFit="1" customWidth="1"/>
    <col min="2" max="2" width="6.5" bestFit="1" customWidth="1"/>
    <col min="3" max="3" width="6.75" bestFit="1" customWidth="1"/>
    <col min="4" max="4" width="7" bestFit="1" customWidth="1"/>
    <col min="5" max="6" width="6.75" bestFit="1" customWidth="1"/>
    <col min="7" max="7" width="7" bestFit="1" customWidth="1"/>
    <col min="8" max="9" width="5.75" bestFit="1" customWidth="1"/>
    <col min="10" max="10" width="7" bestFit="1" customWidth="1"/>
    <col min="11" max="12" width="6.75" bestFit="1" customWidth="1"/>
    <col min="13" max="13" width="7" bestFit="1" customWidth="1"/>
  </cols>
  <sheetData>
    <row r="1" spans="1:13" ht="18.75" x14ac:dyDescent="0.2">
      <c r="A1" s="184" t="s">
        <v>141</v>
      </c>
      <c r="B1" s="184"/>
      <c r="C1" s="184"/>
      <c r="D1" s="184"/>
      <c r="E1" s="184"/>
      <c r="F1" s="184"/>
      <c r="G1" s="184"/>
      <c r="H1" s="184"/>
      <c r="I1" s="184"/>
      <c r="J1" s="184"/>
      <c r="K1" s="184"/>
      <c r="L1" s="184"/>
      <c r="M1" s="184"/>
    </row>
    <row r="2" spans="1:13" ht="18.75" x14ac:dyDescent="0.2">
      <c r="A2" s="264" t="s">
        <v>142</v>
      </c>
      <c r="B2" s="264"/>
      <c r="C2" s="264"/>
      <c r="D2" s="264"/>
      <c r="E2" s="264"/>
      <c r="F2" s="264"/>
      <c r="G2" s="264"/>
      <c r="H2" s="264"/>
      <c r="I2" s="264"/>
      <c r="J2" s="264"/>
      <c r="K2" s="264"/>
      <c r="L2" s="264"/>
      <c r="M2" s="264"/>
    </row>
    <row r="3" spans="1:13" ht="19.5" thickBot="1" x14ac:dyDescent="0.25">
      <c r="A3" s="265"/>
      <c r="B3" s="265"/>
      <c r="C3" s="265"/>
      <c r="D3" s="265"/>
      <c r="E3" s="265"/>
      <c r="F3" s="265"/>
      <c r="G3" s="265"/>
      <c r="H3" s="265"/>
      <c r="I3" s="265"/>
      <c r="J3" s="265"/>
      <c r="K3" s="265"/>
      <c r="L3" s="265"/>
      <c r="M3" s="265"/>
    </row>
    <row r="4" spans="1:13" ht="15.75" thickTop="1" thickBot="1" x14ac:dyDescent="0.25">
      <c r="A4" s="195" t="s">
        <v>86</v>
      </c>
      <c r="B4" s="252" t="s">
        <v>143</v>
      </c>
      <c r="C4" s="253"/>
      <c r="D4" s="260"/>
      <c r="E4" s="252" t="s">
        <v>144</v>
      </c>
      <c r="F4" s="253"/>
      <c r="G4" s="260"/>
      <c r="H4" s="208" t="s">
        <v>145</v>
      </c>
      <c r="I4" s="266"/>
      <c r="J4" s="209"/>
      <c r="K4" s="252" t="s">
        <v>146</v>
      </c>
      <c r="L4" s="253"/>
      <c r="M4" s="253"/>
    </row>
    <row r="5" spans="1:13" ht="15" thickBot="1" x14ac:dyDescent="0.25">
      <c r="A5" s="259"/>
      <c r="B5" s="79" t="s">
        <v>147</v>
      </c>
      <c r="C5" s="80" t="s">
        <v>148</v>
      </c>
      <c r="D5" s="81" t="s">
        <v>139</v>
      </c>
      <c r="E5" s="80" t="s">
        <v>147</v>
      </c>
      <c r="F5" s="80" t="s">
        <v>148</v>
      </c>
      <c r="G5" s="81" t="s">
        <v>139</v>
      </c>
      <c r="H5" s="80" t="s">
        <v>147</v>
      </c>
      <c r="I5" s="80" t="s">
        <v>148</v>
      </c>
      <c r="J5" s="81" t="s">
        <v>139</v>
      </c>
      <c r="K5" s="80" t="s">
        <v>147</v>
      </c>
      <c r="L5" s="80" t="s">
        <v>148</v>
      </c>
      <c r="M5" s="80" t="s">
        <v>139</v>
      </c>
    </row>
    <row r="6" spans="1:13" ht="15" thickTop="1" x14ac:dyDescent="0.2">
      <c r="A6" s="3"/>
      <c r="B6" s="60"/>
      <c r="C6" s="3"/>
      <c r="D6" s="3"/>
      <c r="E6" s="3"/>
      <c r="F6" s="3"/>
      <c r="G6" s="3"/>
      <c r="H6" s="3"/>
      <c r="I6" s="3"/>
      <c r="J6" s="3"/>
      <c r="K6" s="3"/>
      <c r="L6" s="3"/>
      <c r="M6" s="3"/>
    </row>
    <row r="7" spans="1:13" ht="21" customHeight="1" x14ac:dyDescent="0.2">
      <c r="A7" s="144">
        <v>45352</v>
      </c>
      <c r="B7" s="109">
        <v>279.193195</v>
      </c>
      <c r="C7" s="110">
        <v>280.15132799999998</v>
      </c>
      <c r="D7" s="110">
        <v>283.29181299999999</v>
      </c>
      <c r="E7" s="110">
        <v>302.0591563095</v>
      </c>
      <c r="F7" s="110">
        <v>303.1778061023</v>
      </c>
      <c r="G7" s="110">
        <v>306.88038910130001</v>
      </c>
      <c r="H7" s="110">
        <v>1.8543035699999999</v>
      </c>
      <c r="I7" s="110">
        <v>1.8626711435000001</v>
      </c>
      <c r="J7" s="110">
        <v>1.8907095138000001</v>
      </c>
      <c r="K7" s="110">
        <v>352.87231779950002</v>
      </c>
      <c r="L7" s="110">
        <v>354.09601034460002</v>
      </c>
      <c r="M7" s="110">
        <v>358.12022919399999</v>
      </c>
    </row>
    <row r="8" spans="1:13" ht="21" customHeight="1" x14ac:dyDescent="0.2">
      <c r="A8" s="144">
        <v>45355</v>
      </c>
      <c r="B8" s="109">
        <v>279.26306249999999</v>
      </c>
      <c r="C8" s="110">
        <v>280.56396999999998</v>
      </c>
      <c r="D8" s="110">
        <v>283.0572075</v>
      </c>
      <c r="E8" s="110">
        <v>303.09817551750001</v>
      </c>
      <c r="F8" s="110">
        <v>304.5930114926</v>
      </c>
      <c r="G8" s="110">
        <v>307.63081896910001</v>
      </c>
      <c r="H8" s="110">
        <v>1.8571112590000001</v>
      </c>
      <c r="I8" s="110">
        <v>1.867770497</v>
      </c>
      <c r="J8" s="110">
        <v>1.8921132371</v>
      </c>
      <c r="K8" s="110">
        <v>354.02182686380002</v>
      </c>
      <c r="L8" s="110">
        <v>355.68455212150002</v>
      </c>
      <c r="M8" s="110">
        <v>358.90521682169998</v>
      </c>
    </row>
    <row r="9" spans="1:13" ht="21" customHeight="1" x14ac:dyDescent="0.2">
      <c r="A9" s="144">
        <v>45356</v>
      </c>
      <c r="B9" s="109">
        <v>279.31358</v>
      </c>
      <c r="C9" s="110">
        <v>280.49155300000001</v>
      </c>
      <c r="D9" s="110">
        <v>283.15869249999997</v>
      </c>
      <c r="E9" s="110">
        <v>303.08320456799999</v>
      </c>
      <c r="F9" s="110">
        <v>304.44426941419999</v>
      </c>
      <c r="G9" s="110">
        <v>307.65560046429999</v>
      </c>
      <c r="H9" s="110">
        <v>1.8572001733000001</v>
      </c>
      <c r="I9" s="110">
        <v>1.8670286326000001</v>
      </c>
      <c r="J9" s="110">
        <v>1.8921927143999999</v>
      </c>
      <c r="K9" s="110">
        <v>354.12773213050002</v>
      </c>
      <c r="L9" s="110">
        <v>355.63524004869998</v>
      </c>
      <c r="M9" s="110">
        <v>359.074670594</v>
      </c>
    </row>
    <row r="10" spans="1:13" ht="21" customHeight="1" x14ac:dyDescent="0.2">
      <c r="A10" s="144">
        <v>45357</v>
      </c>
      <c r="B10" s="109">
        <v>279.35352</v>
      </c>
      <c r="C10" s="110">
        <v>280.4548155</v>
      </c>
      <c r="D10" s="110">
        <v>283.58876149999998</v>
      </c>
      <c r="E10" s="110">
        <v>303.405899836</v>
      </c>
      <c r="F10" s="110">
        <v>304.68442883030002</v>
      </c>
      <c r="G10" s="110">
        <v>308.39171816959998</v>
      </c>
      <c r="H10" s="110">
        <v>1.8680232957</v>
      </c>
      <c r="I10" s="110">
        <v>1.8773866684</v>
      </c>
      <c r="J10" s="110">
        <v>1.9055131819</v>
      </c>
      <c r="K10" s="110">
        <v>355.05836568400002</v>
      </c>
      <c r="L10" s="110">
        <v>356.47265415089998</v>
      </c>
      <c r="M10" s="110">
        <v>360.5120712625</v>
      </c>
    </row>
    <row r="11" spans="1:13" ht="21" customHeight="1" x14ac:dyDescent="0.2">
      <c r="A11" s="144">
        <v>45358</v>
      </c>
      <c r="B11" s="109">
        <v>279.28523749999999</v>
      </c>
      <c r="C11" s="110">
        <v>280.26777149999998</v>
      </c>
      <c r="D11" s="110">
        <v>283.40479850000003</v>
      </c>
      <c r="E11" s="110">
        <v>304.22544100930003</v>
      </c>
      <c r="F11" s="110">
        <v>305.37864275530001</v>
      </c>
      <c r="G11" s="110">
        <v>309.0994111512</v>
      </c>
      <c r="H11" s="110">
        <v>1.8864889492000001</v>
      </c>
      <c r="I11" s="110">
        <v>1.8951398004</v>
      </c>
      <c r="J11" s="110">
        <v>1.9235728607</v>
      </c>
      <c r="K11" s="110">
        <v>355.58599618549999</v>
      </c>
      <c r="L11" s="110">
        <v>356.85065979460001</v>
      </c>
      <c r="M11" s="110">
        <v>360.89815638739998</v>
      </c>
    </row>
    <row r="12" spans="1:13" ht="21" customHeight="1" x14ac:dyDescent="0.2">
      <c r="A12" s="144">
        <v>45359</v>
      </c>
      <c r="B12" s="109">
        <v>279.03659750000003</v>
      </c>
      <c r="C12" s="110">
        <v>280.03035249999999</v>
      </c>
      <c r="D12" s="110">
        <v>283.00856249999998</v>
      </c>
      <c r="E12" s="110">
        <v>305.1962858613</v>
      </c>
      <c r="F12" s="110">
        <v>306.36608703119998</v>
      </c>
      <c r="G12" s="110">
        <v>309.92805395639999</v>
      </c>
      <c r="H12" s="110">
        <v>1.8871037959000001</v>
      </c>
      <c r="I12" s="110">
        <v>1.8958521726999999</v>
      </c>
      <c r="J12" s="110">
        <v>1.9232278975999999</v>
      </c>
      <c r="K12" s="110">
        <v>357.6830992335</v>
      </c>
      <c r="L12" s="110">
        <v>358.97076885460001</v>
      </c>
      <c r="M12" s="110">
        <v>362.84117435709999</v>
      </c>
    </row>
    <row r="13" spans="1:13" ht="21" customHeight="1" x14ac:dyDescent="0.2">
      <c r="A13" s="144">
        <v>45362</v>
      </c>
      <c r="B13" s="109">
        <v>279.079295</v>
      </c>
      <c r="C13" s="110">
        <v>280.07369399999999</v>
      </c>
      <c r="D13" s="110">
        <v>283.42115000000001</v>
      </c>
      <c r="E13" s="110">
        <v>305.45230385999997</v>
      </c>
      <c r="F13" s="110">
        <v>306.62355989640002</v>
      </c>
      <c r="G13" s="110">
        <v>310.61838526460002</v>
      </c>
      <c r="H13" s="110">
        <v>1.9019273775000001</v>
      </c>
      <c r="I13" s="110">
        <v>1.9110385911000001</v>
      </c>
      <c r="J13" s="110">
        <v>1.9414495257</v>
      </c>
      <c r="K13" s="110">
        <v>358.51922406300002</v>
      </c>
      <c r="L13" s="110">
        <v>359.8108147186</v>
      </c>
      <c r="M13" s="110">
        <v>364.17024471479999</v>
      </c>
    </row>
    <row r="14" spans="1:13" ht="21" customHeight="1" x14ac:dyDescent="0.2">
      <c r="A14" s="144">
        <v>45364</v>
      </c>
      <c r="B14" s="109">
        <v>278.78559749999999</v>
      </c>
      <c r="C14" s="110">
        <v>279.77193675000001</v>
      </c>
      <c r="D14" s="110">
        <v>282.95204749999999</v>
      </c>
      <c r="E14" s="110">
        <v>304.74058242080002</v>
      </c>
      <c r="F14" s="110">
        <v>305.90151655469998</v>
      </c>
      <c r="G14" s="110">
        <v>309.68365923549999</v>
      </c>
      <c r="H14" s="110">
        <v>1.8869379284000001</v>
      </c>
      <c r="I14" s="110">
        <v>1.8956369332</v>
      </c>
      <c r="J14" s="110">
        <v>1.9244511153999999</v>
      </c>
      <c r="K14" s="110">
        <v>356.6644343003</v>
      </c>
      <c r="L14" s="110">
        <v>357.940215878</v>
      </c>
      <c r="M14" s="110">
        <v>362.06487407690003</v>
      </c>
    </row>
    <row r="15" spans="1:13" ht="21" customHeight="1" x14ac:dyDescent="0.2">
      <c r="A15" s="144">
        <v>45365</v>
      </c>
      <c r="B15" s="109">
        <v>278.77198499999997</v>
      </c>
      <c r="C15" s="110">
        <v>279.75676950000002</v>
      </c>
      <c r="D15" s="110">
        <v>282.89405649999998</v>
      </c>
      <c r="E15" s="110">
        <v>304.89296629649999</v>
      </c>
      <c r="F15" s="110">
        <v>306.05278680589998</v>
      </c>
      <c r="G15" s="110">
        <v>309.7893602396</v>
      </c>
      <c r="H15" s="110">
        <v>1.8855692999</v>
      </c>
      <c r="I15" s="110">
        <v>1.8942558174999999</v>
      </c>
      <c r="J15" s="110">
        <v>1.9227600818999999</v>
      </c>
      <c r="K15" s="110">
        <v>356.96757309449998</v>
      </c>
      <c r="L15" s="110">
        <v>358.24253118320001</v>
      </c>
      <c r="M15" s="110">
        <v>362.31585562719999</v>
      </c>
    </row>
    <row r="16" spans="1:13" ht="21" customHeight="1" x14ac:dyDescent="0.2">
      <c r="A16" s="144">
        <v>45366</v>
      </c>
      <c r="B16" s="109">
        <v>278.74278750000002</v>
      </c>
      <c r="C16" s="110">
        <v>279.71617149999997</v>
      </c>
      <c r="D16" s="110">
        <v>282.69446249999999</v>
      </c>
      <c r="E16" s="110">
        <v>303.32792714300001</v>
      </c>
      <c r="F16" s="110">
        <v>304.4699338131</v>
      </c>
      <c r="G16" s="110">
        <v>308.01399203379998</v>
      </c>
      <c r="H16" s="110">
        <v>1.8778778816999999</v>
      </c>
      <c r="I16" s="110">
        <v>1.8864497846999999</v>
      </c>
      <c r="J16" s="110">
        <v>1.9137344616</v>
      </c>
      <c r="K16" s="110">
        <v>355.17408561799999</v>
      </c>
      <c r="L16" s="110">
        <v>356.42819167580001</v>
      </c>
      <c r="M16" s="110">
        <v>360.27995773309999</v>
      </c>
    </row>
    <row r="17" spans="1:13" ht="21" customHeight="1" x14ac:dyDescent="0.2">
      <c r="A17" s="144">
        <v>45369</v>
      </c>
      <c r="B17" s="109">
        <v>278.63228249999997</v>
      </c>
      <c r="C17" s="110">
        <v>279.61377449999998</v>
      </c>
      <c r="D17" s="110">
        <v>282.4766075</v>
      </c>
      <c r="E17" s="110">
        <v>303.51415855549999</v>
      </c>
      <c r="F17" s="110">
        <v>304.6657706263</v>
      </c>
      <c r="G17" s="110">
        <v>308.11206582210002</v>
      </c>
      <c r="H17" s="110">
        <v>1.8684479371</v>
      </c>
      <c r="I17" s="110">
        <v>1.8770402795000001</v>
      </c>
      <c r="J17" s="110">
        <v>1.903722355</v>
      </c>
      <c r="K17" s="110">
        <v>355.0054175898</v>
      </c>
      <c r="L17" s="110">
        <v>356.26961116540002</v>
      </c>
      <c r="M17" s="110">
        <v>359.97519467410001</v>
      </c>
    </row>
    <row r="18" spans="1:13" ht="21" customHeight="1" x14ac:dyDescent="0.2">
      <c r="A18" s="144">
        <v>45370</v>
      </c>
      <c r="B18" s="109">
        <v>278.63964499999997</v>
      </c>
      <c r="C18" s="110">
        <v>279.6134485</v>
      </c>
      <c r="D18" s="110">
        <v>282.61542250000002</v>
      </c>
      <c r="E18" s="110">
        <v>302.35190346050001</v>
      </c>
      <c r="F18" s="110">
        <v>303.49075932120002</v>
      </c>
      <c r="G18" s="110">
        <v>307.06236308479998</v>
      </c>
      <c r="H18" s="110">
        <v>1.8532117992999999</v>
      </c>
      <c r="I18" s="110">
        <v>1.8616756838999999</v>
      </c>
      <c r="J18" s="110">
        <v>1.8887213700000001</v>
      </c>
      <c r="K18" s="110">
        <v>353.7887819275</v>
      </c>
      <c r="L18" s="110">
        <v>355.03861700599998</v>
      </c>
      <c r="M18" s="110">
        <v>358.90152088000002</v>
      </c>
    </row>
    <row r="19" spans="1:13" ht="21" customHeight="1" x14ac:dyDescent="0.2">
      <c r="A19" s="144">
        <v>45371</v>
      </c>
      <c r="B19" s="109">
        <v>278.40898499999997</v>
      </c>
      <c r="C19" s="110">
        <v>279.33454749999999</v>
      </c>
      <c r="D19" s="110">
        <v>282.54609749999997</v>
      </c>
      <c r="E19" s="110">
        <v>302.35218368099999</v>
      </c>
      <c r="F19" s="110">
        <v>303.49866186600002</v>
      </c>
      <c r="G19" s="110">
        <v>307.2280531202</v>
      </c>
      <c r="H19" s="110">
        <v>1.8376225246</v>
      </c>
      <c r="I19" s="110">
        <v>1.8456892495999999</v>
      </c>
      <c r="J19" s="110">
        <v>1.8739032242</v>
      </c>
      <c r="K19" s="110">
        <v>353.80216410899999</v>
      </c>
      <c r="L19" s="110">
        <v>354.99859471769997</v>
      </c>
      <c r="M19" s="110">
        <v>359.11778519910001</v>
      </c>
    </row>
    <row r="20" spans="1:13" ht="21" customHeight="1" x14ac:dyDescent="0.2">
      <c r="A20" s="144">
        <v>45372</v>
      </c>
      <c r="B20" s="109">
        <v>278.39526999999998</v>
      </c>
      <c r="C20" s="110">
        <v>279.3049815</v>
      </c>
      <c r="D20" s="110">
        <v>282.37417299999998</v>
      </c>
      <c r="E20" s="110">
        <v>304.18860106630001</v>
      </c>
      <c r="F20" s="110">
        <v>305.28509296419998</v>
      </c>
      <c r="G20" s="110">
        <v>308.91635695240001</v>
      </c>
      <c r="H20" s="110">
        <v>1.8406907762</v>
      </c>
      <c r="I20" s="110">
        <v>1.8488080696</v>
      </c>
      <c r="J20" s="110">
        <v>1.8759374599</v>
      </c>
      <c r="K20" s="110">
        <v>355.88665850979999</v>
      </c>
      <c r="L20" s="110">
        <v>357.0641866121</v>
      </c>
      <c r="M20" s="110">
        <v>361.03062838580001</v>
      </c>
    </row>
    <row r="21" spans="1:13" ht="21" customHeight="1" x14ac:dyDescent="0.2">
      <c r="A21" s="144">
        <v>45373</v>
      </c>
      <c r="B21" s="109">
        <v>278.139565</v>
      </c>
      <c r="C21" s="110">
        <v>279.041089</v>
      </c>
      <c r="D21" s="110">
        <v>281.99459150000001</v>
      </c>
      <c r="E21" s="110">
        <v>301.03047522849999</v>
      </c>
      <c r="F21" s="110">
        <v>302.09183623899997</v>
      </c>
      <c r="G21" s="110">
        <v>305.57624821690001</v>
      </c>
      <c r="H21" s="110">
        <v>1.8371781078</v>
      </c>
      <c r="I21" s="110">
        <v>1.8451834016999999</v>
      </c>
      <c r="J21" s="110">
        <v>1.87147307</v>
      </c>
      <c r="K21" s="110">
        <v>350.65058563899998</v>
      </c>
      <c r="L21" s="110">
        <v>351.7984020664</v>
      </c>
      <c r="M21" s="110">
        <v>355.56669842780002</v>
      </c>
    </row>
    <row r="22" spans="1:13" ht="21" customHeight="1" x14ac:dyDescent="0.2">
      <c r="A22" s="144">
        <v>45376</v>
      </c>
      <c r="B22" s="109">
        <v>278.125</v>
      </c>
      <c r="C22" s="110">
        <v>279.0036475</v>
      </c>
      <c r="D22" s="110">
        <v>281.754075</v>
      </c>
      <c r="E22" s="110">
        <v>300.84783750000003</v>
      </c>
      <c r="F22" s="110">
        <v>301.88445762779997</v>
      </c>
      <c r="G22" s="110">
        <v>305.17445985329999</v>
      </c>
      <c r="H22" s="110">
        <v>1.8381745774</v>
      </c>
      <c r="I22" s="110">
        <v>1.8460411700999999</v>
      </c>
      <c r="J22" s="110">
        <v>1.8718638844</v>
      </c>
      <c r="K22" s="110">
        <v>350.59048749999999</v>
      </c>
      <c r="L22" s="110">
        <v>351.70990551109998</v>
      </c>
      <c r="M22" s="110">
        <v>355.22666250660001</v>
      </c>
    </row>
    <row r="23" spans="1:13" ht="21" customHeight="1" x14ac:dyDescent="0.2">
      <c r="A23" s="144">
        <v>45377</v>
      </c>
      <c r="B23" s="109">
        <v>278.0774275</v>
      </c>
      <c r="C23" s="110">
        <v>278.91224899999997</v>
      </c>
      <c r="D23" s="110">
        <v>281.02789000000001</v>
      </c>
      <c r="E23" s="110">
        <v>301.44984006480001</v>
      </c>
      <c r="F23" s="110">
        <v>302.4432387114</v>
      </c>
      <c r="G23" s="110">
        <v>305.05296431609997</v>
      </c>
      <c r="H23" s="110">
        <v>1.8374958847</v>
      </c>
      <c r="I23" s="110">
        <v>1.8450945991000001</v>
      </c>
      <c r="J23" s="110">
        <v>1.8664485374999999</v>
      </c>
      <c r="K23" s="110">
        <v>351.7540753998</v>
      </c>
      <c r="L23" s="110">
        <v>352.82246096760002</v>
      </c>
      <c r="M23" s="110">
        <v>355.5505848423</v>
      </c>
    </row>
    <row r="24" spans="1:13" ht="21" customHeight="1" x14ac:dyDescent="0.2">
      <c r="A24" s="144">
        <v>45378</v>
      </c>
      <c r="B24" s="109">
        <v>278.04060750000002</v>
      </c>
      <c r="C24" s="110">
        <v>278.87269550000002</v>
      </c>
      <c r="D24" s="110">
        <v>281.0038285</v>
      </c>
      <c r="E24" s="110">
        <v>300.97897124029998</v>
      </c>
      <c r="F24" s="110">
        <v>301.9629363784</v>
      </c>
      <c r="G24" s="110">
        <v>304.55335434739999</v>
      </c>
      <c r="H24" s="110">
        <v>1.8328923830999999</v>
      </c>
      <c r="I24" s="110">
        <v>1.8404195135000001</v>
      </c>
      <c r="J24" s="110">
        <v>1.8615350068000001</v>
      </c>
      <c r="K24" s="110">
        <v>350.99847652950001</v>
      </c>
      <c r="L24" s="110">
        <v>352.06060345240002</v>
      </c>
      <c r="M24" s="110">
        <v>354.79402884500001</v>
      </c>
    </row>
    <row r="25" spans="1:13" ht="21" customHeight="1" x14ac:dyDescent="0.2">
      <c r="A25" s="144">
        <v>45379</v>
      </c>
      <c r="B25" s="109">
        <v>278.033345</v>
      </c>
      <c r="C25" s="110">
        <v>278.98050999999998</v>
      </c>
      <c r="D25" s="110">
        <v>281.49245000000002</v>
      </c>
      <c r="E25" s="110">
        <v>299.99798592050001</v>
      </c>
      <c r="F25" s="110">
        <v>301.1021300502</v>
      </c>
      <c r="G25" s="110">
        <v>304.09629373500002</v>
      </c>
      <c r="H25" s="110">
        <v>1.8363551237</v>
      </c>
      <c r="I25" s="110">
        <v>1.8445657049999999</v>
      </c>
      <c r="J25" s="110">
        <v>1.8676937378</v>
      </c>
      <c r="K25" s="110">
        <v>350.58616970700001</v>
      </c>
      <c r="L25" s="110">
        <v>351.79302820750002</v>
      </c>
      <c r="M25" s="110">
        <v>355.00335884020001</v>
      </c>
    </row>
    <row r="26" spans="1:13" ht="15" thickBot="1" x14ac:dyDescent="0.25">
      <c r="A26" s="144">
        <v>45380</v>
      </c>
      <c r="B26" s="109">
        <v>277.94723249999998</v>
      </c>
      <c r="C26" s="110">
        <v>278.92201975</v>
      </c>
      <c r="D26" s="110">
        <v>281.55381749999998</v>
      </c>
      <c r="E26" s="110">
        <v>299.55763270800003</v>
      </c>
      <c r="F26" s="110">
        <v>300.69048878140001</v>
      </c>
      <c r="G26" s="110">
        <v>303.81092832719997</v>
      </c>
      <c r="H26" s="110">
        <v>1.8361502864000001</v>
      </c>
      <c r="I26" s="110">
        <v>1.8445655891999999</v>
      </c>
      <c r="J26" s="110">
        <v>1.8685156071</v>
      </c>
      <c r="K26" s="110">
        <v>350.86670911430002</v>
      </c>
      <c r="L26" s="110">
        <v>352.11046042740003</v>
      </c>
      <c r="M26" s="110">
        <v>355.4774616075</v>
      </c>
    </row>
    <row r="27" spans="1:13" ht="15" thickTop="1" x14ac:dyDescent="0.2">
      <c r="A27" s="263"/>
      <c r="B27" s="263"/>
      <c r="C27" s="263"/>
      <c r="D27" s="263"/>
      <c r="E27" s="263"/>
      <c r="F27" s="263"/>
      <c r="G27" s="263"/>
      <c r="H27" s="263"/>
      <c r="I27" s="263"/>
      <c r="J27" s="263"/>
      <c r="K27" s="263"/>
      <c r="L27" s="263"/>
      <c r="M27" s="263"/>
    </row>
  </sheetData>
  <mergeCells count="9">
    <mergeCell ref="A27:M27"/>
    <mergeCell ref="A1:M1"/>
    <mergeCell ref="A2:M2"/>
    <mergeCell ref="A3:M3"/>
    <mergeCell ref="A4:A5"/>
    <mergeCell ref="B4:D4"/>
    <mergeCell ref="E4:G4"/>
    <mergeCell ref="H4:J4"/>
    <mergeCell ref="K4:M4"/>
  </mergeCells>
  <pageMargins left="0.7" right="0.7" top="0.75" bottom="0.75" header="0.3" footer="0.3"/>
  <pageSetup paperSize="9" scale="9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6.1</vt:lpstr>
      <vt:lpstr>6.2</vt:lpstr>
      <vt:lpstr>6.3</vt:lpstr>
      <vt:lpstr>6.4</vt:lpstr>
      <vt:lpstr>6.5</vt:lpstr>
      <vt:lpstr>6.6</vt:lpstr>
      <vt:lpstr>6.7</vt:lpstr>
      <vt:lpstr>6.8</vt:lpstr>
      <vt:lpstr>6.9</vt:lpstr>
      <vt:lpstr>6.9.1</vt:lpstr>
      <vt:lpstr>6.10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2024-03-04T07:13:10Z</cp:lastPrinted>
  <dcterms:created xsi:type="dcterms:W3CDTF">2024-02-01T11:08:02Z</dcterms:created>
  <dcterms:modified xsi:type="dcterms:W3CDTF">2024-04-25T05:00:51Z</dcterms:modified>
</cp:coreProperties>
</file>