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16815" windowHeight="7620" activeTab="4"/>
  </bookViews>
  <sheets>
    <sheet name="Financial_AC" sheetId="4" r:id="rId1"/>
    <sheet name="Capital_AC" sheetId="3" r:id="rId2"/>
    <sheet name="Matrix" sheetId="2" r:id="rId3"/>
    <sheet name="FoFs" sheetId="5" r:id="rId4"/>
    <sheet name="Positions" sheetId="6" r:id="rId5"/>
  </sheets>
  <definedNames>
    <definedName name="_xlnm.Print_Area" localSheetId="1">Capital_AC!$A$1:$S$66</definedName>
    <definedName name="_xlnm.Print_Area" localSheetId="0">Financial_AC!$A$1:$S$56</definedName>
    <definedName name="_xlnm.Print_Area" localSheetId="3">FoFs!$A$1:$R$64</definedName>
    <definedName name="_xlnm.Print_Area" localSheetId="2">Matrix!$B$3:$AH$207</definedName>
    <definedName name="_xlnm.Print_Area" localSheetId="4">Positions!$A$1:$Q$59</definedName>
    <definedName name="_xlnm.Print_Titles" localSheetId="0">Financial_AC!$B:$C</definedName>
    <definedName name="_xlnm.Print_Titles" localSheetId="3">FoFs!$7:$12</definedName>
    <definedName name="_xlnm.Print_Titles" localSheetId="2">Matrix!$3:$11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6" l="1"/>
  <c r="Q35" i="6"/>
  <c r="L10" i="6" l="1"/>
  <c r="M10" i="6"/>
  <c r="G35" i="6" l="1"/>
  <c r="D59" i="5" l="1"/>
  <c r="E59" i="5"/>
  <c r="F59" i="5"/>
  <c r="G59" i="5"/>
  <c r="H59" i="5"/>
  <c r="I59" i="5"/>
  <c r="J59" i="5"/>
  <c r="K59" i="5"/>
  <c r="L59" i="5"/>
  <c r="P59" i="5"/>
  <c r="Q59" i="5"/>
  <c r="B3" i="3" l="1"/>
  <c r="B3" i="2" s="1"/>
  <c r="L33" i="4"/>
  <c r="K33" i="4"/>
  <c r="J33" i="4"/>
  <c r="I33" i="4"/>
  <c r="H33" i="4"/>
  <c r="G33" i="4"/>
  <c r="F33" i="4"/>
  <c r="E33" i="4"/>
  <c r="D33" i="4"/>
  <c r="L14" i="4"/>
  <c r="K14" i="4"/>
  <c r="J14" i="4"/>
  <c r="I14" i="4"/>
  <c r="H14" i="4"/>
  <c r="G14" i="4"/>
  <c r="F14" i="4"/>
  <c r="E14" i="4"/>
  <c r="D14" i="4"/>
  <c r="S14" i="4" l="1"/>
  <c r="R59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13" i="5"/>
  <c r="S15" i="4" l="1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R57" i="3"/>
  <c r="L13" i="4"/>
  <c r="K13" i="4"/>
  <c r="J13" i="4"/>
  <c r="I13" i="4"/>
  <c r="H13" i="4"/>
  <c r="G13" i="4"/>
  <c r="F13" i="4"/>
  <c r="E13" i="4"/>
  <c r="D13" i="4"/>
  <c r="S13" i="4" l="1"/>
  <c r="L57" i="3"/>
  <c r="K57" i="3"/>
  <c r="J57" i="3"/>
  <c r="I57" i="3"/>
  <c r="H57" i="3"/>
  <c r="G57" i="3"/>
  <c r="F57" i="3"/>
  <c r="E57" i="3"/>
  <c r="D57" i="3"/>
  <c r="B3" i="5"/>
  <c r="B3" i="6" s="1"/>
  <c r="Q57" i="3" l="1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S13" i="3" s="1"/>
  <c r="S44" i="3" l="1"/>
  <c r="S32" i="3"/>
  <c r="S23" i="3"/>
  <c r="S46" i="3"/>
  <c r="S37" i="3"/>
  <c r="S34" i="3"/>
  <c r="S48" i="3"/>
  <c r="S50" i="3"/>
  <c r="S20" i="3"/>
  <c r="S22" i="3"/>
  <c r="S36" i="3"/>
  <c r="S15" i="3"/>
  <c r="S51" i="3"/>
  <c r="S26" i="3"/>
  <c r="S28" i="3"/>
  <c r="S52" i="3"/>
  <c r="S45" i="3"/>
  <c r="S24" i="3"/>
  <c r="S25" i="3"/>
  <c r="S27" i="3"/>
  <c r="S16" i="3"/>
  <c r="S29" i="3"/>
  <c r="S41" i="3"/>
  <c r="S53" i="3"/>
  <c r="S21" i="3"/>
  <c r="S47" i="3"/>
  <c r="S49" i="3"/>
  <c r="S38" i="3"/>
  <c r="S40" i="3"/>
  <c r="S30" i="3"/>
  <c r="S42" i="3"/>
  <c r="S54" i="3"/>
  <c r="S33" i="3"/>
  <c r="S35" i="3"/>
  <c r="S14" i="3"/>
  <c r="S39" i="3"/>
  <c r="S17" i="3"/>
  <c r="S18" i="3"/>
  <c r="S19" i="3"/>
  <c r="S31" i="3"/>
  <c r="S43" i="3"/>
  <c r="S57" i="3"/>
  <c r="R56" i="3"/>
  <c r="R55" i="3" l="1"/>
  <c r="C35" i="6" l="1"/>
  <c r="P35" i="6"/>
  <c r="O35" i="6"/>
  <c r="K35" i="6"/>
  <c r="J35" i="6"/>
  <c r="I35" i="6"/>
  <c r="H35" i="6"/>
  <c r="F35" i="6"/>
  <c r="E35" i="6"/>
  <c r="D35" i="6"/>
  <c r="P10" i="6"/>
  <c r="O10" i="6"/>
  <c r="K10" i="6"/>
  <c r="J10" i="6"/>
  <c r="I10" i="6"/>
  <c r="H10" i="6"/>
  <c r="G10" i="6"/>
  <c r="F10" i="6"/>
  <c r="E10" i="6"/>
  <c r="D10" i="6"/>
  <c r="C10" i="6"/>
  <c r="R58" i="3" l="1"/>
  <c r="L56" i="3"/>
  <c r="K56" i="3"/>
  <c r="J56" i="3"/>
  <c r="I56" i="3"/>
  <c r="H56" i="3"/>
  <c r="G56" i="3"/>
  <c r="F56" i="3"/>
  <c r="E56" i="3"/>
  <c r="D56" i="3"/>
  <c r="L55" i="3"/>
  <c r="K55" i="3"/>
  <c r="J55" i="3"/>
  <c r="I55" i="3"/>
  <c r="H55" i="3"/>
  <c r="G55" i="3"/>
  <c r="F55" i="3"/>
  <c r="E55" i="3"/>
  <c r="D55" i="3"/>
  <c r="F58" i="3" l="1"/>
  <c r="I58" i="3"/>
  <c r="L58" i="3"/>
  <c r="Q55" i="3"/>
  <c r="Q56" i="3"/>
  <c r="D58" i="3"/>
  <c r="H58" i="3"/>
  <c r="J58" i="3"/>
  <c r="E58" i="3"/>
  <c r="G58" i="3"/>
  <c r="K58" i="3"/>
  <c r="AH205" i="2"/>
  <c r="AH204" i="2"/>
  <c r="AG204" i="2"/>
  <c r="AH203" i="2"/>
  <c r="AH202" i="2"/>
  <c r="AG202" i="2"/>
  <c r="AH201" i="2"/>
  <c r="AH200" i="2"/>
  <c r="AG200" i="2"/>
  <c r="AH199" i="2"/>
  <c r="AG199" i="2"/>
  <c r="AH198" i="2"/>
  <c r="AG198" i="2"/>
  <c r="AH197" i="2"/>
  <c r="AG197" i="2"/>
  <c r="AH196" i="2"/>
  <c r="AG196" i="2"/>
  <c r="AH195" i="2"/>
  <c r="AG195" i="2"/>
  <c r="AH194" i="2"/>
  <c r="AG194" i="2"/>
  <c r="AH193" i="2"/>
  <c r="AG193" i="2"/>
  <c r="AH192" i="2"/>
  <c r="AG192" i="2"/>
  <c r="AH191" i="2"/>
  <c r="AG191" i="2"/>
  <c r="AH190" i="2"/>
  <c r="AG190" i="2"/>
  <c r="AH189" i="2"/>
  <c r="AG189" i="2"/>
  <c r="AH188" i="2"/>
  <c r="AG188" i="2"/>
  <c r="AH187" i="2"/>
  <c r="AG187" i="2"/>
  <c r="AH186" i="2"/>
  <c r="AH185" i="2"/>
  <c r="AG185" i="2"/>
  <c r="AH184" i="2"/>
  <c r="AH183" i="2"/>
  <c r="AG183" i="2"/>
  <c r="AH182" i="2"/>
  <c r="AG182" i="2"/>
  <c r="AH181" i="2"/>
  <c r="AG181" i="2"/>
  <c r="AH180" i="2"/>
  <c r="AG180" i="2"/>
  <c r="AH179" i="2"/>
  <c r="AG179" i="2"/>
  <c r="AH178" i="2"/>
  <c r="AG178" i="2"/>
  <c r="AH177" i="2"/>
  <c r="AG177" i="2"/>
  <c r="AH176" i="2"/>
  <c r="AG176" i="2"/>
  <c r="AH175" i="2"/>
  <c r="AG175" i="2"/>
  <c r="AH174" i="2"/>
  <c r="AG174" i="2"/>
  <c r="AH173" i="2"/>
  <c r="AG173" i="2"/>
  <c r="AG172" i="2"/>
  <c r="AH172" i="2"/>
  <c r="AG171" i="2"/>
  <c r="AH171" i="2"/>
  <c r="AH170" i="2"/>
  <c r="AH169" i="2"/>
  <c r="AG169" i="2"/>
  <c r="AH168" i="2"/>
  <c r="AH167" i="2"/>
  <c r="AG165" i="2"/>
  <c r="AH165" i="2"/>
  <c r="AG164" i="2"/>
  <c r="AH164" i="2"/>
  <c r="AG163" i="2"/>
  <c r="AH163" i="2"/>
  <c r="AG162" i="2"/>
  <c r="AH162" i="2"/>
  <c r="AG161" i="2"/>
  <c r="AH161" i="2"/>
  <c r="AG160" i="2"/>
  <c r="AH160" i="2"/>
  <c r="AG159" i="2"/>
  <c r="AH159" i="2"/>
  <c r="AG158" i="2"/>
  <c r="AH158" i="2"/>
  <c r="AG157" i="2"/>
  <c r="AH157" i="2"/>
  <c r="AG156" i="2"/>
  <c r="AH156" i="2"/>
  <c r="AG155" i="2"/>
  <c r="AH155" i="2"/>
  <c r="AG154" i="2"/>
  <c r="AH154" i="2"/>
  <c r="AG153" i="2"/>
  <c r="AH153" i="2"/>
  <c r="AG152" i="2"/>
  <c r="AH150" i="2"/>
  <c r="AG151" i="2"/>
  <c r="AH151" i="2"/>
  <c r="AG149" i="2"/>
  <c r="AH149" i="2"/>
  <c r="AG148" i="2"/>
  <c r="AH148" i="2"/>
  <c r="AG147" i="2"/>
  <c r="AH147" i="2"/>
  <c r="AG146" i="2"/>
  <c r="AH146" i="2"/>
  <c r="AG145" i="2"/>
  <c r="AH145" i="2"/>
  <c r="AG144" i="2"/>
  <c r="AH144" i="2"/>
  <c r="AG143" i="2"/>
  <c r="AH143" i="2"/>
  <c r="AG142" i="2"/>
  <c r="AH142" i="2"/>
  <c r="AG141" i="2"/>
  <c r="AH134" i="2"/>
  <c r="AG140" i="2"/>
  <c r="AH140" i="2"/>
  <c r="AG139" i="2"/>
  <c r="AH139" i="2"/>
  <c r="AG138" i="2"/>
  <c r="AH138" i="2"/>
  <c r="AG137" i="2"/>
  <c r="AH137" i="2"/>
  <c r="AG136" i="2"/>
  <c r="AH136" i="2"/>
  <c r="AG135" i="2"/>
  <c r="AH135" i="2"/>
  <c r="AG134" i="2"/>
  <c r="AG133" i="2"/>
  <c r="AG132" i="2"/>
  <c r="AH132" i="2"/>
  <c r="AG131" i="2"/>
  <c r="AH131" i="2"/>
  <c r="AG130" i="2"/>
  <c r="AH130" i="2"/>
  <c r="AG129" i="2"/>
  <c r="AH129" i="2"/>
  <c r="AG128" i="2"/>
  <c r="AH128" i="2"/>
  <c r="AG127" i="2"/>
  <c r="AH127" i="2"/>
  <c r="AG126" i="2"/>
  <c r="AH126" i="2"/>
  <c r="AG125" i="2"/>
  <c r="AH125" i="2"/>
  <c r="AG124" i="2"/>
  <c r="AH124" i="2"/>
  <c r="AG123" i="2"/>
  <c r="AH123" i="2"/>
  <c r="AG122" i="2"/>
  <c r="AH122" i="2"/>
  <c r="AG121" i="2"/>
  <c r="AH121" i="2"/>
  <c r="AG120" i="2"/>
  <c r="AH120" i="2"/>
  <c r="AH119" i="2"/>
  <c r="AG116" i="2"/>
  <c r="AG115" i="2"/>
  <c r="AH115" i="2"/>
  <c r="AG114" i="2"/>
  <c r="AH114" i="2"/>
  <c r="AG113" i="2"/>
  <c r="AH113" i="2"/>
  <c r="AG112" i="2"/>
  <c r="AH112" i="2"/>
  <c r="AG111" i="2"/>
  <c r="AH111" i="2"/>
  <c r="AG110" i="2"/>
  <c r="AH110" i="2"/>
  <c r="AG109" i="2"/>
  <c r="AH109" i="2"/>
  <c r="AG108" i="2"/>
  <c r="AH108" i="2"/>
  <c r="AG107" i="2"/>
  <c r="AH107" i="2"/>
  <c r="AG106" i="2"/>
  <c r="AH106" i="2"/>
  <c r="AG105" i="2"/>
  <c r="AH105" i="2"/>
  <c r="AG104" i="2"/>
  <c r="AH104" i="2"/>
  <c r="AG103" i="2"/>
  <c r="AH103" i="2"/>
  <c r="AG102" i="2"/>
  <c r="AH102" i="2"/>
  <c r="AG101" i="2"/>
  <c r="AG100" i="2"/>
  <c r="AH100" i="2"/>
  <c r="AG99" i="2"/>
  <c r="AH99" i="2"/>
  <c r="AG98" i="2"/>
  <c r="AH98" i="2"/>
  <c r="AG97" i="2"/>
  <c r="AH97" i="2"/>
  <c r="AG96" i="2"/>
  <c r="AH96" i="2"/>
  <c r="AG95" i="2"/>
  <c r="AH95" i="2"/>
  <c r="AG94" i="2"/>
  <c r="AH94" i="2"/>
  <c r="AG93" i="2"/>
  <c r="AH93" i="2"/>
  <c r="AG92" i="2"/>
  <c r="AH92" i="2"/>
  <c r="AG91" i="2"/>
  <c r="AH91" i="2"/>
  <c r="AG90" i="2"/>
  <c r="AH90" i="2"/>
  <c r="AG89" i="2"/>
  <c r="AH89" i="2"/>
  <c r="AG88" i="2"/>
  <c r="AH88" i="2"/>
  <c r="AG87" i="2"/>
  <c r="AH87" i="2"/>
  <c r="AG86" i="2"/>
  <c r="AH86" i="2"/>
  <c r="AG83" i="2"/>
  <c r="AH83" i="2"/>
  <c r="AG82" i="2"/>
  <c r="AH82" i="2"/>
  <c r="AG81" i="2"/>
  <c r="AH81" i="2"/>
  <c r="AG80" i="2"/>
  <c r="AH80" i="2"/>
  <c r="AG79" i="2"/>
  <c r="AH79" i="2"/>
  <c r="AG78" i="2"/>
  <c r="AH78" i="2"/>
  <c r="AG77" i="2"/>
  <c r="AH77" i="2"/>
  <c r="AG76" i="2"/>
  <c r="AG75" i="2"/>
  <c r="AG74" i="2"/>
  <c r="AH74" i="2"/>
  <c r="AG73" i="2"/>
  <c r="AH73" i="2"/>
  <c r="AG72" i="2"/>
  <c r="AH72" i="2"/>
  <c r="AG71" i="2"/>
  <c r="AH71" i="2"/>
  <c r="AG70" i="2"/>
  <c r="AH70" i="2"/>
  <c r="AG69" i="2"/>
  <c r="AH69" i="2"/>
  <c r="AG67" i="2"/>
  <c r="AH67" i="2"/>
  <c r="AG66" i="2"/>
  <c r="AH66" i="2"/>
  <c r="AG65" i="2"/>
  <c r="AH65" i="2"/>
  <c r="AG64" i="2"/>
  <c r="AH64" i="2"/>
  <c r="AG63" i="2"/>
  <c r="AH63" i="2"/>
  <c r="AG62" i="2"/>
  <c r="AH62" i="2"/>
  <c r="AG61" i="2"/>
  <c r="AH61" i="2"/>
  <c r="AG60" i="2"/>
  <c r="AH60" i="2"/>
  <c r="AG59" i="2"/>
  <c r="AH59" i="2"/>
  <c r="AG58" i="2"/>
  <c r="AH58" i="2"/>
  <c r="AG57" i="2"/>
  <c r="AH57" i="2"/>
  <c r="AG56" i="2"/>
  <c r="AH56" i="2"/>
  <c r="AG55" i="2"/>
  <c r="AH55" i="2"/>
  <c r="AG54" i="2"/>
  <c r="AH54" i="2"/>
  <c r="AH53" i="2"/>
  <c r="AG50" i="2"/>
  <c r="AH50" i="2"/>
  <c r="AG49" i="2"/>
  <c r="AH49" i="2"/>
  <c r="AG48" i="2"/>
  <c r="AH48" i="2"/>
  <c r="AG47" i="2"/>
  <c r="AH47" i="2"/>
  <c r="AG46" i="2"/>
  <c r="AG45" i="2"/>
  <c r="AH45" i="2"/>
  <c r="AG44" i="2"/>
  <c r="AH44" i="2"/>
  <c r="AG43" i="2"/>
  <c r="AH43" i="2"/>
  <c r="AG42" i="2"/>
  <c r="AH42" i="2"/>
  <c r="AG41" i="2"/>
  <c r="AH41" i="2"/>
  <c r="AG40" i="2"/>
  <c r="AH40" i="2"/>
  <c r="AG39" i="2"/>
  <c r="AH39" i="2"/>
  <c r="AG38" i="2"/>
  <c r="AH38" i="2"/>
  <c r="AG37" i="2"/>
  <c r="AH37" i="2"/>
  <c r="AH36" i="2"/>
  <c r="AG34" i="2"/>
  <c r="AH34" i="2"/>
  <c r="AG33" i="2"/>
  <c r="AH33" i="2"/>
  <c r="AG32" i="2"/>
  <c r="AH32" i="2"/>
  <c r="AG31" i="2"/>
  <c r="AH31" i="2"/>
  <c r="AG30" i="2"/>
  <c r="AH30" i="2"/>
  <c r="AG29" i="2"/>
  <c r="AH29" i="2"/>
  <c r="AG28" i="2"/>
  <c r="AH28" i="2"/>
  <c r="AG27" i="2"/>
  <c r="AH27" i="2"/>
  <c r="AG26" i="2"/>
  <c r="AH26" i="2"/>
  <c r="AG25" i="2"/>
  <c r="AH25" i="2"/>
  <c r="AG24" i="2"/>
  <c r="AH24" i="2"/>
  <c r="AG23" i="2"/>
  <c r="AG22" i="2"/>
  <c r="AG21" i="2"/>
  <c r="AH21" i="2"/>
  <c r="AG20" i="2"/>
  <c r="AH20" i="2"/>
  <c r="AG17" i="2"/>
  <c r="AH17" i="2"/>
  <c r="AG16" i="2"/>
  <c r="AH16" i="2"/>
  <c r="AH15" i="2"/>
  <c r="AH14" i="2"/>
  <c r="AG12" i="2"/>
  <c r="AH12" i="2"/>
  <c r="S56" i="3" l="1"/>
  <c r="S55" i="3"/>
  <c r="Q58" i="3"/>
  <c r="E207" i="2"/>
  <c r="Y207" i="2"/>
  <c r="M207" i="2"/>
  <c r="AG84" i="2"/>
  <c r="AG184" i="2"/>
  <c r="AG35" i="2"/>
  <c r="AG118" i="2"/>
  <c r="AG117" i="2"/>
  <c r="AG14" i="2"/>
  <c r="AG52" i="2"/>
  <c r="AH23" i="2"/>
  <c r="AG167" i="2"/>
  <c r="AG203" i="2"/>
  <c r="AH101" i="2"/>
  <c r="AH76" i="2"/>
  <c r="AG85" i="2"/>
  <c r="AH116" i="2"/>
  <c r="AG53" i="2"/>
  <c r="AG68" i="2"/>
  <c r="AH75" i="2"/>
  <c r="AG205" i="2"/>
  <c r="AG186" i="2"/>
  <c r="AH152" i="2"/>
  <c r="AG170" i="2"/>
  <c r="AG36" i="2"/>
  <c r="AG119" i="2"/>
  <c r="AG168" i="2"/>
  <c r="AC207" i="2"/>
  <c r="AH35" i="2"/>
  <c r="K207" i="2"/>
  <c r="AH46" i="2"/>
  <c r="AH133" i="2"/>
  <c r="AH141" i="2"/>
  <c r="AH22" i="2"/>
  <c r="AH68" i="2"/>
  <c r="AG15" i="2"/>
  <c r="AG150" i="2"/>
  <c r="S58" i="3" l="1"/>
  <c r="W207" i="2"/>
  <c r="S207" i="2"/>
  <c r="AE207" i="2"/>
  <c r="O207" i="2"/>
  <c r="AH52" i="2"/>
  <c r="AH51" i="2"/>
  <c r="AH118" i="2"/>
  <c r="AA207" i="2"/>
  <c r="AH85" i="2"/>
  <c r="AH84" i="2"/>
  <c r="AG51" i="2"/>
  <c r="U207" i="2"/>
  <c r="AG166" i="2"/>
  <c r="AG19" i="2"/>
  <c r="AH19" i="2"/>
  <c r="AH166" i="2"/>
  <c r="I207" i="2"/>
  <c r="AG201" i="2"/>
  <c r="AH117" i="2" l="1"/>
  <c r="C207" i="2"/>
  <c r="AH18" i="2"/>
  <c r="AH13" i="2"/>
  <c r="AG18" i="2"/>
  <c r="AG13" i="2" l="1"/>
  <c r="Q207" i="2" l="1"/>
  <c r="AG206" i="2"/>
  <c r="G207" i="2"/>
  <c r="AH206" i="2"/>
  <c r="AG207" i="2" l="1"/>
</calcChain>
</file>

<file path=xl/comments1.xml><?xml version="1.0" encoding="utf-8"?>
<comments xmlns="http://schemas.openxmlformats.org/spreadsheetml/2006/main">
  <authors>
    <author>Author</author>
  </authors>
  <commentList>
    <comment ref="V16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Amount of 159 is deleted from here as the same is added in 4551 at cell  N126</t>
        </r>
      </text>
    </comment>
  </commentList>
</comments>
</file>

<file path=xl/sharedStrings.xml><?xml version="1.0" encoding="utf-8"?>
<sst xmlns="http://schemas.openxmlformats.org/spreadsheetml/2006/main" count="792" uniqueCount="314">
  <si>
    <t xml:space="preserve">Million Rupees  </t>
  </si>
  <si>
    <t>Financial Auxiliaries</t>
  </si>
  <si>
    <t>Captive Financial Institutions</t>
  </si>
  <si>
    <t>Money Market Funds</t>
  </si>
  <si>
    <t>Non-Money Market Funds</t>
  </si>
  <si>
    <t>Pension Funds</t>
  </si>
  <si>
    <t>Other Resident Sectors</t>
  </si>
  <si>
    <t>Total</t>
  </si>
  <si>
    <t>Items</t>
  </si>
  <si>
    <t>Sources</t>
  </si>
  <si>
    <t>Uses</t>
  </si>
  <si>
    <t>Net Lending(+)\Net Borrowing(-)</t>
  </si>
  <si>
    <t>Million Rs</t>
  </si>
  <si>
    <t>Transaction and Balancing Items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</si>
  <si>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</si>
  <si>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</si>
  <si>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</si>
  <si>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</si>
  <si>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</si>
  <si>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</si>
  <si>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</si>
  <si>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</si>
  <si>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</si>
  <si>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</si>
  <si>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</si>
  <si>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</si>
  <si>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</si>
  <si>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</si>
  <si>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 xml:space="preserve">Deposits </t>
  </si>
  <si>
    <t>Financial</t>
  </si>
  <si>
    <t xml:space="preserve">Other </t>
  </si>
  <si>
    <t xml:space="preserve">Captive </t>
  </si>
  <si>
    <t>Money</t>
  </si>
  <si>
    <t>Non-Money</t>
  </si>
  <si>
    <t>Pension</t>
  </si>
  <si>
    <t xml:space="preserve"> Insurance </t>
  </si>
  <si>
    <t>Central</t>
  </si>
  <si>
    <t>General</t>
  </si>
  <si>
    <t>Auxiliries</t>
  </si>
  <si>
    <t>Market</t>
  </si>
  <si>
    <t>Funds</t>
  </si>
  <si>
    <t>Companies</t>
  </si>
  <si>
    <t>Bank</t>
  </si>
  <si>
    <t>Private</t>
  </si>
  <si>
    <t>Public</t>
  </si>
  <si>
    <t xml:space="preserve">Govt( (incld </t>
  </si>
  <si>
    <t>Resident</t>
  </si>
  <si>
    <t>Corporations</t>
  </si>
  <si>
    <t>NPIs)</t>
  </si>
  <si>
    <t>Sector</t>
  </si>
  <si>
    <t>01</t>
  </si>
  <si>
    <t>Saving, Gross ( 2 plus 3)</t>
  </si>
  <si>
    <t>02</t>
  </si>
  <si>
    <t>03</t>
  </si>
  <si>
    <t>04</t>
  </si>
  <si>
    <t xml:space="preserve">Consumption of fixed capital  </t>
  </si>
  <si>
    <t>05</t>
  </si>
  <si>
    <t>06</t>
  </si>
  <si>
    <t xml:space="preserve">Current external balance </t>
  </si>
  <si>
    <t>07</t>
  </si>
  <si>
    <t>08</t>
  </si>
  <si>
    <t xml:space="preserve">Gross fixed capital formation </t>
  </si>
  <si>
    <t>09</t>
  </si>
  <si>
    <t>10</t>
  </si>
  <si>
    <t>11</t>
  </si>
  <si>
    <t>Dwelling, Buildings &amp; Structure</t>
  </si>
  <si>
    <t>Machinery</t>
  </si>
  <si>
    <t>Weapons System</t>
  </si>
  <si>
    <t>Cultivated Biological Resources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</si>
  <si>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</si>
  <si>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</si>
  <si>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</si>
  <si>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</si>
  <si>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</si>
  <si>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</si>
  <si>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</si>
  <si>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</si>
  <si>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</si>
  <si>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</si>
  <si>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</si>
  <si>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</si>
  <si>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</si>
  <si>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</si>
  <si>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</si>
  <si>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</si>
  <si>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</si>
  <si>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</si>
  <si>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</si>
  <si>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</si>
  <si>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</si>
  <si>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</si>
  <si>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</si>
  <si>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</si>
  <si>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 xml:space="preserve">Financial Account of Pakistan
</t>
  </si>
  <si>
    <t>Million Rupees</t>
  </si>
  <si>
    <t>Provincial</t>
  </si>
  <si>
    <t>Federal</t>
  </si>
  <si>
    <t>Pro NPIs)</t>
  </si>
  <si>
    <t>Fed NPIs)</t>
  </si>
  <si>
    <t>Interbank Position</t>
  </si>
  <si>
    <t>  Financial derivatives</t>
  </si>
  <si>
    <t xml:space="preserve"> Other accounts receivable/payable</t>
  </si>
  <si>
    <t>36</t>
  </si>
  <si>
    <t>37</t>
  </si>
  <si>
    <t>Integrated Capital and Financial Accounts of Pakistan</t>
  </si>
  <si>
    <t>S.No</t>
  </si>
  <si>
    <t>Transactions and Balancing Items</t>
  </si>
  <si>
    <t xml:space="preserve">Total                                                                                           </t>
  </si>
  <si>
    <t xml:space="preserve">Saving, Gross </t>
  </si>
  <si>
    <t xml:space="preserve"> Net Saving (2 less 3)</t>
  </si>
  <si>
    <t>Capital transfers, net</t>
  </si>
  <si>
    <t>Acquisitions less disposals of Non-financial Assets</t>
  </si>
  <si>
    <t>Other non-financial assets</t>
  </si>
  <si>
    <t>Net lending( + )/net borrowing( - ) (11 less 29)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</si>
  <si>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</si>
  <si>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</si>
  <si>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</si>
  <si>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</si>
  <si>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</si>
  <si>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</si>
  <si>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</si>
  <si>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</si>
  <si>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</si>
  <si>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</si>
  <si>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Sectoral Positions</t>
  </si>
  <si>
    <t>Million Rs.</t>
  </si>
  <si>
    <t>Other Financial Intermediaries</t>
  </si>
  <si>
    <t>Insurance Companies</t>
  </si>
  <si>
    <t>Households</t>
  </si>
  <si>
    <t>ROW</t>
  </si>
  <si>
    <t>Saving less Investment</t>
  </si>
  <si>
    <t>Rest of the World</t>
  </si>
  <si>
    <t>Types of Claim and Debtor/Creditor</t>
  </si>
  <si>
    <t>1. Monetary Gold and SDRs</t>
  </si>
  <si>
    <t>2. Currency and Deposits</t>
  </si>
  <si>
    <t>a. Currency</t>
  </si>
  <si>
    <t>i. National</t>
  </si>
  <si>
    <t>ii. Foreign</t>
  </si>
  <si>
    <t>b. Interbank Position</t>
  </si>
  <si>
    <t>c. Transferable Deposits</t>
  </si>
  <si>
    <t>i. In national Currency</t>
  </si>
  <si>
    <t>1. Deposits Money Institutions</t>
  </si>
  <si>
    <t>2. Financial Auxiliaries</t>
  </si>
  <si>
    <t>4. Insurance Companies</t>
  </si>
  <si>
    <t>5. Central Bank</t>
  </si>
  <si>
    <t>6. Non-Financial Private Corp.</t>
  </si>
  <si>
    <t>7. Non-Financial Public Corp.</t>
  </si>
  <si>
    <t>8. Provincial Govt (incld Pro NPIs)</t>
  </si>
  <si>
    <t>9. Federal Govt (incld Fed NPIs)</t>
  </si>
  <si>
    <t>10. Other Resident Sector</t>
  </si>
  <si>
    <t>11. Nonresidents</t>
  </si>
  <si>
    <t>12. Money Market Funds</t>
  </si>
  <si>
    <t>13. Non Money Market Funds</t>
  </si>
  <si>
    <t>14. Pension Funds</t>
  </si>
  <si>
    <t>15. Captive financial companies</t>
  </si>
  <si>
    <t>ii. In Foreign Currency</t>
  </si>
  <si>
    <t>d. Other Deposits</t>
  </si>
  <si>
    <t>i. In National Currency</t>
  </si>
  <si>
    <t xml:space="preserve">3. Debt Securities </t>
  </si>
  <si>
    <t>a. Short Term</t>
  </si>
  <si>
    <t>Sectors</t>
  </si>
  <si>
    <t>ii. Nonresidents</t>
  </si>
  <si>
    <t>b. Other</t>
  </si>
  <si>
    <t>8. Employee Stock Option</t>
  </si>
  <si>
    <t>7. Financial Derivatives and ESFs*</t>
  </si>
  <si>
    <t>i. Resident Sectors</t>
  </si>
  <si>
    <t>a. Trade Credit and Advances</t>
  </si>
  <si>
    <t>9. Other Accounts Receivable/Payable</t>
  </si>
  <si>
    <t>* Standardized Guarantee Schemes</t>
  </si>
  <si>
    <t>** Employees Stock Funds</t>
  </si>
  <si>
    <t>5. Equity and Investment Fund Shares</t>
  </si>
  <si>
    <t>6. Insurance, Pension and SGSs*</t>
  </si>
  <si>
    <t>a. Net Equity of Households on Life Insurance Reserves and on Pension Funds</t>
  </si>
  <si>
    <t>b. Prepayments of Premiums and Reserves against Outstanding Claims</t>
  </si>
  <si>
    <t>b. Long Term</t>
  </si>
  <si>
    <t>4. Loans</t>
  </si>
  <si>
    <t>Deposits Taking Corporations</t>
  </si>
  <si>
    <t>3. Other Financial Intermediaries</t>
  </si>
  <si>
    <t>Central Bank</t>
  </si>
  <si>
    <t>Provincial 
Government***</t>
  </si>
  <si>
    <t>Federal Government***</t>
  </si>
  <si>
    <t>*** Including Non-Profit Institutions (NPIs)</t>
  </si>
  <si>
    <t>Financial Matrix</t>
  </si>
  <si>
    <t>Total Assets/Liabilities</t>
  </si>
  <si>
    <t>Capital Account of Pakistan</t>
  </si>
  <si>
    <t>Taking</t>
  </si>
  <si>
    <t>Intermediaries</t>
  </si>
  <si>
    <t xml:space="preserve">Govt. (incld </t>
  </si>
  <si>
    <t>Retain Earning</t>
  </si>
  <si>
    <t>General &amp; Special Reserve</t>
  </si>
  <si>
    <t>Consumption of Fixed Capital</t>
  </si>
  <si>
    <t>Current External Balance</t>
  </si>
  <si>
    <t>Acquisitions less Disposals of Fixed Assets</t>
  </si>
  <si>
    <t>Gross Fixed Capital Formation</t>
  </si>
  <si>
    <t>Acquisitions less Disposals of Tangible Fixed Assets</t>
  </si>
  <si>
    <t>Acquisitions of New Tangible Fixed Assets</t>
  </si>
  <si>
    <t>Acquisitions of Existing Tangible Fixed Assets</t>
  </si>
  <si>
    <t>Intellectual Property Products</t>
  </si>
  <si>
    <t>Disposals of Existing Tangible Fixed Assets</t>
  </si>
  <si>
    <t>Acquisitions less Disposals of Intangible Fixed Assets</t>
  </si>
  <si>
    <t xml:space="preserve">Acquisitions of New Intangible Fixed Assets </t>
  </si>
  <si>
    <t xml:space="preserve">Acquisitions of Existing Intangible Fixed Assets </t>
  </si>
  <si>
    <t xml:space="preserve">Disposals of Existing Intangible Fixed Assets  </t>
  </si>
  <si>
    <t>Additions to the Value of Non-Produced Non-Financial Assets</t>
  </si>
  <si>
    <t>Major Improvements to Non-Produced Non-Financial Assets</t>
  </si>
  <si>
    <t>Costs of Ownership Transfer on Non-Produced Non-Financial Assets</t>
  </si>
  <si>
    <t>Changes in Inventories</t>
  </si>
  <si>
    <t>Acquisitions less Disposals of Valuables</t>
  </si>
  <si>
    <t>Acquisitions less Disposals of Non-Produced Non-Financial Assets</t>
  </si>
  <si>
    <t>Acquisitions less Disposals of Land and Other Tangible Non-Produced Assets</t>
  </si>
  <si>
    <t xml:space="preserve">Acquisitions less Disposals of Intangible Non-Produced Assets </t>
  </si>
  <si>
    <t>Capital Transfers, Receivable</t>
  </si>
  <si>
    <t>Capital Taxes</t>
  </si>
  <si>
    <t>Investment Grants</t>
  </si>
  <si>
    <t>Other Capital Transfers</t>
  </si>
  <si>
    <t>Capital Transfers, Payable</t>
  </si>
  <si>
    <t xml:space="preserve"> Capital Taxes, Payable</t>
  </si>
  <si>
    <t xml:space="preserve"> Investment Grants, Payable</t>
  </si>
  <si>
    <t xml:space="preserve"> Other capital Transfers, Payable</t>
  </si>
  <si>
    <t>Net Surplus (+)/Net Defict(–) (1 plus 25 less 29 less 7)</t>
  </si>
  <si>
    <t>Changes in Net Worth due to Saving and Capital Transfers</t>
  </si>
  <si>
    <t>Domestic Economy</t>
  </si>
  <si>
    <t>Overall
Total</t>
  </si>
  <si>
    <t>Net Saving (1 less 4)</t>
  </si>
  <si>
    <t>Flow of Funds Accounts Net Lending(+)/Net Borrowing(-)</t>
  </si>
  <si>
    <t>S. No</t>
  </si>
  <si>
    <r>
      <t xml:space="preserve"> </t>
    </r>
    <r>
      <rPr>
        <b/>
        <sz val="10"/>
        <color indexed="8"/>
        <rFont val="Century Gothic"/>
        <family val="2"/>
      </rPr>
      <t>Net acquisition of financial assets</t>
    </r>
  </si>
  <si>
    <r>
      <t xml:space="preserve"> </t>
    </r>
    <r>
      <rPr>
        <b/>
        <sz val="10"/>
        <color indexed="8"/>
        <rFont val="Century Gothic"/>
        <family val="2"/>
      </rPr>
      <t>Monetary gold and SDRs</t>
    </r>
    <r>
      <rPr>
        <b/>
        <sz val="10"/>
        <rFont val="Century Gothic"/>
        <family val="2"/>
      </rPr>
      <t xml:space="preserve"> </t>
    </r>
  </si>
  <si>
    <r>
      <t xml:space="preserve"> </t>
    </r>
    <r>
      <rPr>
        <b/>
        <sz val="10"/>
        <color indexed="8"/>
        <rFont val="Century Gothic"/>
        <family val="2"/>
      </rPr>
      <t xml:space="preserve">Currency and deposits </t>
    </r>
  </si>
  <si>
    <r>
      <t xml:space="preserve"> </t>
    </r>
    <r>
      <rPr>
        <sz val="10"/>
        <color indexed="8"/>
        <rFont val="Century Gothic"/>
        <family val="2"/>
      </rPr>
      <t>Currency</t>
    </r>
    <r>
      <rPr>
        <sz val="10"/>
        <rFont val="Century Gothic"/>
        <family val="2"/>
      </rPr>
      <t xml:space="preserve"> </t>
    </r>
  </si>
  <si>
    <r>
      <t xml:space="preserve"> </t>
    </r>
    <r>
      <rPr>
        <sz val="10"/>
        <color indexed="8"/>
        <rFont val="Century Gothic"/>
        <family val="2"/>
      </rPr>
      <t>Transferable deposits</t>
    </r>
    <r>
      <rPr>
        <sz val="10"/>
        <rFont val="Century Gothic"/>
        <family val="2"/>
      </rPr>
      <t xml:space="preserve"> </t>
    </r>
  </si>
  <si>
    <r>
      <t xml:space="preserve"> </t>
    </r>
    <r>
      <rPr>
        <sz val="10"/>
        <color indexed="8"/>
        <rFont val="Century Gothic"/>
        <family val="2"/>
      </rPr>
      <t>Other deposits</t>
    </r>
    <r>
      <rPr>
        <sz val="10"/>
        <rFont val="Century Gothic"/>
        <family val="2"/>
      </rPr>
      <t xml:space="preserve"> </t>
    </r>
  </si>
  <si>
    <r>
      <t xml:space="preserve"> </t>
    </r>
    <r>
      <rPr>
        <b/>
        <sz val="10"/>
        <color indexed="8"/>
        <rFont val="Century Gothic"/>
        <family val="2"/>
      </rPr>
      <t>Securities other than shares</t>
    </r>
    <r>
      <rPr>
        <b/>
        <sz val="10"/>
        <rFont val="Century Gothic"/>
        <family val="2"/>
      </rPr>
      <t xml:space="preserve"> </t>
    </r>
  </si>
  <si>
    <r>
      <t xml:space="preserve"> </t>
    </r>
    <r>
      <rPr>
        <sz val="10"/>
        <color indexed="8"/>
        <rFont val="Century Gothic"/>
        <family val="2"/>
      </rPr>
      <t>Short-term</t>
    </r>
    <r>
      <rPr>
        <sz val="10"/>
        <rFont val="Century Gothic"/>
        <family val="2"/>
      </rPr>
      <t xml:space="preserve"> </t>
    </r>
  </si>
  <si>
    <r>
      <t xml:space="preserve"> </t>
    </r>
    <r>
      <rPr>
        <sz val="10"/>
        <color indexed="8"/>
        <rFont val="Century Gothic"/>
        <family val="2"/>
      </rPr>
      <t>Long-term</t>
    </r>
    <r>
      <rPr>
        <sz val="10"/>
        <rFont val="Century Gothic"/>
        <family val="2"/>
      </rPr>
      <t xml:space="preserve"> </t>
    </r>
  </si>
  <si>
    <r>
      <t xml:space="preserve"> </t>
    </r>
    <r>
      <rPr>
        <b/>
        <sz val="10"/>
        <color indexed="8"/>
        <rFont val="Century Gothic"/>
        <family val="2"/>
      </rPr>
      <t xml:space="preserve">Loans </t>
    </r>
  </si>
  <si>
    <r>
      <t xml:space="preserve"> </t>
    </r>
    <r>
      <rPr>
        <b/>
        <sz val="10"/>
        <color indexed="8"/>
        <rFont val="Century Gothic"/>
        <family val="2"/>
      </rPr>
      <t xml:space="preserve">Shares and other equity </t>
    </r>
  </si>
  <si>
    <r>
      <t xml:space="preserve"> </t>
    </r>
    <r>
      <rPr>
        <b/>
        <sz val="10"/>
        <color indexed="8"/>
        <rFont val="Century Gothic"/>
        <family val="2"/>
      </rPr>
      <t>Insurance technical reserves</t>
    </r>
    <r>
      <rPr>
        <b/>
        <sz val="10"/>
        <rFont val="Century Gothic"/>
        <family val="2"/>
      </rPr>
      <t xml:space="preserve"> </t>
    </r>
  </si>
  <si>
    <r>
      <t xml:space="preserve"> </t>
    </r>
    <r>
      <rPr>
        <b/>
        <sz val="10"/>
        <color indexed="8"/>
        <rFont val="Century Gothic"/>
        <family val="2"/>
      </rPr>
      <t xml:space="preserve">Other accounts receivable/payable </t>
    </r>
  </si>
  <si>
    <r>
      <t xml:space="preserve"> </t>
    </r>
    <r>
      <rPr>
        <sz val="10"/>
        <color indexed="8"/>
        <rFont val="Century Gothic"/>
        <family val="2"/>
      </rPr>
      <t>Trade credits and advances</t>
    </r>
    <r>
      <rPr>
        <sz val="10"/>
        <rFont val="Century Gothic"/>
        <family val="2"/>
      </rPr>
      <t xml:space="preserve"> </t>
    </r>
  </si>
  <si>
    <r>
      <t xml:space="preserve"> </t>
    </r>
    <r>
      <rPr>
        <b/>
        <sz val="10"/>
        <color indexed="8"/>
        <rFont val="Century Gothic"/>
        <family val="2"/>
      </rPr>
      <t>Net incurrence of liabilities</t>
    </r>
    <r>
      <rPr>
        <b/>
        <sz val="10"/>
        <rFont val="Century Gothic"/>
        <family val="2"/>
      </rPr>
      <t xml:space="preserve"> </t>
    </r>
  </si>
  <si>
    <t>Auxiliaries</t>
  </si>
  <si>
    <t>Net lending( + )/Net Borrowing( - ) (2 less 20)</t>
  </si>
  <si>
    <t xml:space="preserve"> Net Acquisition of Financial Assets</t>
  </si>
  <si>
    <t>Currency</t>
  </si>
  <si>
    <t>Transferable Deposits</t>
  </si>
  <si>
    <t>Other Deposits</t>
  </si>
  <si>
    <t>Securities Other than Shares</t>
  </si>
  <si>
    <t>Monetary Gold and SDRs</t>
  </si>
  <si>
    <t>Currency and Deposits</t>
  </si>
  <si>
    <t>Short-Term</t>
  </si>
  <si>
    <t>Long-Term</t>
  </si>
  <si>
    <t>Loans</t>
  </si>
  <si>
    <t>Shares and Other Equity</t>
  </si>
  <si>
    <t>Financial Derivatives</t>
  </si>
  <si>
    <t>Insurance Technical Reserves</t>
  </si>
  <si>
    <t>Other Accounts Receivable/Payable</t>
  </si>
  <si>
    <t>Trade Credits and Advances</t>
  </si>
  <si>
    <t>Net Incurrence of Liabilities</t>
  </si>
  <si>
    <t>Trade Credits And Advances</t>
  </si>
  <si>
    <t>(15)</t>
  </si>
  <si>
    <t>Statistical Discrepancy (1 less 10)</t>
  </si>
  <si>
    <t>Statistical Discrepancy</t>
  </si>
  <si>
    <t>Other</t>
  </si>
  <si>
    <t>Deposit Taking Corporations</t>
  </si>
  <si>
    <t>A. Currency</t>
  </si>
  <si>
    <t/>
  </si>
  <si>
    <t>B. Other</t>
  </si>
  <si>
    <t>1. Monetary Gold And SDRs</t>
  </si>
  <si>
    <t>2. Currency and Deposits</t>
  </si>
  <si>
    <t>I. In National Currency</t>
  </si>
  <si>
    <t>II. In Foreign Currency</t>
  </si>
  <si>
    <t>B. Transferable Deposits</t>
  </si>
  <si>
    <t>C. Other Deposits</t>
  </si>
  <si>
    <t>2. Securities Other Than Share</t>
  </si>
  <si>
    <t>A. Short Term</t>
  </si>
  <si>
    <t>B. Long Term</t>
  </si>
  <si>
    <t>3. Loans</t>
  </si>
  <si>
    <t>4. Shares &amp; Other Equity</t>
  </si>
  <si>
    <t>5. Insurance Technical Reserves</t>
  </si>
  <si>
    <t>6. Financial Derivatives</t>
  </si>
  <si>
    <t>7. Other Accounts Receivable/ Payable</t>
  </si>
  <si>
    <t>A. Trade Credit and Advances</t>
  </si>
  <si>
    <t>1. Currency and Deposits</t>
  </si>
  <si>
    <t>A. Notes in Circulation</t>
  </si>
  <si>
    <t>2. Securities Other than Share</t>
  </si>
  <si>
    <t>7. Other Accounts Receivable/Payable</t>
  </si>
  <si>
    <t>8. Reserve</t>
  </si>
  <si>
    <t>9. Valuation</t>
  </si>
  <si>
    <t>10. SDR Allocations</t>
  </si>
  <si>
    <t>Liabilities</t>
  </si>
  <si>
    <t>Assets</t>
  </si>
  <si>
    <t>8. Fixed Assets</t>
  </si>
  <si>
    <t>1. Changes in net worth due to saving and capital transfers  = Net saving + capital transfer( receivable-payable)</t>
  </si>
  <si>
    <t>2. Net lending (+) / net borrowing (–)  = net worth-((GFCF+changes in inventories+acquisition less disposals of valuables+Acquisitions less disposals of non-produced  non-financial assets)-consumption of Fixed assets)</t>
  </si>
  <si>
    <t>3. General &amp; Special Reserves of Genral Government latest information is not availble.</t>
  </si>
  <si>
    <t>2020-21</t>
  </si>
  <si>
    <t xml:space="preserve">Govt ( incld </t>
  </si>
  <si>
    <t xml:space="preserve">Govt (incld </t>
  </si>
  <si>
    <t>Sources:</t>
  </si>
  <si>
    <t>1. Financial Corporations: The sectoral balance sheets of Monetary Statistics of State Bank of Pakistan (SBP).</t>
  </si>
  <si>
    <t>2. Non-Financial Corporations: Anuual Financial statements of (Public and Private) non-financial corporations are used to construct their sectoral balance sheets.</t>
  </si>
  <si>
    <t>3. Governments: Pakistan Bureau of Statistics (PBS), Ministry of Finance (MoF) and SBP.</t>
  </si>
  <si>
    <t>4. Rest of the World: Balance of Payments Statistics compiled by SBP.</t>
  </si>
  <si>
    <t>General Government</t>
  </si>
  <si>
    <t>Financial Corporations</t>
  </si>
  <si>
    <t>Private Sector</t>
  </si>
  <si>
    <t>Financial Sector</t>
  </si>
  <si>
    <t>Non-Financial Corporations</t>
  </si>
  <si>
    <t>Financial sector</t>
  </si>
  <si>
    <t>Other Resident Sector</t>
  </si>
  <si>
    <t>Provincial Govternment</t>
  </si>
  <si>
    <t>Federal Govternment</t>
  </si>
  <si>
    <t>(Revised)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</si>
</sst>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theme="1"/>
      <name val="Times New Roman"/>
      <family val="2"/>
    </font>
    <font>
      <b/>
      <sz val="14"/>
      <name val="Century Gothic"/>
      <family val="2"/>
    </font>
    <font>
      <sz val="1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8"/>
      <name val="Century Gothic"/>
      <family val="2"/>
    </font>
    <font>
      <b/>
      <sz val="11"/>
      <name val="Century Gothic"/>
      <family val="2"/>
    </font>
    <font>
      <sz val="8"/>
      <name val="Century Gothic"/>
      <family val="2"/>
    </font>
    <font>
      <b/>
      <sz val="10"/>
      <color indexed="8"/>
      <name val="Century Gothic"/>
      <family val="2"/>
    </font>
    <font>
      <sz val="10"/>
      <color indexed="8"/>
      <name val="Century Gothic"/>
      <family val="2"/>
    </font>
    <font>
      <sz val="10"/>
      <color rgb="FFFF0000"/>
      <name val="Century Gothic"/>
      <family val="2"/>
    </font>
    <font>
      <b/>
      <sz val="10"/>
      <color rgb="FFFF0000"/>
      <name val="Century Gothic"/>
      <family val="2"/>
    </font>
    <font>
      <i/>
      <sz val="10"/>
      <name val="Century Gothic"/>
      <family val="2"/>
    </font>
    <font>
      <b/>
      <sz val="14"/>
      <color indexed="8"/>
      <name val="Century Gothic"/>
      <family val="2"/>
    </font>
    <font>
      <b/>
      <sz val="12"/>
      <color indexed="8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indexed="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1" fillId="0" borderId="0"/>
    <xf numFmtId="0" fontId="2" fillId="0" borderId="0"/>
    <xf numFmtId="0" fontId="1" fillId="0" borderId="0"/>
    <xf numFmtId="43" fontId="11" fillId="0" borderId="0" applyFont="0" applyFill="0" applyBorder="0" applyAlignment="0" applyProtection="0"/>
  </cellStyleXfs>
  <cellXfs count="342">
    <xf numFmtId="0" fontId="0" fillId="0" borderId="0" xfId="0"/>
    <xf numFmtId="3" fontId="3" fillId="0" borderId="0" xfId="1" applyNumberFormat="1" applyFont="1" applyProtection="1">
      <protection hidden="1"/>
    </xf>
    <xf numFmtId="3" fontId="4" fillId="0" borderId="0" xfId="1" applyNumberFormat="1" applyFont="1" applyProtection="1">
      <protection hidden="1"/>
    </xf>
    <xf numFmtId="3" fontId="6" fillId="0" borderId="0" xfId="1" applyNumberFormat="1" applyFont="1" applyProtection="1">
      <protection hidden="1"/>
    </xf>
    <xf numFmtId="0" fontId="3" fillId="0" borderId="0" xfId="1" applyFont="1" applyProtection="1">
      <protection hidden="1"/>
    </xf>
    <xf numFmtId="0" fontId="9" fillId="0" borderId="0" xfId="1" applyFont="1" applyAlignment="1">
      <alignment horizontal="left"/>
    </xf>
    <xf numFmtId="0" fontId="10" fillId="0" borderId="0" xfId="1" applyFont="1" applyAlignment="1">
      <alignment horizontal="right"/>
    </xf>
    <xf numFmtId="0" fontId="9" fillId="0" borderId="0" xfId="1" applyFont="1"/>
    <xf numFmtId="3" fontId="9" fillId="0" borderId="0" xfId="1" applyNumberFormat="1" applyFont="1"/>
    <xf numFmtId="0" fontId="9" fillId="0" borderId="0" xfId="1" applyFont="1" applyAlignment="1">
      <alignment horizontal="right"/>
    </xf>
    <xf numFmtId="3" fontId="9" fillId="0" borderId="0" xfId="1" applyNumberFormat="1" applyFont="1" applyAlignment="1">
      <alignment horizontal="right"/>
    </xf>
    <xf numFmtId="0" fontId="9" fillId="0" borderId="0" xfId="1" applyFont="1" applyAlignment="1">
      <alignment horizontal="center" vertical="center"/>
    </xf>
    <xf numFmtId="0" fontId="10" fillId="0" borderId="0" xfId="1" applyFont="1"/>
    <xf numFmtId="3" fontId="10" fillId="0" borderId="0" xfId="1" applyNumberFormat="1" applyFont="1"/>
    <xf numFmtId="3" fontId="5" fillId="0" borderId="0" xfId="1" applyNumberFormat="1" applyFont="1" applyAlignment="1" applyProtection="1">
      <alignment horizontal="center" vertical="center" wrapText="1"/>
      <protection hidden="1"/>
    </xf>
    <xf numFmtId="164" fontId="9" fillId="0" borderId="0" xfId="1" applyNumberFormat="1" applyFont="1"/>
    <xf numFmtId="0" fontId="11" fillId="0" borderId="0" xfId="3"/>
    <xf numFmtId="164" fontId="11" fillId="0" borderId="0" xfId="3" applyNumberFormat="1"/>
    <xf numFmtId="0" fontId="11" fillId="0" borderId="0" xfId="3" applyAlignment="1">
      <alignment vertical="center" wrapText="1"/>
    </xf>
    <xf numFmtId="164" fontId="10" fillId="0" borderId="0" xfId="1" applyNumberFormat="1" applyFont="1"/>
    <xf numFmtId="0" fontId="12" fillId="0" borderId="0" xfId="1" applyFont="1" applyAlignment="1" applyProtection="1">
      <alignment horizontal="left"/>
      <protection hidden="1"/>
    </xf>
    <xf numFmtId="0" fontId="13" fillId="0" borderId="0" xfId="1" applyFont="1" applyAlignment="1" applyProtection="1">
      <alignment horizontal="center"/>
      <protection hidden="1"/>
    </xf>
    <xf numFmtId="3" fontId="14" fillId="0" borderId="0" xfId="1" applyNumberFormat="1" applyFont="1" applyAlignment="1" applyProtection="1">
      <alignment horizontal="center"/>
      <protection hidden="1"/>
    </xf>
    <xf numFmtId="0" fontId="13" fillId="0" borderId="0" xfId="1" applyFont="1" applyAlignment="1" applyProtection="1">
      <alignment horizontal="left" indent="1"/>
      <protection hidden="1"/>
    </xf>
    <xf numFmtId="3" fontId="14" fillId="0" borderId="0" xfId="1" applyNumberFormat="1" applyFont="1" applyProtection="1">
      <protection hidden="1"/>
    </xf>
    <xf numFmtId="0" fontId="15" fillId="0" borderId="0" xfId="1" applyFont="1" applyAlignment="1" applyProtection="1">
      <alignment horizontal="left"/>
      <protection hidden="1"/>
    </xf>
    <xf numFmtId="0" fontId="13" fillId="0" borderId="0" xfId="1" applyFont="1" applyAlignment="1" applyProtection="1">
      <alignment horizontal="left"/>
      <protection hidden="1"/>
    </xf>
    <xf numFmtId="0" fontId="12" fillId="0" borderId="0" xfId="1" applyFont="1" applyAlignment="1" applyProtection="1">
      <alignment horizontal="left" indent="1"/>
      <protection hidden="1"/>
    </xf>
    <xf numFmtId="3" fontId="17" fillId="0" borderId="0" xfId="1" applyNumberFormat="1" applyFont="1" applyAlignment="1" applyProtection="1">
      <alignment horizontal="center" wrapText="1"/>
      <protection hidden="1"/>
    </xf>
    <xf numFmtId="3" fontId="17" fillId="0" borderId="0" xfId="1" applyNumberFormat="1" applyFont="1" applyAlignment="1" applyProtection="1">
      <alignment horizontal="left" wrapText="1"/>
      <protection hidden="1"/>
    </xf>
    <xf numFmtId="3" fontId="19" fillId="0" borderId="0" xfId="1" applyNumberFormat="1" applyFont="1" applyProtection="1">
      <protection hidden="1"/>
    </xf>
    <xf numFmtId="3" fontId="16" fillId="0" borderId="6" xfId="2" applyNumberFormat="1" applyFont="1" applyFill="1" applyBorder="1" applyAlignment="1" applyProtection="1">
      <alignment horizontal="right" vertical="center"/>
      <protection hidden="1"/>
    </xf>
    <xf numFmtId="3" fontId="16" fillId="0" borderId="0" xfId="2" applyNumberFormat="1" applyFont="1" applyFill="1" applyBorder="1" applyAlignment="1" applyProtection="1">
      <alignment horizontal="right" vertical="center"/>
      <protection hidden="1"/>
    </xf>
    <xf numFmtId="3" fontId="16" fillId="0" borderId="7" xfId="2" applyNumberFormat="1" applyFont="1" applyFill="1" applyBorder="1" applyAlignment="1" applyProtection="1">
      <alignment horizontal="right" vertical="center"/>
      <protection hidden="1"/>
    </xf>
    <xf numFmtId="3" fontId="20" fillId="0" borderId="0" xfId="2" applyNumberFormat="1" applyFont="1" applyFill="1" applyBorder="1" applyAlignment="1" applyProtection="1">
      <alignment horizontal="right" vertical="center" wrapText="1"/>
      <protection hidden="1"/>
    </xf>
    <xf numFmtId="3" fontId="20" fillId="0" borderId="6" xfId="2" applyNumberFormat="1" applyFont="1" applyFill="1" applyBorder="1" applyAlignment="1" applyProtection="1">
      <alignment horizontal="right" vertical="center" wrapText="1"/>
      <protection hidden="1"/>
    </xf>
    <xf numFmtId="3" fontId="20" fillId="0" borderId="7" xfId="2" applyNumberFormat="1" applyFont="1" applyFill="1" applyBorder="1" applyAlignment="1" applyProtection="1">
      <alignment horizontal="right" vertical="center" wrapText="1"/>
      <protection hidden="1"/>
    </xf>
    <xf numFmtId="3" fontId="13" fillId="0" borderId="6" xfId="2" applyNumberFormat="1" applyFont="1" applyFill="1" applyBorder="1" applyAlignment="1" applyProtection="1">
      <alignment horizontal="right" vertical="center"/>
      <protection hidden="1"/>
    </xf>
    <xf numFmtId="3" fontId="13" fillId="0" borderId="0" xfId="2" applyNumberFormat="1" applyFont="1" applyFill="1" applyBorder="1" applyAlignment="1" applyProtection="1">
      <alignment horizontal="right" vertical="center"/>
      <protection hidden="1"/>
    </xf>
    <xf numFmtId="3" fontId="21" fillId="0" borderId="0" xfId="2" applyNumberFormat="1" applyFont="1" applyFill="1" applyBorder="1" applyAlignment="1" applyProtection="1">
      <alignment horizontal="right" vertical="center" wrapText="1"/>
      <protection hidden="1"/>
    </xf>
    <xf numFmtId="3" fontId="13" fillId="0" borderId="7" xfId="2" applyNumberFormat="1" applyFont="1" applyFill="1" applyBorder="1" applyAlignment="1" applyProtection="1">
      <alignment horizontal="right" vertical="center"/>
      <protection hidden="1"/>
    </xf>
    <xf numFmtId="3" fontId="23" fillId="0" borderId="0" xfId="2" applyNumberFormat="1" applyFont="1" applyFill="1" applyBorder="1" applyAlignment="1" applyProtection="1">
      <alignment horizontal="right" vertical="center"/>
      <protection hidden="1"/>
    </xf>
    <xf numFmtId="3" fontId="16" fillId="0" borderId="5" xfId="1" applyNumberFormat="1" applyFont="1" applyBorder="1" applyAlignment="1" applyProtection="1">
      <alignment horizontal="left" vertical="top" indent="1"/>
      <protection hidden="1"/>
    </xf>
    <xf numFmtId="3" fontId="16" fillId="0" borderId="5" xfId="1" applyNumberFormat="1" applyFont="1" applyBorder="1" applyAlignment="1" applyProtection="1">
      <alignment horizontal="left" vertical="top" indent="2"/>
      <protection hidden="1"/>
    </xf>
    <xf numFmtId="3" fontId="13" fillId="0" borderId="5" xfId="1" applyNumberFormat="1" applyFont="1" applyBorder="1" applyAlignment="1" applyProtection="1">
      <alignment horizontal="left" vertical="top" indent="2"/>
      <protection hidden="1"/>
    </xf>
    <xf numFmtId="3" fontId="13" fillId="0" borderId="5" xfId="1" applyNumberFormat="1" applyFont="1" applyBorder="1" applyAlignment="1" applyProtection="1">
      <alignment horizontal="left" vertical="top" indent="4"/>
      <protection hidden="1"/>
    </xf>
    <xf numFmtId="3" fontId="13" fillId="0" borderId="5" xfId="1" applyNumberFormat="1" applyFont="1" applyBorder="1" applyAlignment="1">
      <alignment horizontal="left" vertical="top" indent="2"/>
    </xf>
    <xf numFmtId="3" fontId="16" fillId="0" borderId="5" xfId="1" applyNumberFormat="1" applyFont="1" applyBorder="1" applyAlignment="1" applyProtection="1">
      <alignment horizontal="left" vertical="top" indent="3"/>
      <protection hidden="1"/>
    </xf>
    <xf numFmtId="3" fontId="13" fillId="0" borderId="5" xfId="1" applyNumberFormat="1" applyFont="1" applyBorder="1" applyAlignment="1">
      <alignment horizontal="left" vertical="top" indent="4"/>
    </xf>
    <xf numFmtId="3" fontId="16" fillId="0" borderId="5" xfId="1" applyNumberFormat="1" applyFont="1" applyBorder="1" applyAlignment="1" applyProtection="1">
      <alignment vertical="center"/>
      <protection hidden="1"/>
    </xf>
    <xf numFmtId="3" fontId="16" fillId="0" borderId="21" xfId="1" applyNumberFormat="1" applyFont="1" applyBorder="1" applyAlignment="1" applyProtection="1">
      <alignment vertical="center" wrapText="1"/>
      <protection hidden="1"/>
    </xf>
    <xf numFmtId="3" fontId="21" fillId="0" borderId="6" xfId="2" applyNumberFormat="1" applyFont="1" applyFill="1" applyBorder="1" applyAlignment="1" applyProtection="1">
      <alignment horizontal="right" vertical="center" wrapText="1"/>
      <protection hidden="1"/>
    </xf>
    <xf numFmtId="3" fontId="21" fillId="0" borderId="7" xfId="2" applyNumberFormat="1" applyFont="1" applyFill="1" applyBorder="1" applyAlignment="1" applyProtection="1">
      <alignment horizontal="right" vertical="center" wrapText="1"/>
      <protection hidden="1"/>
    </xf>
    <xf numFmtId="0" fontId="15" fillId="0" borderId="0" xfId="1" applyFont="1" applyAlignment="1" applyProtection="1">
      <alignment horizontal="left" vertical="top"/>
      <protection hidden="1"/>
    </xf>
    <xf numFmtId="3" fontId="13" fillId="0" borderId="0" xfId="1" applyNumberFormat="1" applyFont="1" applyAlignment="1" applyProtection="1">
      <alignment horizontal="left" vertical="top"/>
      <protection hidden="1"/>
    </xf>
    <xf numFmtId="3" fontId="16" fillId="0" borderId="0" xfId="1" applyNumberFormat="1" applyFont="1" applyAlignment="1" applyProtection="1">
      <alignment horizontal="left" vertical="top"/>
      <protection hidden="1"/>
    </xf>
    <xf numFmtId="0" fontId="21" fillId="0" borderId="0" xfId="1" applyFont="1" applyAlignment="1">
      <alignment horizontal="left"/>
    </xf>
    <xf numFmtId="0" fontId="20" fillId="0" borderId="0" xfId="1" applyFont="1" applyAlignment="1">
      <alignment horizontal="right"/>
    </xf>
    <xf numFmtId="0" fontId="20" fillId="0" borderId="0" xfId="1" applyFont="1"/>
    <xf numFmtId="0" fontId="21" fillId="0" borderId="0" xfId="1" applyFont="1"/>
    <xf numFmtId="0" fontId="21" fillId="0" borderId="0" xfId="1" applyFont="1" applyAlignment="1">
      <alignment horizontal="right"/>
    </xf>
    <xf numFmtId="3" fontId="21" fillId="0" borderId="0" xfId="1" applyNumberFormat="1" applyFont="1" applyAlignment="1">
      <alignment horizontal="right"/>
    </xf>
    <xf numFmtId="3" fontId="20" fillId="0" borderId="0" xfId="1" applyNumberFormat="1" applyFont="1" applyAlignment="1">
      <alignment horizontal="right"/>
    </xf>
    <xf numFmtId="0" fontId="21" fillId="0" borderId="0" xfId="1" applyFont="1" applyAlignment="1">
      <alignment horizontal="right" vertical="top" wrapText="1" indent="5"/>
    </xf>
    <xf numFmtId="0" fontId="21" fillId="0" borderId="6" xfId="1" quotePrefix="1" applyFont="1" applyBorder="1" applyAlignment="1">
      <alignment horizontal="center" vertical="center"/>
    </xf>
    <xf numFmtId="0" fontId="20" fillId="0" borderId="6" xfId="1" quotePrefix="1" applyFont="1" applyBorder="1" applyAlignment="1">
      <alignment horizontal="center" vertical="center"/>
    </xf>
    <xf numFmtId="3" fontId="20" fillId="0" borderId="0" xfId="2" applyNumberFormat="1" applyFont="1" applyFill="1" applyBorder="1" applyAlignment="1">
      <alignment horizontal="center"/>
    </xf>
    <xf numFmtId="3" fontId="21" fillId="0" borderId="0" xfId="2" applyNumberFormat="1" applyFont="1" applyFill="1" applyBorder="1" applyAlignment="1">
      <alignment horizontal="center"/>
    </xf>
    <xf numFmtId="3" fontId="13" fillId="0" borderId="0" xfId="2" applyNumberFormat="1" applyFont="1" applyFill="1" applyBorder="1" applyAlignment="1">
      <alignment horizontal="center"/>
    </xf>
    <xf numFmtId="3" fontId="20" fillId="0" borderId="0" xfId="2" applyNumberFormat="1" applyFont="1" applyFill="1" applyBorder="1" applyAlignment="1">
      <alignment horizontal="center" wrapText="1"/>
    </xf>
    <xf numFmtId="3" fontId="16" fillId="0" borderId="0" xfId="2" applyNumberFormat="1" applyFont="1" applyFill="1" applyBorder="1" applyAlignment="1">
      <alignment horizontal="center"/>
    </xf>
    <xf numFmtId="3" fontId="21" fillId="0" borderId="0" xfId="2" applyNumberFormat="1" applyFont="1" applyFill="1" applyBorder="1" applyAlignment="1">
      <alignment horizontal="center" vertical="top" wrapText="1"/>
    </xf>
    <xf numFmtId="3" fontId="16" fillId="0" borderId="6" xfId="2" applyNumberFormat="1" applyFont="1" applyFill="1" applyBorder="1" applyAlignment="1">
      <alignment horizontal="center"/>
    </xf>
    <xf numFmtId="3" fontId="20" fillId="0" borderId="7" xfId="2" applyNumberFormat="1" applyFont="1" applyFill="1" applyBorder="1" applyAlignment="1">
      <alignment horizontal="center"/>
    </xf>
    <xf numFmtId="3" fontId="21" fillId="0" borderId="6" xfId="2" applyNumberFormat="1" applyFont="1" applyFill="1" applyBorder="1" applyAlignment="1">
      <alignment horizontal="center"/>
    </xf>
    <xf numFmtId="3" fontId="21" fillId="0" borderId="7" xfId="2" applyNumberFormat="1" applyFont="1" applyFill="1" applyBorder="1" applyAlignment="1">
      <alignment horizontal="center"/>
    </xf>
    <xf numFmtId="3" fontId="20" fillId="0" borderId="6" xfId="2" applyNumberFormat="1" applyFont="1" applyFill="1" applyBorder="1" applyAlignment="1">
      <alignment horizontal="center"/>
    </xf>
    <xf numFmtId="3" fontId="20" fillId="0" borderId="6" xfId="2" applyNumberFormat="1" applyFont="1" applyFill="1" applyBorder="1" applyAlignment="1">
      <alignment horizontal="center" wrapText="1"/>
    </xf>
    <xf numFmtId="3" fontId="20" fillId="0" borderId="7" xfId="2" applyNumberFormat="1" applyFont="1" applyFill="1" applyBorder="1" applyAlignment="1">
      <alignment horizontal="center" wrapText="1"/>
    </xf>
    <xf numFmtId="3" fontId="22" fillId="0" borderId="0" xfId="2" applyNumberFormat="1" applyFont="1" applyFill="1" applyBorder="1" applyAlignment="1">
      <alignment horizontal="center"/>
    </xf>
    <xf numFmtId="3" fontId="16" fillId="2" borderId="8" xfId="1" applyNumberFormat="1" applyFont="1" applyFill="1" applyBorder="1" applyAlignment="1" applyProtection="1">
      <alignment horizontal="left" vertical="center" wrapText="1"/>
      <protection hidden="1"/>
    </xf>
    <xf numFmtId="3" fontId="16" fillId="2" borderId="9" xfId="1" applyNumberFormat="1" applyFont="1" applyFill="1" applyBorder="1" applyAlignment="1" applyProtection="1">
      <alignment horizontal="center" vertical="center"/>
      <protection hidden="1"/>
    </xf>
    <xf numFmtId="3" fontId="16" fillId="2" borderId="10" xfId="1" applyNumberFormat="1" applyFont="1" applyFill="1" applyBorder="1" applyAlignment="1" applyProtection="1">
      <alignment horizontal="center" vertical="center"/>
      <protection hidden="1"/>
    </xf>
    <xf numFmtId="3" fontId="16" fillId="2" borderId="10" xfId="1" applyNumberFormat="1" applyFont="1" applyFill="1" applyBorder="1" applyAlignment="1" applyProtection="1">
      <alignment vertical="center" wrapText="1"/>
      <protection hidden="1"/>
    </xf>
    <xf numFmtId="3" fontId="16" fillId="2" borderId="11" xfId="1" applyNumberFormat="1" applyFont="1" applyFill="1" applyBorder="1" applyAlignment="1" applyProtection="1">
      <alignment horizontal="center" vertical="center"/>
      <protection hidden="1"/>
    </xf>
    <xf numFmtId="3" fontId="16" fillId="2" borderId="12" xfId="1" applyNumberFormat="1" applyFont="1" applyFill="1" applyBorder="1" applyAlignment="1" applyProtection="1">
      <alignment horizontal="left" vertical="center"/>
      <protection hidden="1"/>
    </xf>
    <xf numFmtId="3" fontId="16" fillId="2" borderId="6" xfId="2" applyNumberFormat="1" applyFont="1" applyFill="1" applyBorder="1" applyAlignment="1" applyProtection="1">
      <alignment horizontal="right" vertical="center"/>
      <protection hidden="1"/>
    </xf>
    <xf numFmtId="3" fontId="16" fillId="2" borderId="0" xfId="2" applyNumberFormat="1" applyFont="1" applyFill="1" applyBorder="1" applyAlignment="1" applyProtection="1">
      <alignment horizontal="right" vertical="center"/>
      <protection hidden="1"/>
    </xf>
    <xf numFmtId="3" fontId="16" fillId="2" borderId="7" xfId="2" applyNumberFormat="1" applyFont="1" applyFill="1" applyBorder="1" applyAlignment="1" applyProtection="1">
      <alignment horizontal="right" vertical="center"/>
      <protection hidden="1"/>
    </xf>
    <xf numFmtId="0" fontId="16" fillId="2" borderId="5" xfId="1" applyFont="1" applyFill="1" applyBorder="1" applyAlignment="1" applyProtection="1">
      <alignment vertical="top"/>
      <protection hidden="1"/>
    </xf>
    <xf numFmtId="0" fontId="16" fillId="3" borderId="5" xfId="1" applyFont="1" applyFill="1" applyBorder="1" applyAlignment="1" applyProtection="1">
      <alignment vertical="top"/>
      <protection hidden="1"/>
    </xf>
    <xf numFmtId="3" fontId="16" fillId="3" borderId="6" xfId="2" applyNumberFormat="1" applyFont="1" applyFill="1" applyBorder="1" applyAlignment="1" applyProtection="1">
      <alignment horizontal="right" vertical="center"/>
      <protection hidden="1"/>
    </xf>
    <xf numFmtId="3" fontId="16" fillId="3" borderId="0" xfId="2" applyNumberFormat="1" applyFont="1" applyFill="1" applyBorder="1" applyAlignment="1" applyProtection="1">
      <alignment horizontal="right" vertical="center"/>
      <protection hidden="1"/>
    </xf>
    <xf numFmtId="3" fontId="16" fillId="3" borderId="7" xfId="2" applyNumberFormat="1" applyFont="1" applyFill="1" applyBorder="1" applyAlignment="1" applyProtection="1">
      <alignment horizontal="right" vertical="center"/>
      <protection hidden="1"/>
    </xf>
    <xf numFmtId="0" fontId="21" fillId="3" borderId="6" xfId="1" quotePrefix="1" applyFont="1" applyFill="1" applyBorder="1" applyAlignment="1">
      <alignment horizontal="center" vertical="center"/>
    </xf>
    <xf numFmtId="3" fontId="20" fillId="3" borderId="0" xfId="2" applyNumberFormat="1" applyFont="1" applyFill="1" applyBorder="1" applyAlignment="1">
      <alignment horizontal="center"/>
    </xf>
    <xf numFmtId="3" fontId="20" fillId="3" borderId="6" xfId="2" applyNumberFormat="1" applyFont="1" applyFill="1" applyBorder="1" applyAlignment="1">
      <alignment horizontal="center" wrapText="1"/>
    </xf>
    <xf numFmtId="3" fontId="20" fillId="3" borderId="0" xfId="2" applyNumberFormat="1" applyFont="1" applyFill="1" applyBorder="1" applyAlignment="1">
      <alignment horizontal="center" wrapText="1"/>
    </xf>
    <xf numFmtId="3" fontId="20" fillId="3" borderId="6" xfId="2" applyNumberFormat="1" applyFont="1" applyFill="1" applyBorder="1" applyAlignment="1">
      <alignment horizontal="center"/>
    </xf>
    <xf numFmtId="0" fontId="21" fillId="2" borderId="13" xfId="1" quotePrefix="1" applyFont="1" applyFill="1" applyBorder="1" applyAlignment="1">
      <alignment horizontal="center" vertical="center"/>
    </xf>
    <xf numFmtId="3" fontId="20" fillId="2" borderId="13" xfId="2" applyNumberFormat="1" applyFont="1" applyFill="1" applyBorder="1" applyAlignment="1">
      <alignment horizontal="center"/>
    </xf>
    <xf numFmtId="3" fontId="20" fillId="2" borderId="14" xfId="2" applyNumberFormat="1" applyFont="1" applyFill="1" applyBorder="1" applyAlignment="1">
      <alignment horizontal="center"/>
    </xf>
    <xf numFmtId="0" fontId="20" fillId="0" borderId="0" xfId="1" applyFont="1" applyAlignment="1">
      <alignment horizontal="left" indent="2"/>
    </xf>
    <xf numFmtId="3" fontId="26" fillId="0" borderId="0" xfId="1" applyNumberFormat="1" applyFont="1" applyAlignment="1">
      <alignment horizontal="left"/>
    </xf>
    <xf numFmtId="49" fontId="20" fillId="0" borderId="22" xfId="1" applyNumberFormat="1" applyFont="1" applyBorder="1" applyAlignment="1">
      <alignment horizontal="center" vertical="center"/>
    </xf>
    <xf numFmtId="49" fontId="16" fillId="0" borderId="19" xfId="1" applyNumberFormat="1" applyFont="1" applyBorder="1" applyAlignment="1">
      <alignment horizontal="center" vertical="center"/>
    </xf>
    <xf numFmtId="49" fontId="20" fillId="0" borderId="19" xfId="1" applyNumberFormat="1" applyFont="1" applyBorder="1" applyAlignment="1">
      <alignment horizontal="center" vertical="center"/>
    </xf>
    <xf numFmtId="49" fontId="20" fillId="0" borderId="23" xfId="1" applyNumberFormat="1" applyFont="1" applyBorder="1" applyAlignment="1">
      <alignment horizontal="center" vertical="center"/>
    </xf>
    <xf numFmtId="0" fontId="16" fillId="2" borderId="6" xfId="1" applyFont="1" applyFill="1" applyBorder="1" applyAlignment="1">
      <alignment horizontal="center" vertical="center"/>
    </xf>
    <xf numFmtId="0" fontId="16" fillId="2" borderId="0" xfId="1" applyFont="1" applyFill="1" applyAlignment="1">
      <alignment horizontal="center" vertical="center"/>
    </xf>
    <xf numFmtId="0" fontId="16" fillId="2" borderId="7" xfId="1" applyFont="1" applyFill="1" applyBorder="1" applyAlignment="1">
      <alignment horizontal="center" vertical="center"/>
    </xf>
    <xf numFmtId="0" fontId="16" fillId="2" borderId="9" xfId="1" applyFont="1" applyFill="1" applyBorder="1" applyAlignment="1">
      <alignment horizontal="center" vertical="center"/>
    </xf>
    <xf numFmtId="0" fontId="16" fillId="2" borderId="10" xfId="1" applyFont="1" applyFill="1" applyBorder="1" applyAlignment="1">
      <alignment horizontal="center" vertical="center"/>
    </xf>
    <xf numFmtId="0" fontId="16" fillId="2" borderId="11" xfId="1" applyFont="1" applyFill="1" applyBorder="1" applyAlignment="1">
      <alignment horizontal="center" vertical="center"/>
    </xf>
    <xf numFmtId="3" fontId="20" fillId="3" borderId="5" xfId="2" applyNumberFormat="1" applyFont="1" applyFill="1" applyBorder="1" applyAlignment="1">
      <alignment horizontal="center"/>
    </xf>
    <xf numFmtId="3" fontId="20" fillId="2" borderId="5" xfId="2" applyNumberFormat="1" applyFont="1" applyFill="1" applyBorder="1" applyAlignment="1">
      <alignment horizontal="center"/>
    </xf>
    <xf numFmtId="0" fontId="21" fillId="2" borderId="5" xfId="1" quotePrefix="1" applyFont="1" applyFill="1" applyBorder="1" applyAlignment="1">
      <alignment horizontal="center"/>
    </xf>
    <xf numFmtId="0" fontId="21" fillId="2" borderId="8" xfId="1" quotePrefix="1" applyFont="1" applyFill="1" applyBorder="1" applyAlignment="1">
      <alignment horizontal="center"/>
    </xf>
    <xf numFmtId="3" fontId="16" fillId="2" borderId="6" xfId="1" applyNumberFormat="1" applyFont="1" applyFill="1" applyBorder="1" applyAlignment="1">
      <alignment horizontal="center" vertical="center"/>
    </xf>
    <xf numFmtId="3" fontId="16" fillId="2" borderId="0" xfId="1" applyNumberFormat="1" applyFont="1" applyFill="1" applyAlignment="1">
      <alignment horizontal="center" vertical="center"/>
    </xf>
    <xf numFmtId="3" fontId="16" fillId="2" borderId="7" xfId="1" applyNumberFormat="1" applyFont="1" applyFill="1" applyBorder="1" applyAlignment="1">
      <alignment horizontal="center" vertical="center"/>
    </xf>
    <xf numFmtId="3" fontId="16" fillId="2" borderId="9" xfId="1" applyNumberFormat="1" applyFont="1" applyFill="1" applyBorder="1" applyAlignment="1">
      <alignment horizontal="center" vertical="center"/>
    </xf>
    <xf numFmtId="3" fontId="16" fillId="2" borderId="10" xfId="1" applyNumberFormat="1" applyFont="1" applyFill="1" applyBorder="1" applyAlignment="1">
      <alignment horizontal="center" vertical="center"/>
    </xf>
    <xf numFmtId="3" fontId="16" fillId="2" borderId="11" xfId="1" applyNumberFormat="1" applyFont="1" applyFill="1" applyBorder="1" applyAlignment="1">
      <alignment horizontal="center" vertical="center"/>
    </xf>
    <xf numFmtId="3" fontId="16" fillId="0" borderId="7" xfId="2" applyNumberFormat="1" applyFont="1" applyFill="1" applyBorder="1" applyAlignment="1">
      <alignment horizontal="center"/>
    </xf>
    <xf numFmtId="3" fontId="21" fillId="0" borderId="9" xfId="2" applyNumberFormat="1" applyFont="1" applyFill="1" applyBorder="1" applyAlignment="1">
      <alignment horizontal="center"/>
    </xf>
    <xf numFmtId="3" fontId="21" fillId="0" borderId="10" xfId="2" applyNumberFormat="1" applyFont="1" applyFill="1" applyBorder="1" applyAlignment="1">
      <alignment horizontal="center"/>
    </xf>
    <xf numFmtId="3" fontId="20" fillId="0" borderId="10" xfId="2" applyNumberFormat="1" applyFont="1" applyFill="1" applyBorder="1" applyAlignment="1">
      <alignment horizontal="center"/>
    </xf>
    <xf numFmtId="3" fontId="21" fillId="0" borderId="11" xfId="2" applyNumberFormat="1" applyFont="1" applyFill="1" applyBorder="1" applyAlignment="1">
      <alignment horizontal="center"/>
    </xf>
    <xf numFmtId="3" fontId="16" fillId="2" borderId="7" xfId="2" applyNumberFormat="1" applyFont="1" applyFill="1" applyBorder="1" applyAlignment="1">
      <alignment horizontal="center"/>
    </xf>
    <xf numFmtId="0" fontId="25" fillId="0" borderId="0" xfId="1" applyFont="1"/>
    <xf numFmtId="164" fontId="20" fillId="0" borderId="0" xfId="1" applyNumberFormat="1" applyFont="1"/>
    <xf numFmtId="0" fontId="20" fillId="0" borderId="0" xfId="1" applyFont="1" applyAlignment="1">
      <alignment horizontal="left"/>
    </xf>
    <xf numFmtId="3" fontId="13" fillId="0" borderId="0" xfId="1" applyNumberFormat="1" applyFont="1" applyAlignment="1" applyProtection="1">
      <alignment horizontal="left" vertical="center"/>
      <protection hidden="1"/>
    </xf>
    <xf numFmtId="0" fontId="21" fillId="2" borderId="12" xfId="1" quotePrefix="1" applyFont="1" applyFill="1" applyBorder="1" applyAlignment="1">
      <alignment horizontal="center" vertical="center"/>
    </xf>
    <xf numFmtId="0" fontId="28" fillId="0" borderId="0" xfId="3" applyFont="1"/>
    <xf numFmtId="164" fontId="28" fillId="0" borderId="0" xfId="3" applyNumberFormat="1" applyFont="1"/>
    <xf numFmtId="0" fontId="16" fillId="0" borderId="0" xfId="5" applyFont="1"/>
    <xf numFmtId="0" fontId="13" fillId="0" borderId="0" xfId="5" applyFont="1" applyAlignment="1">
      <alignment horizontal="left" indent="4"/>
    </xf>
    <xf numFmtId="0" fontId="16" fillId="0" borderId="20" xfId="5" applyFont="1" applyBorder="1"/>
    <xf numFmtId="0" fontId="16" fillId="0" borderId="0" xfId="5" applyFont="1" applyAlignment="1">
      <alignment horizontal="left" indent="2"/>
    </xf>
    <xf numFmtId="0" fontId="13" fillId="0" borderId="0" xfId="5" applyFont="1" applyAlignment="1">
      <alignment horizontal="left" indent="2"/>
    </xf>
    <xf numFmtId="3" fontId="16" fillId="0" borderId="0" xfId="6" applyNumberFormat="1" applyFont="1" applyFill="1" applyBorder="1" applyAlignment="1" applyProtection="1">
      <alignment horizontal="center"/>
    </xf>
    <xf numFmtId="3" fontId="13" fillId="0" borderId="0" xfId="6" applyNumberFormat="1" applyFont="1" applyFill="1" applyBorder="1" applyAlignment="1" applyProtection="1">
      <alignment horizontal="center"/>
    </xf>
    <xf numFmtId="0" fontId="16" fillId="2" borderId="19" xfId="4" applyFont="1" applyFill="1" applyBorder="1" applyAlignment="1">
      <alignment horizontal="center" vertical="center" wrapText="1"/>
    </xf>
    <xf numFmtId="3" fontId="16" fillId="3" borderId="19" xfId="6" applyNumberFormat="1" applyFont="1" applyFill="1" applyBorder="1" applyAlignment="1" applyProtection="1">
      <alignment horizontal="center" vertical="center"/>
    </xf>
    <xf numFmtId="0" fontId="16" fillId="3" borderId="19" xfId="5" applyFont="1" applyFill="1" applyBorder="1" applyAlignment="1">
      <alignment vertical="center"/>
    </xf>
    <xf numFmtId="3" fontId="25" fillId="0" borderId="0" xfId="1" applyNumberFormat="1" applyFont="1"/>
    <xf numFmtId="3" fontId="20" fillId="2" borderId="12" xfId="2" applyNumberFormat="1" applyFont="1" applyFill="1" applyBorder="1" applyAlignment="1">
      <alignment horizontal="center"/>
    </xf>
    <xf numFmtId="3" fontId="16" fillId="3" borderId="0" xfId="2" applyNumberFormat="1" applyFont="1" applyFill="1" applyBorder="1" applyAlignment="1">
      <alignment horizontal="center"/>
    </xf>
    <xf numFmtId="0" fontId="20" fillId="3" borderId="5" xfId="1" applyFont="1" applyFill="1" applyBorder="1" applyAlignment="1">
      <alignment vertical="center"/>
    </xf>
    <xf numFmtId="0" fontId="21" fillId="0" borderId="5" xfId="1" applyFont="1" applyBorder="1" applyAlignment="1">
      <alignment horizontal="left" vertical="center" indent="1"/>
    </xf>
    <xf numFmtId="0" fontId="20" fillId="0" borderId="5" xfId="1" applyFont="1" applyBorder="1" applyAlignment="1">
      <alignment vertical="center"/>
    </xf>
    <xf numFmtId="0" fontId="20" fillId="0" borderId="5" xfId="1" applyFont="1" applyBorder="1" applyAlignment="1">
      <alignment horizontal="left" vertical="center"/>
    </xf>
    <xf numFmtId="0" fontId="21" fillId="0" borderId="5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 wrapText="1" indent="1"/>
    </xf>
    <xf numFmtId="0" fontId="13" fillId="0" borderId="5" xfId="1" applyFont="1" applyBorder="1" applyAlignment="1">
      <alignment horizontal="left" vertical="center" indent="1"/>
    </xf>
    <xf numFmtId="0" fontId="20" fillId="3" borderId="8" xfId="1" applyFont="1" applyFill="1" applyBorder="1" applyAlignment="1">
      <alignment vertical="center"/>
    </xf>
    <xf numFmtId="49" fontId="16" fillId="0" borderId="22" xfId="1" applyNumberFormat="1" applyFont="1" applyBorder="1" applyAlignment="1">
      <alignment horizontal="center" vertical="center"/>
    </xf>
    <xf numFmtId="3" fontId="21" fillId="0" borderId="6" xfId="2" applyNumberFormat="1" applyFont="1" applyFill="1" applyBorder="1" applyAlignment="1">
      <alignment horizontal="center" vertical="top" wrapText="1"/>
    </xf>
    <xf numFmtId="0" fontId="16" fillId="0" borderId="0" xfId="1" applyFont="1"/>
    <xf numFmtId="0" fontId="16" fillId="0" borderId="0" xfId="1" applyFont="1" applyAlignment="1">
      <alignment horizontal="left" indent="1"/>
    </xf>
    <xf numFmtId="0" fontId="13" fillId="0" borderId="0" xfId="1" applyFont="1" applyAlignment="1">
      <alignment horizontal="left" indent="2"/>
    </xf>
    <xf numFmtId="0" fontId="13" fillId="0" borderId="10" xfId="1" applyFont="1" applyBorder="1" applyAlignment="1">
      <alignment horizontal="left" indent="2"/>
    </xf>
    <xf numFmtId="3" fontId="16" fillId="2" borderId="11" xfId="2" applyNumberFormat="1" applyFont="1" applyFill="1" applyBorder="1" applyAlignment="1">
      <alignment horizontal="center"/>
    </xf>
    <xf numFmtId="3" fontId="16" fillId="0" borderId="6" xfId="2" applyNumberFormat="1" applyFont="1" applyFill="1" applyBorder="1" applyAlignment="1">
      <alignment horizontal="right"/>
    </xf>
    <xf numFmtId="3" fontId="16" fillId="0" borderId="0" xfId="2" applyNumberFormat="1" applyFont="1" applyFill="1" applyBorder="1" applyAlignment="1">
      <alignment horizontal="right"/>
    </xf>
    <xf numFmtId="3" fontId="16" fillId="0" borderId="7" xfId="2" applyNumberFormat="1" applyFont="1" applyFill="1" applyBorder="1" applyAlignment="1">
      <alignment horizontal="right"/>
    </xf>
    <xf numFmtId="3" fontId="16" fillId="2" borderId="7" xfId="2" applyNumberFormat="1" applyFont="1" applyFill="1" applyBorder="1" applyAlignment="1">
      <alignment horizontal="right"/>
    </xf>
    <xf numFmtId="3" fontId="13" fillId="0" borderId="6" xfId="2" applyNumberFormat="1" applyFont="1" applyFill="1" applyBorder="1" applyAlignment="1">
      <alignment horizontal="right"/>
    </xf>
    <xf numFmtId="3" fontId="13" fillId="0" borderId="0" xfId="2" applyNumberFormat="1" applyFont="1" applyFill="1" applyBorder="1" applyAlignment="1">
      <alignment horizontal="right"/>
    </xf>
    <xf numFmtId="3" fontId="13" fillId="0" borderId="7" xfId="2" applyNumberFormat="1" applyFont="1" applyFill="1" applyBorder="1" applyAlignment="1">
      <alignment horizontal="right"/>
    </xf>
    <xf numFmtId="3" fontId="20" fillId="0" borderId="6" xfId="2" applyNumberFormat="1" applyFont="1" applyFill="1" applyBorder="1" applyAlignment="1">
      <alignment horizontal="right"/>
    </xf>
    <xf numFmtId="3" fontId="20" fillId="0" borderId="0" xfId="2" applyNumberFormat="1" applyFont="1" applyFill="1" applyBorder="1" applyAlignment="1">
      <alignment horizontal="right"/>
    </xf>
    <xf numFmtId="3" fontId="20" fillId="0" borderId="7" xfId="2" applyNumberFormat="1" applyFont="1" applyFill="1" applyBorder="1" applyAlignment="1">
      <alignment horizontal="right"/>
    </xf>
    <xf numFmtId="3" fontId="20" fillId="0" borderId="6" xfId="2" applyNumberFormat="1" applyFont="1" applyFill="1" applyBorder="1" applyAlignment="1">
      <alignment horizontal="right" wrapText="1"/>
    </xf>
    <xf numFmtId="3" fontId="20" fillId="0" borderId="0" xfId="2" applyNumberFormat="1" applyFont="1" applyFill="1" applyBorder="1" applyAlignment="1">
      <alignment horizontal="right" wrapText="1"/>
    </xf>
    <xf numFmtId="3" fontId="20" fillId="0" borderId="7" xfId="2" applyNumberFormat="1" applyFont="1" applyFill="1" applyBorder="1" applyAlignment="1">
      <alignment horizontal="right" wrapText="1"/>
    </xf>
    <xf numFmtId="3" fontId="21" fillId="0" borderId="6" xfId="2" applyNumberFormat="1" applyFont="1" applyFill="1" applyBorder="1" applyAlignment="1">
      <alignment horizontal="right"/>
    </xf>
    <xf numFmtId="3" fontId="21" fillId="0" borderId="0" xfId="2" applyNumberFormat="1" applyFont="1" applyFill="1" applyBorder="1" applyAlignment="1">
      <alignment horizontal="right"/>
    </xf>
    <xf numFmtId="3" fontId="21" fillId="0" borderId="7" xfId="2" applyNumberFormat="1" applyFont="1" applyFill="1" applyBorder="1" applyAlignment="1">
      <alignment horizontal="right"/>
    </xf>
    <xf numFmtId="0" fontId="20" fillId="2" borderId="14" xfId="1" applyFont="1" applyFill="1" applyBorder="1" applyAlignment="1">
      <alignment horizontal="left" vertical="center" wrapText="1"/>
    </xf>
    <xf numFmtId="3" fontId="16" fillId="2" borderId="15" xfId="2" applyNumberFormat="1" applyFont="1" applyFill="1" applyBorder="1" applyAlignment="1">
      <alignment horizontal="right"/>
    </xf>
    <xf numFmtId="3" fontId="29" fillId="0" borderId="13" xfId="2" applyNumberFormat="1" applyFont="1" applyFill="1" applyBorder="1" applyAlignment="1">
      <alignment horizontal="right"/>
    </xf>
    <xf numFmtId="3" fontId="29" fillId="0" borderId="14" xfId="2" applyNumberFormat="1" applyFont="1" applyFill="1" applyBorder="1" applyAlignment="1">
      <alignment horizontal="right"/>
    </xf>
    <xf numFmtId="3" fontId="29" fillId="0" borderId="15" xfId="2" applyNumberFormat="1" applyFont="1" applyFill="1" applyBorder="1" applyAlignment="1">
      <alignment horizontal="right"/>
    </xf>
    <xf numFmtId="0" fontId="20" fillId="0" borderId="0" xfId="1" applyFont="1" applyAlignment="1">
      <alignment horizontal="center"/>
    </xf>
    <xf numFmtId="0" fontId="21" fillId="4" borderId="5" xfId="1" quotePrefix="1" applyFont="1" applyFill="1" applyBorder="1" applyAlignment="1">
      <alignment horizontal="center"/>
    </xf>
    <xf numFmtId="0" fontId="16" fillId="4" borderId="0" xfId="1" applyFont="1" applyFill="1"/>
    <xf numFmtId="3" fontId="20" fillId="4" borderId="6" xfId="2" applyNumberFormat="1" applyFont="1" applyFill="1" applyBorder="1" applyAlignment="1">
      <alignment horizontal="center"/>
    </xf>
    <xf numFmtId="3" fontId="20" fillId="4" borderId="0" xfId="2" applyNumberFormat="1" applyFont="1" applyFill="1" applyBorder="1" applyAlignment="1">
      <alignment horizontal="center"/>
    </xf>
    <xf numFmtId="3" fontId="20" fillId="4" borderId="7" xfId="2" applyNumberFormat="1" applyFont="1" applyFill="1" applyBorder="1" applyAlignment="1">
      <alignment horizontal="center"/>
    </xf>
    <xf numFmtId="3" fontId="16" fillId="4" borderId="7" xfId="2" applyNumberFormat="1" applyFont="1" applyFill="1" applyBorder="1" applyAlignment="1">
      <alignment horizontal="center"/>
    </xf>
    <xf numFmtId="3" fontId="13" fillId="0" borderId="0" xfId="1" applyNumberFormat="1" applyFont="1" applyAlignment="1" applyProtection="1">
      <alignment horizontal="left" vertical="top" indent="2"/>
      <protection hidden="1"/>
    </xf>
    <xf numFmtId="49" fontId="20" fillId="0" borderId="27" xfId="1" applyNumberFormat="1" applyFont="1" applyBorder="1" applyAlignment="1">
      <alignment horizontal="center" vertical="center"/>
    </xf>
    <xf numFmtId="49" fontId="20" fillId="0" borderId="13" xfId="1" applyNumberFormat="1" applyFont="1" applyBorder="1" applyAlignment="1">
      <alignment horizontal="center" vertical="center"/>
    </xf>
    <xf numFmtId="49" fontId="16" fillId="0" borderId="14" xfId="1" applyNumberFormat="1" applyFont="1" applyBorder="1" applyAlignment="1">
      <alignment horizontal="center" vertical="center"/>
    </xf>
    <xf numFmtId="49" fontId="20" fillId="0" borderId="14" xfId="1" applyNumberFormat="1" applyFont="1" applyBorder="1" applyAlignment="1">
      <alignment horizontal="center" vertical="center"/>
    </xf>
    <xf numFmtId="49" fontId="20" fillId="0" borderId="15" xfId="1" applyNumberFormat="1" applyFont="1" applyBorder="1" applyAlignment="1">
      <alignment horizontal="center" vertical="center"/>
    </xf>
    <xf numFmtId="49" fontId="16" fillId="0" borderId="26" xfId="1" applyNumberFormat="1" applyFont="1" applyBorder="1" applyAlignment="1">
      <alignment horizontal="center" vertical="center"/>
    </xf>
    <xf numFmtId="0" fontId="16" fillId="2" borderId="23" xfId="1" applyFont="1" applyFill="1" applyBorder="1" applyAlignment="1">
      <alignment vertical="center"/>
    </xf>
    <xf numFmtId="0" fontId="16" fillId="2" borderId="5" xfId="1" applyFont="1" applyFill="1" applyBorder="1" applyAlignment="1">
      <alignment horizontal="center" vertical="center"/>
    </xf>
    <xf numFmtId="49" fontId="20" fillId="0" borderId="21" xfId="1" applyNumberFormat="1" applyFont="1" applyBorder="1" applyAlignment="1">
      <alignment horizontal="center" vertical="center"/>
    </xf>
    <xf numFmtId="49" fontId="16" fillId="0" borderId="21" xfId="1" applyNumberFormat="1" applyFont="1" applyBorder="1" applyAlignment="1">
      <alignment horizontal="center" vertical="center"/>
    </xf>
    <xf numFmtId="0" fontId="16" fillId="2" borderId="8" xfId="1" applyFont="1" applyFill="1" applyBorder="1" applyAlignment="1">
      <alignment horizontal="center" vertical="center"/>
    </xf>
    <xf numFmtId="3" fontId="21" fillId="0" borderId="5" xfId="2" applyNumberFormat="1" applyFont="1" applyFill="1" applyBorder="1" applyAlignment="1">
      <alignment horizontal="center"/>
    </xf>
    <xf numFmtId="3" fontId="13" fillId="0" borderId="5" xfId="2" applyNumberFormat="1" applyFont="1" applyFill="1" applyBorder="1" applyAlignment="1">
      <alignment horizontal="center"/>
    </xf>
    <xf numFmtId="3" fontId="20" fillId="0" borderId="5" xfId="2" applyNumberFormat="1" applyFont="1" applyFill="1" applyBorder="1" applyAlignment="1">
      <alignment horizontal="center"/>
    </xf>
    <xf numFmtId="3" fontId="20" fillId="3" borderId="5" xfId="2" applyNumberFormat="1" applyFont="1" applyFill="1" applyBorder="1" applyAlignment="1">
      <alignment horizontal="center" wrapText="1"/>
    </xf>
    <xf numFmtId="3" fontId="16" fillId="0" borderId="5" xfId="2" applyNumberFormat="1" applyFont="1" applyFill="1" applyBorder="1" applyAlignment="1">
      <alignment horizontal="center"/>
    </xf>
    <xf numFmtId="0" fontId="16" fillId="2" borderId="21" xfId="1" applyFont="1" applyFill="1" applyBorder="1" applyAlignment="1">
      <alignment horizontal="center" vertical="center"/>
    </xf>
    <xf numFmtId="49" fontId="20" fillId="5" borderId="21" xfId="1" applyNumberFormat="1" applyFont="1" applyFill="1" applyBorder="1" applyAlignment="1">
      <alignment horizontal="center" vertical="center"/>
    </xf>
    <xf numFmtId="3" fontId="24" fillId="0" borderId="7" xfId="2" applyNumberFormat="1" applyFont="1" applyFill="1" applyBorder="1" applyAlignment="1" applyProtection="1">
      <alignment horizontal="right" vertical="center"/>
      <protection hidden="1"/>
    </xf>
    <xf numFmtId="3" fontId="16" fillId="2" borderId="5" xfId="1" applyNumberFormat="1" applyFont="1" applyFill="1" applyBorder="1" applyAlignment="1">
      <alignment horizontal="center" vertical="center"/>
    </xf>
    <xf numFmtId="3" fontId="16" fillId="2" borderId="8" xfId="1" applyNumberFormat="1" applyFont="1" applyFill="1" applyBorder="1" applyAlignment="1">
      <alignment horizontal="center" vertical="center"/>
    </xf>
    <xf numFmtId="3" fontId="16" fillId="0" borderId="5" xfId="2" applyNumberFormat="1" applyFont="1" applyFill="1" applyBorder="1" applyAlignment="1">
      <alignment horizontal="right"/>
    </xf>
    <xf numFmtId="3" fontId="13" fillId="0" borderId="5" xfId="2" applyNumberFormat="1" applyFont="1" applyFill="1" applyBorder="1" applyAlignment="1">
      <alignment horizontal="right"/>
    </xf>
    <xf numFmtId="3" fontId="20" fillId="0" borderId="5" xfId="2" applyNumberFormat="1" applyFont="1" applyFill="1" applyBorder="1" applyAlignment="1">
      <alignment horizontal="right"/>
    </xf>
    <xf numFmtId="3" fontId="20" fillId="0" borderId="5" xfId="2" applyNumberFormat="1" applyFont="1" applyFill="1" applyBorder="1" applyAlignment="1">
      <alignment horizontal="right" wrapText="1"/>
    </xf>
    <xf numFmtId="3" fontId="21" fillId="0" borderId="5" xfId="2" applyNumberFormat="1" applyFont="1" applyFill="1" applyBorder="1" applyAlignment="1">
      <alignment horizontal="right"/>
    </xf>
    <xf numFmtId="3" fontId="29" fillId="0" borderId="12" xfId="2" applyNumberFormat="1" applyFont="1" applyFill="1" applyBorder="1" applyAlignment="1">
      <alignment horizontal="right"/>
    </xf>
    <xf numFmtId="0" fontId="16" fillId="2" borderId="22" xfId="4" applyFont="1" applyFill="1" applyBorder="1" applyAlignment="1">
      <alignment horizontal="center" vertical="center" wrapText="1"/>
    </xf>
    <xf numFmtId="0" fontId="16" fillId="2" borderId="23" xfId="5" applyFont="1" applyFill="1" applyBorder="1" applyAlignment="1">
      <alignment horizontal="center" vertical="center" wrapText="1"/>
    </xf>
    <xf numFmtId="3" fontId="16" fillId="3" borderId="22" xfId="6" applyNumberFormat="1" applyFont="1" applyFill="1" applyBorder="1" applyAlignment="1" applyProtection="1">
      <alignment horizontal="center" vertical="center"/>
    </xf>
    <xf numFmtId="3" fontId="16" fillId="3" borderId="23" xfId="6" applyNumberFormat="1" applyFont="1" applyFill="1" applyBorder="1" applyAlignment="1" applyProtection="1">
      <alignment horizontal="center" vertical="center"/>
    </xf>
    <xf numFmtId="3" fontId="16" fillId="0" borderId="6" xfId="6" applyNumberFormat="1" applyFont="1" applyFill="1" applyBorder="1" applyAlignment="1" applyProtection="1">
      <alignment horizontal="center"/>
    </xf>
    <xf numFmtId="3" fontId="16" fillId="0" borderId="7" xfId="6" applyNumberFormat="1" applyFont="1" applyFill="1" applyBorder="1" applyAlignment="1" applyProtection="1">
      <alignment horizontal="center"/>
      <protection hidden="1"/>
    </xf>
    <xf numFmtId="3" fontId="16" fillId="0" borderId="7" xfId="6" applyNumberFormat="1" applyFont="1" applyFill="1" applyBorder="1" applyAlignment="1" applyProtection="1">
      <alignment horizontal="center"/>
    </xf>
    <xf numFmtId="3" fontId="13" fillId="0" borderId="6" xfId="6" applyNumberFormat="1" applyFont="1" applyFill="1" applyBorder="1" applyAlignment="1" applyProtection="1">
      <alignment horizontal="center"/>
    </xf>
    <xf numFmtId="3" fontId="13" fillId="0" borderId="7" xfId="6" applyNumberFormat="1" applyFont="1" applyFill="1" applyBorder="1" applyAlignment="1" applyProtection="1">
      <alignment horizontal="center"/>
    </xf>
    <xf numFmtId="3" fontId="16" fillId="0" borderId="9" xfId="6" applyNumberFormat="1" applyFont="1" applyFill="1" applyBorder="1" applyAlignment="1" applyProtection="1">
      <alignment horizontal="center"/>
    </xf>
    <xf numFmtId="3" fontId="16" fillId="0" borderId="10" xfId="6" applyNumberFormat="1" applyFont="1" applyFill="1" applyBorder="1" applyAlignment="1" applyProtection="1">
      <alignment horizontal="center"/>
    </xf>
    <xf numFmtId="3" fontId="16" fillId="0" borderId="11" xfId="6" applyNumberFormat="1" applyFont="1" applyFill="1" applyBorder="1" applyAlignment="1" applyProtection="1">
      <alignment horizontal="center"/>
    </xf>
    <xf numFmtId="0" fontId="16" fillId="2" borderId="22" xfId="5" applyFont="1" applyFill="1" applyBorder="1" applyAlignment="1">
      <alignment horizontal="center" vertical="center" wrapText="1"/>
    </xf>
    <xf numFmtId="0" fontId="16" fillId="2" borderId="21" xfId="4" applyFont="1" applyFill="1" applyBorder="1" applyAlignment="1">
      <alignment horizontal="center" vertical="center" wrapText="1"/>
    </xf>
    <xf numFmtId="3" fontId="16" fillId="3" borderId="21" xfId="6" applyNumberFormat="1" applyFont="1" applyFill="1" applyBorder="1" applyAlignment="1" applyProtection="1">
      <alignment horizontal="center" vertical="center"/>
    </xf>
    <xf numFmtId="3" fontId="16" fillId="0" borderId="5" xfId="6" applyNumberFormat="1" applyFont="1" applyFill="1" applyBorder="1" applyAlignment="1" applyProtection="1">
      <alignment horizontal="center"/>
    </xf>
    <xf numFmtId="3" fontId="13" fillId="0" borderId="5" xfId="6" applyNumberFormat="1" applyFont="1" applyFill="1" applyBorder="1" applyAlignment="1" applyProtection="1">
      <alignment horizontal="center"/>
    </xf>
    <xf numFmtId="3" fontId="27" fillId="0" borderId="8" xfId="6" applyNumberFormat="1" applyFont="1" applyFill="1" applyBorder="1" applyAlignment="1">
      <alignment horizontal="center"/>
    </xf>
    <xf numFmtId="165" fontId="20" fillId="0" borderId="0" xfId="2" applyNumberFormat="1" applyFont="1" applyFill="1" applyBorder="1" applyAlignment="1" applyProtection="1">
      <alignment horizontal="right" vertical="center" wrapText="1"/>
      <protection hidden="1"/>
    </xf>
    <xf numFmtId="3" fontId="11" fillId="0" borderId="0" xfId="3" applyNumberFormat="1"/>
    <xf numFmtId="0" fontId="20" fillId="2" borderId="12" xfId="1" applyFont="1" applyFill="1" applyBorder="1" applyAlignment="1">
      <alignment horizontal="left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20" fillId="2" borderId="5" xfId="1" applyFont="1" applyFill="1" applyBorder="1" applyAlignment="1">
      <alignment horizontal="center" vertical="center" wrapText="1"/>
    </xf>
    <xf numFmtId="0" fontId="20" fillId="2" borderId="8" xfId="1" applyFont="1" applyFill="1" applyBorder="1" applyAlignment="1">
      <alignment horizontal="center" vertical="center" wrapText="1"/>
    </xf>
    <xf numFmtId="0" fontId="20" fillId="2" borderId="3" xfId="1" applyFont="1" applyFill="1" applyBorder="1" applyAlignment="1">
      <alignment horizontal="left" vertical="center"/>
    </xf>
    <xf numFmtId="0" fontId="20" fillId="2" borderId="0" xfId="1" applyFont="1" applyFill="1" applyAlignment="1">
      <alignment horizontal="left" vertical="center"/>
    </xf>
    <xf numFmtId="0" fontId="20" fillId="2" borderId="10" xfId="1" applyFont="1" applyFill="1" applyBorder="1" applyAlignment="1">
      <alignment horizontal="left" vertical="center"/>
    </xf>
    <xf numFmtId="0" fontId="16" fillId="2" borderId="2" xfId="1" applyFont="1" applyFill="1" applyBorder="1" applyAlignment="1">
      <alignment horizontal="center" vertical="center"/>
    </xf>
    <xf numFmtId="0" fontId="16" fillId="2" borderId="3" xfId="1" applyFont="1" applyFill="1" applyBorder="1" applyAlignment="1">
      <alignment horizontal="center" vertical="center"/>
    </xf>
    <xf numFmtId="0" fontId="16" fillId="2" borderId="4" xfId="1" applyFont="1" applyFill="1" applyBorder="1" applyAlignment="1">
      <alignment horizontal="center" vertical="center"/>
    </xf>
    <xf numFmtId="0" fontId="20" fillId="2" borderId="4" xfId="1" applyFont="1" applyFill="1" applyBorder="1" applyAlignment="1">
      <alignment horizontal="center" vertical="center"/>
    </xf>
    <xf numFmtId="0" fontId="20" fillId="2" borderId="7" xfId="1" applyFont="1" applyFill="1" applyBorder="1" applyAlignment="1">
      <alignment horizontal="center" vertical="center"/>
    </xf>
    <xf numFmtId="0" fontId="20" fillId="2" borderId="11" xfId="1" applyFont="1" applyFill="1" applyBorder="1" applyAlignment="1">
      <alignment horizontal="center" vertical="center"/>
    </xf>
    <xf numFmtId="0" fontId="16" fillId="2" borderId="24" xfId="1" applyFont="1" applyFill="1" applyBorder="1" applyAlignment="1">
      <alignment horizontal="center" vertical="center"/>
    </xf>
    <xf numFmtId="0" fontId="16" fillId="2" borderId="28" xfId="1" applyFont="1" applyFill="1" applyBorder="1" applyAlignment="1">
      <alignment horizontal="center" vertical="center"/>
    </xf>
    <xf numFmtId="0" fontId="16" fillId="2" borderId="25" xfId="1" applyFont="1" applyFill="1" applyBorder="1" applyAlignment="1">
      <alignment horizontal="center" vertical="center"/>
    </xf>
    <xf numFmtId="0" fontId="16" fillId="2" borderId="22" xfId="1" applyFont="1" applyFill="1" applyBorder="1" applyAlignment="1">
      <alignment horizontal="center" vertical="center" wrapText="1"/>
    </xf>
    <xf numFmtId="0" fontId="16" fillId="2" borderId="23" xfId="1" applyFont="1" applyFill="1" applyBorder="1" applyAlignment="1">
      <alignment horizontal="center" vertical="center" wrapText="1"/>
    </xf>
    <xf numFmtId="0" fontId="16" fillId="2" borderId="6" xfId="1" applyFont="1" applyFill="1" applyBorder="1" applyAlignment="1">
      <alignment horizontal="center" vertical="center"/>
    </xf>
    <xf numFmtId="0" fontId="16" fillId="2" borderId="7" xfId="1" applyFont="1" applyFill="1" applyBorder="1" applyAlignment="1">
      <alignment horizontal="center" vertical="center"/>
    </xf>
    <xf numFmtId="0" fontId="16" fillId="2" borderId="5" xfId="1" applyFont="1" applyFill="1" applyBorder="1" applyAlignment="1">
      <alignment horizontal="center" vertical="center"/>
    </xf>
    <xf numFmtId="0" fontId="16" fillId="2" borderId="8" xfId="1" applyFont="1" applyFill="1" applyBorder="1" applyAlignment="1">
      <alignment horizontal="center" vertical="center"/>
    </xf>
    <xf numFmtId="0" fontId="16" fillId="2" borderId="1" xfId="1" applyFont="1" applyFill="1" applyBorder="1" applyAlignment="1">
      <alignment horizontal="center" vertical="center" wrapText="1"/>
    </xf>
    <xf numFmtId="0" fontId="16" fillId="2" borderId="5" xfId="1" applyFont="1" applyFill="1" applyBorder="1" applyAlignment="1">
      <alignment horizontal="center" vertical="center" wrapText="1"/>
    </xf>
    <xf numFmtId="0" fontId="16" fillId="2" borderId="9" xfId="1" applyFont="1" applyFill="1" applyBorder="1" applyAlignment="1">
      <alignment horizontal="center" vertical="center"/>
    </xf>
    <xf numFmtId="0" fontId="16" fillId="2" borderId="11" xfId="1" applyFont="1" applyFill="1" applyBorder="1" applyAlignment="1">
      <alignment horizontal="center" vertical="center"/>
    </xf>
    <xf numFmtId="0" fontId="20" fillId="2" borderId="2" xfId="1" applyFont="1" applyFill="1" applyBorder="1" applyAlignment="1">
      <alignment horizontal="center" vertical="center"/>
    </xf>
    <xf numFmtId="0" fontId="20" fillId="2" borderId="6" xfId="1" applyFont="1" applyFill="1" applyBorder="1" applyAlignment="1">
      <alignment horizontal="center" vertical="center"/>
    </xf>
    <xf numFmtId="0" fontId="20" fillId="2" borderId="9" xfId="1" applyFont="1" applyFill="1" applyBorder="1" applyAlignment="1">
      <alignment horizontal="center" vertical="center"/>
    </xf>
    <xf numFmtId="0" fontId="20" fillId="2" borderId="1" xfId="1" applyFont="1" applyFill="1" applyBorder="1" applyAlignment="1">
      <alignment horizontal="left" vertical="center"/>
    </xf>
    <xf numFmtId="0" fontId="20" fillId="2" borderId="5" xfId="1" applyFont="1" applyFill="1" applyBorder="1" applyAlignment="1">
      <alignment horizontal="left" vertical="center"/>
    </xf>
    <xf numFmtId="0" fontId="20" fillId="2" borderId="8" xfId="1" applyFont="1" applyFill="1" applyBorder="1" applyAlignment="1">
      <alignment horizontal="left" vertical="center"/>
    </xf>
    <xf numFmtId="0" fontId="16" fillId="2" borderId="8" xfId="1" applyFont="1" applyFill="1" applyBorder="1" applyAlignment="1">
      <alignment horizontal="center" vertical="center" wrapText="1"/>
    </xf>
    <xf numFmtId="0" fontId="16" fillId="2" borderId="22" xfId="1" applyFont="1" applyFill="1" applyBorder="1" applyAlignment="1">
      <alignment horizontal="center" vertical="center"/>
    </xf>
    <xf numFmtId="0" fontId="16" fillId="2" borderId="19" xfId="1" applyFont="1" applyFill="1" applyBorder="1" applyAlignment="1">
      <alignment horizontal="center" vertical="center"/>
    </xf>
    <xf numFmtId="0" fontId="16" fillId="2" borderId="29" xfId="1" applyFont="1" applyFill="1" applyBorder="1" applyAlignment="1">
      <alignment horizontal="center" vertical="center" wrapText="1"/>
    </xf>
    <xf numFmtId="49" fontId="20" fillId="2" borderId="1" xfId="1" applyNumberFormat="1" applyFont="1" applyFill="1" applyBorder="1" applyAlignment="1">
      <alignment horizontal="center" vertical="center" wrapText="1"/>
    </xf>
    <xf numFmtId="49" fontId="20" fillId="2" borderId="5" xfId="1" applyNumberFormat="1" applyFont="1" applyFill="1" applyBorder="1" applyAlignment="1">
      <alignment horizontal="center" vertical="center" wrapText="1"/>
    </xf>
    <xf numFmtId="3" fontId="16" fillId="2" borderId="2" xfId="1" applyNumberFormat="1" applyFont="1" applyFill="1" applyBorder="1" applyAlignment="1" applyProtection="1">
      <alignment horizontal="center" vertical="center" wrapText="1"/>
      <protection hidden="1"/>
    </xf>
    <xf numFmtId="3" fontId="16" fillId="2" borderId="3" xfId="1" applyNumberFormat="1" applyFont="1" applyFill="1" applyBorder="1" applyAlignment="1" applyProtection="1">
      <alignment horizontal="center" vertical="center" wrapText="1"/>
      <protection hidden="1"/>
    </xf>
    <xf numFmtId="3" fontId="16" fillId="2" borderId="4" xfId="1" applyNumberFormat="1" applyFont="1" applyFill="1" applyBorder="1" applyAlignment="1" applyProtection="1">
      <alignment horizontal="center" vertical="center" wrapText="1"/>
      <protection hidden="1"/>
    </xf>
    <xf numFmtId="3" fontId="16" fillId="2" borderId="6" xfId="1" applyNumberFormat="1" applyFont="1" applyFill="1" applyBorder="1" applyAlignment="1" applyProtection="1">
      <alignment horizontal="center" vertical="center" wrapText="1"/>
      <protection hidden="1"/>
    </xf>
    <xf numFmtId="3" fontId="16" fillId="2" borderId="0" xfId="1" applyNumberFormat="1" applyFont="1" applyFill="1" applyAlignment="1" applyProtection="1">
      <alignment horizontal="center" vertical="center" wrapText="1"/>
      <protection hidden="1"/>
    </xf>
    <xf numFmtId="3" fontId="16" fillId="2" borderId="7" xfId="1" applyNumberFormat="1" applyFont="1" applyFill="1" applyBorder="1" applyAlignment="1" applyProtection="1">
      <alignment horizontal="center" vertical="center" wrapText="1"/>
      <protection hidden="1"/>
    </xf>
    <xf numFmtId="3" fontId="16" fillId="2" borderId="2" xfId="1" applyNumberFormat="1" applyFont="1" applyFill="1" applyBorder="1" applyAlignment="1" applyProtection="1">
      <alignment horizontal="center" vertical="center"/>
      <protection hidden="1"/>
    </xf>
    <xf numFmtId="3" fontId="16" fillId="2" borderId="4" xfId="1" applyNumberFormat="1" applyFont="1" applyFill="1" applyBorder="1" applyAlignment="1" applyProtection="1">
      <alignment horizontal="center" vertical="center"/>
      <protection hidden="1"/>
    </xf>
    <xf numFmtId="3" fontId="16" fillId="2" borderId="6" xfId="1" applyNumberFormat="1" applyFont="1" applyFill="1" applyBorder="1" applyAlignment="1" applyProtection="1">
      <alignment horizontal="center" vertical="center"/>
      <protection hidden="1"/>
    </xf>
    <xf numFmtId="3" fontId="16" fillId="2" borderId="7" xfId="1" applyNumberFormat="1" applyFont="1" applyFill="1" applyBorder="1" applyAlignment="1" applyProtection="1">
      <alignment horizontal="center" vertical="center"/>
      <protection hidden="1"/>
    </xf>
    <xf numFmtId="3" fontId="16" fillId="2" borderId="26" xfId="1" applyNumberFormat="1" applyFont="1" applyFill="1" applyBorder="1" applyAlignment="1" applyProtection="1">
      <alignment horizontal="center" vertical="center"/>
      <protection hidden="1"/>
    </xf>
    <xf numFmtId="3" fontId="16" fillId="2" borderId="27" xfId="1" applyNumberFormat="1" applyFont="1" applyFill="1" applyBorder="1" applyAlignment="1" applyProtection="1">
      <alignment horizontal="center" vertical="center"/>
      <protection hidden="1"/>
    </xf>
    <xf numFmtId="3" fontId="16" fillId="2" borderId="22" xfId="1" applyNumberFormat="1" applyFont="1" applyFill="1" applyBorder="1" applyAlignment="1" applyProtection="1">
      <alignment horizontal="center" vertical="center" wrapText="1"/>
      <protection hidden="1"/>
    </xf>
    <xf numFmtId="3" fontId="16" fillId="2" borderId="19" xfId="1" applyNumberFormat="1" applyFont="1" applyFill="1" applyBorder="1" applyAlignment="1" applyProtection="1">
      <alignment horizontal="center" vertical="center" wrapText="1"/>
      <protection hidden="1"/>
    </xf>
    <xf numFmtId="3" fontId="16" fillId="2" borderId="23" xfId="1" applyNumberFormat="1" applyFont="1" applyFill="1" applyBorder="1" applyAlignment="1" applyProtection="1">
      <alignment horizontal="center" vertical="center" wrapText="1"/>
      <protection hidden="1"/>
    </xf>
    <xf numFmtId="3" fontId="16" fillId="2" borderId="1" xfId="1" applyNumberFormat="1" applyFont="1" applyFill="1" applyBorder="1" applyAlignment="1" applyProtection="1">
      <alignment horizontal="center" vertical="center" wrapText="1"/>
      <protection hidden="1"/>
    </xf>
    <xf numFmtId="3" fontId="16" fillId="2" borderId="5" xfId="1" applyNumberFormat="1" applyFont="1" applyFill="1" applyBorder="1" applyAlignment="1" applyProtection="1">
      <alignment horizontal="center" vertical="center" wrapText="1"/>
      <protection hidden="1"/>
    </xf>
    <xf numFmtId="3" fontId="16" fillId="2" borderId="29" xfId="1" applyNumberFormat="1" applyFont="1" applyFill="1" applyBorder="1" applyAlignment="1" applyProtection="1">
      <alignment horizontal="center" vertical="center" wrapText="1"/>
      <protection hidden="1"/>
    </xf>
    <xf numFmtId="3" fontId="18" fillId="0" borderId="0" xfId="1" applyNumberFormat="1" applyFont="1" applyAlignment="1" applyProtection="1">
      <alignment horizontal="center" wrapText="1"/>
      <protection hidden="1"/>
    </xf>
    <xf numFmtId="0" fontId="13" fillId="0" borderId="0" xfId="1" applyFont="1" applyAlignment="1">
      <alignment horizontal="center"/>
    </xf>
    <xf numFmtId="3" fontId="16" fillId="0" borderId="22" xfId="1" applyNumberFormat="1" applyFont="1" applyBorder="1" applyAlignment="1" applyProtection="1">
      <alignment horizontal="center"/>
      <protection hidden="1"/>
    </xf>
    <xf numFmtId="3" fontId="16" fillId="0" borderId="19" xfId="1" applyNumberFormat="1" applyFont="1" applyBorder="1" applyAlignment="1" applyProtection="1">
      <alignment horizontal="center"/>
      <protection hidden="1"/>
    </xf>
    <xf numFmtId="3" fontId="16" fillId="2" borderId="14" xfId="1" applyNumberFormat="1" applyFont="1" applyFill="1" applyBorder="1" applyAlignment="1" applyProtection="1">
      <alignment vertical="center" wrapText="1"/>
      <protection hidden="1"/>
    </xf>
    <xf numFmtId="3" fontId="16" fillId="0" borderId="23" xfId="1" applyNumberFormat="1" applyFont="1" applyBorder="1" applyAlignment="1" applyProtection="1">
      <alignment horizontal="center"/>
      <protection hidden="1"/>
    </xf>
    <xf numFmtId="3" fontId="16" fillId="2" borderId="13" xfId="1" applyNumberFormat="1" applyFont="1" applyFill="1" applyBorder="1" applyAlignment="1" applyProtection="1">
      <alignment vertical="center" wrapText="1"/>
      <protection hidden="1"/>
    </xf>
    <xf numFmtId="3" fontId="16" fillId="2" borderId="24" xfId="1" applyNumberFormat="1" applyFont="1" applyFill="1" applyBorder="1" applyAlignment="1" applyProtection="1">
      <alignment horizontal="center" vertical="center"/>
      <protection hidden="1"/>
    </xf>
    <xf numFmtId="3" fontId="16" fillId="2" borderId="9" xfId="1" applyNumberFormat="1" applyFont="1" applyFill="1" applyBorder="1" applyAlignment="1" applyProtection="1">
      <alignment horizontal="center" vertical="center"/>
      <protection hidden="1"/>
    </xf>
    <xf numFmtId="3" fontId="16" fillId="2" borderId="25" xfId="1" applyNumberFormat="1" applyFont="1" applyFill="1" applyBorder="1" applyAlignment="1" applyProtection="1">
      <alignment horizontal="center" vertical="center" wrapText="1"/>
      <protection hidden="1"/>
    </xf>
    <xf numFmtId="3" fontId="16" fillId="2" borderId="11" xfId="1" applyNumberFormat="1" applyFont="1" applyFill="1" applyBorder="1" applyAlignment="1" applyProtection="1">
      <alignment horizontal="center" vertical="center" wrapText="1"/>
      <protection hidden="1"/>
    </xf>
    <xf numFmtId="3" fontId="16" fillId="2" borderId="15" xfId="1" applyNumberFormat="1" applyFont="1" applyFill="1" applyBorder="1" applyAlignment="1" applyProtection="1">
      <alignment vertical="center" wrapText="1"/>
      <protection hidden="1"/>
    </xf>
    <xf numFmtId="0" fontId="20" fillId="2" borderId="4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20" fillId="2" borderId="11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/>
    </xf>
    <xf numFmtId="0" fontId="20" fillId="2" borderId="5" xfId="1" applyFont="1" applyFill="1" applyBorder="1" applyAlignment="1">
      <alignment horizontal="center" vertical="center"/>
    </xf>
    <xf numFmtId="0" fontId="20" fillId="2" borderId="8" xfId="1" applyFont="1" applyFill="1" applyBorder="1" applyAlignment="1">
      <alignment horizontal="center" vertical="center"/>
    </xf>
    <xf numFmtId="0" fontId="16" fillId="2" borderId="23" xfId="1" applyFont="1" applyFill="1" applyBorder="1" applyAlignment="1">
      <alignment horizontal="center" vertical="center"/>
    </xf>
    <xf numFmtId="3" fontId="16" fillId="2" borderId="24" xfId="1" applyNumberFormat="1" applyFont="1" applyFill="1" applyBorder="1" applyAlignment="1">
      <alignment horizontal="center" vertical="center"/>
    </xf>
    <xf numFmtId="3" fontId="16" fillId="2" borderId="6" xfId="1" applyNumberFormat="1" applyFont="1" applyFill="1" applyBorder="1" applyAlignment="1">
      <alignment horizontal="center" vertical="center"/>
    </xf>
    <xf numFmtId="3" fontId="16" fillId="2" borderId="9" xfId="1" applyNumberFormat="1" applyFont="1" applyFill="1" applyBorder="1" applyAlignment="1">
      <alignment horizontal="center" vertical="center"/>
    </xf>
    <xf numFmtId="3" fontId="16" fillId="2" borderId="25" xfId="1" applyNumberFormat="1" applyFont="1" applyFill="1" applyBorder="1" applyAlignment="1">
      <alignment horizontal="center" vertical="center"/>
    </xf>
    <xf numFmtId="3" fontId="16" fillId="2" borderId="7" xfId="1" applyNumberFormat="1" applyFont="1" applyFill="1" applyBorder="1" applyAlignment="1">
      <alignment horizontal="center" vertical="center"/>
    </xf>
    <xf numFmtId="3" fontId="16" fillId="2" borderId="11" xfId="1" applyNumberFormat="1" applyFont="1" applyFill="1" applyBorder="1" applyAlignment="1">
      <alignment horizontal="center" vertical="center"/>
    </xf>
    <xf numFmtId="0" fontId="16" fillId="2" borderId="4" xfId="1" applyFont="1" applyFill="1" applyBorder="1" applyAlignment="1">
      <alignment horizontal="center" vertical="center" wrapText="1"/>
    </xf>
    <xf numFmtId="0" fontId="16" fillId="2" borderId="27" xfId="1" applyFont="1" applyFill="1" applyBorder="1" applyAlignment="1">
      <alignment horizontal="center" vertical="center" wrapText="1"/>
    </xf>
    <xf numFmtId="0" fontId="16" fillId="2" borderId="1" xfId="4" applyFont="1" applyFill="1" applyBorder="1" applyAlignment="1">
      <alignment horizontal="center" vertical="center" wrapText="1"/>
    </xf>
    <xf numFmtId="0" fontId="16" fillId="2" borderId="29" xfId="4" applyFont="1" applyFill="1" applyBorder="1" applyAlignment="1">
      <alignment horizontal="center" vertical="center" wrapText="1"/>
    </xf>
    <xf numFmtId="0" fontId="16" fillId="2" borderId="2" xfId="4" applyFont="1" applyFill="1" applyBorder="1" applyAlignment="1">
      <alignment horizontal="center" vertical="center" wrapText="1"/>
    </xf>
    <xf numFmtId="0" fontId="16" fillId="2" borderId="4" xfId="4" applyFont="1" applyFill="1" applyBorder="1" applyAlignment="1">
      <alignment horizontal="center" vertical="center" wrapText="1"/>
    </xf>
    <xf numFmtId="0" fontId="16" fillId="2" borderId="26" xfId="4" applyFont="1" applyFill="1" applyBorder="1" applyAlignment="1">
      <alignment horizontal="center" vertical="center" wrapText="1"/>
    </xf>
    <xf numFmtId="0" fontId="16" fillId="2" borderId="27" xfId="4" applyFont="1" applyFill="1" applyBorder="1" applyAlignment="1">
      <alignment horizontal="center" vertical="center" wrapText="1"/>
    </xf>
    <xf numFmtId="0" fontId="16" fillId="2" borderId="28" xfId="4" applyFont="1" applyFill="1" applyBorder="1" applyAlignment="1">
      <alignment horizontal="left" vertical="center" wrapText="1"/>
    </xf>
    <xf numFmtId="0" fontId="16" fillId="2" borderId="0" xfId="4" applyFont="1" applyFill="1" applyAlignment="1">
      <alignment horizontal="left" vertical="center" wrapText="1"/>
    </xf>
    <xf numFmtId="0" fontId="16" fillId="2" borderId="20" xfId="4" applyFont="1" applyFill="1" applyBorder="1" applyAlignment="1">
      <alignment horizontal="left" vertical="center" wrapText="1"/>
    </xf>
    <xf numFmtId="0" fontId="16" fillId="2" borderId="22" xfId="4" applyFont="1" applyFill="1" applyBorder="1" applyAlignment="1">
      <alignment horizontal="center" vertical="center" wrapText="1"/>
    </xf>
    <xf numFmtId="0" fontId="16" fillId="2" borderId="19" xfId="4" applyFont="1" applyFill="1" applyBorder="1" applyAlignment="1">
      <alignment horizontal="center" vertical="center" wrapText="1"/>
    </xf>
    <xf numFmtId="0" fontId="16" fillId="2" borderId="23" xfId="4" applyFont="1" applyFill="1" applyBorder="1" applyAlignment="1">
      <alignment horizontal="center" vertical="center" wrapText="1"/>
    </xf>
    <xf numFmtId="0" fontId="16" fillId="2" borderId="16" xfId="4" applyFont="1" applyFill="1" applyBorder="1" applyAlignment="1">
      <alignment horizontal="center" vertical="center" wrapText="1"/>
    </xf>
    <xf numFmtId="0" fontId="16" fillId="2" borderId="17" xfId="4" applyFont="1" applyFill="1" applyBorder="1" applyAlignment="1">
      <alignment horizontal="center" vertical="center" wrapText="1"/>
    </xf>
    <xf numFmtId="0" fontId="16" fillId="2" borderId="18" xfId="4" applyFont="1" applyFill="1" applyBorder="1" applyAlignment="1">
      <alignment horizontal="center" vertical="center" wrapText="1"/>
    </xf>
    <xf numFmtId="0" fontId="16" fillId="2" borderId="2" xfId="5" applyFont="1" applyFill="1" applyBorder="1" applyAlignment="1">
      <alignment horizontal="center" vertical="center" wrapText="1"/>
    </xf>
    <xf numFmtId="0" fontId="16" fillId="2" borderId="3" xfId="5" applyFont="1" applyFill="1" applyBorder="1" applyAlignment="1">
      <alignment horizontal="center" vertical="center" wrapText="1"/>
    </xf>
    <xf numFmtId="0" fontId="16" fillId="2" borderId="18" xfId="5" applyFont="1" applyFill="1" applyBorder="1" applyAlignment="1">
      <alignment horizontal="center" vertical="center" wrapText="1"/>
    </xf>
  </cellXfs>
  <cellStyles count="7">
    <cellStyle name="Comma 2" xfId="2"/>
    <cellStyle name="Comma 3" xfId="6"/>
    <cellStyle name="Normal" xfId="0" builtinId="0"/>
    <cellStyle name="Normal 2" xfId="1"/>
    <cellStyle name="Normal 3" xfId="3"/>
    <cellStyle name="Normal 3 2 2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showGridLines="0" view="pageBreakPreview" zoomScaleSheetLayoutView="100" workbookViewId="0">
      <pane xSplit="3" ySplit="12" topLeftCell="D13" activePane="bottomRight" state="frozen"/>
      <selection pane="topRight" activeCell="D1" sqref="D1"/>
      <selection pane="bottomLeft" activeCell="A11" sqref="A11"/>
      <selection pane="bottomRight" activeCell="T1" sqref="T1:T1048576"/>
    </sheetView>
  </sheetViews>
  <sheetFormatPr defaultColWidth="9.140625" defaultRowHeight="18" customHeight="1" outlineLevelRow="1" x14ac:dyDescent="0.2"/>
  <cols>
    <col min="1" max="1" width="2.5703125" style="7" customWidth="1"/>
    <col min="2" max="2" width="6.140625" style="7" customWidth="1"/>
    <col min="3" max="3" width="48.7109375" style="7" bestFit="1" customWidth="1"/>
    <col min="4" max="4" width="13.140625" style="10" bestFit="1" customWidth="1"/>
    <col min="5" max="5" width="10.85546875" style="9" bestFit="1" customWidth="1"/>
    <col min="6" max="6" width="14.5703125" style="9" bestFit="1" customWidth="1"/>
    <col min="7" max="7" width="11.5703125" style="9" bestFit="1" customWidth="1"/>
    <col min="8" max="8" width="8.5703125" style="9" bestFit="1" customWidth="1"/>
    <col min="9" max="9" width="12.140625" style="9" bestFit="1" customWidth="1"/>
    <col min="10" max="10" width="8.42578125" style="9" bestFit="1" customWidth="1"/>
    <col min="11" max="11" width="11.5703125" style="9" bestFit="1" customWidth="1"/>
    <col min="12" max="12" width="9.28515625" style="9" bestFit="1" customWidth="1"/>
    <col min="13" max="13" width="11.85546875" style="10" customWidth="1"/>
    <col min="14" max="17" width="11.85546875" style="9" customWidth="1"/>
    <col min="18" max="18" width="11.85546875" style="7" customWidth="1"/>
    <col min="19" max="19" width="14" style="9" bestFit="1" customWidth="1"/>
    <col min="20" max="16384" width="9.140625" style="7"/>
  </cols>
  <sheetData>
    <row r="1" spans="1:19" ht="18" customHeight="1" x14ac:dyDescent="0.2">
      <c r="C1" s="6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6"/>
    </row>
    <row r="2" spans="1:19" ht="15" customHeight="1" x14ac:dyDescent="0.25">
      <c r="B2" s="53" t="s">
        <v>93</v>
      </c>
      <c r="C2" s="59"/>
      <c r="D2" s="58"/>
      <c r="E2" s="60"/>
      <c r="F2" s="60"/>
      <c r="G2" s="102"/>
      <c r="H2" s="102"/>
      <c r="I2" s="102"/>
      <c r="J2" s="102"/>
      <c r="K2" s="58"/>
      <c r="L2" s="60"/>
      <c r="M2" s="58"/>
      <c r="N2" s="58"/>
      <c r="O2" s="58"/>
      <c r="P2" s="58"/>
      <c r="Q2" s="58"/>
      <c r="R2" s="58"/>
      <c r="S2" s="57"/>
    </row>
    <row r="3" spans="1:19" ht="13.5" customHeight="1" x14ac:dyDescent="0.25">
      <c r="B3" s="54" t="s">
        <v>296</v>
      </c>
      <c r="C3" s="59"/>
      <c r="D3" s="58"/>
      <c r="E3" s="58"/>
      <c r="F3" s="60"/>
      <c r="G3" s="60"/>
      <c r="H3" s="60"/>
      <c r="I3" s="60"/>
      <c r="J3" s="60"/>
      <c r="K3" s="57"/>
      <c r="L3" s="59"/>
      <c r="M3" s="61"/>
      <c r="N3" s="58"/>
      <c r="O3" s="58"/>
      <c r="P3" s="58"/>
      <c r="Q3" s="58"/>
      <c r="R3" s="58"/>
      <c r="S3" s="57"/>
    </row>
    <row r="4" spans="1:19" ht="13.5" customHeight="1" x14ac:dyDescent="0.25">
      <c r="B4" s="55" t="s">
        <v>94</v>
      </c>
      <c r="C4" s="59"/>
      <c r="D4" s="186"/>
      <c r="E4" s="186"/>
      <c r="F4" s="186"/>
      <c r="G4" s="186"/>
      <c r="H4" s="186"/>
      <c r="I4" s="186"/>
      <c r="J4" s="186"/>
      <c r="K4" s="186"/>
      <c r="L4" s="186"/>
      <c r="M4" s="58"/>
      <c r="N4" s="58"/>
      <c r="O4" s="58"/>
      <c r="P4" s="58"/>
      <c r="Q4" s="58"/>
      <c r="R4" s="58"/>
      <c r="S4" s="57"/>
    </row>
    <row r="5" spans="1:19" ht="13.5" customHeight="1" x14ac:dyDescent="0.25">
      <c r="B5" s="55" t="s">
        <v>313</v>
      </c>
      <c r="C5" s="59"/>
      <c r="D5" s="186"/>
      <c r="E5" s="186"/>
      <c r="F5" s="186"/>
      <c r="G5" s="186"/>
      <c r="H5" s="186"/>
      <c r="I5" s="186"/>
      <c r="J5" s="186"/>
      <c r="K5" s="186"/>
      <c r="L5" s="186"/>
      <c r="M5" s="58"/>
      <c r="N5" s="58"/>
      <c r="O5" s="58"/>
      <c r="P5" s="58"/>
      <c r="Q5" s="58"/>
      <c r="R5" s="58"/>
      <c r="S5" s="57"/>
    </row>
    <row r="6" spans="1:19" ht="18" customHeight="1" thickBot="1" x14ac:dyDescent="0.3">
      <c r="B6" s="58"/>
      <c r="C6" s="59"/>
      <c r="D6" s="186"/>
      <c r="E6" s="186"/>
      <c r="F6" s="186"/>
      <c r="G6" s="186"/>
      <c r="H6" s="186"/>
      <c r="I6" s="186"/>
      <c r="J6" s="186"/>
      <c r="K6" s="186"/>
      <c r="L6" s="58"/>
      <c r="M6" s="58"/>
      <c r="N6" s="58"/>
      <c r="O6" s="58"/>
      <c r="P6" s="58"/>
      <c r="Q6" s="58"/>
      <c r="R6" s="58"/>
      <c r="S6" s="57"/>
    </row>
    <row r="7" spans="1:19" s="11" customFormat="1" ht="22.5" customHeight="1" x14ac:dyDescent="0.25">
      <c r="B7" s="242" t="s">
        <v>225</v>
      </c>
      <c r="C7" s="245" t="s">
        <v>13</v>
      </c>
      <c r="D7" s="248" t="s">
        <v>307</v>
      </c>
      <c r="E7" s="249"/>
      <c r="F7" s="249"/>
      <c r="G7" s="249"/>
      <c r="H7" s="249"/>
      <c r="I7" s="249"/>
      <c r="J7" s="249"/>
      <c r="K7" s="249"/>
      <c r="L7" s="250"/>
      <c r="M7" s="248" t="s">
        <v>306</v>
      </c>
      <c r="N7" s="249"/>
      <c r="O7" s="250"/>
      <c r="P7" s="248" t="s">
        <v>304</v>
      </c>
      <c r="Q7" s="250"/>
      <c r="R7" s="263" t="s">
        <v>131</v>
      </c>
      <c r="S7" s="251" t="s">
        <v>7</v>
      </c>
    </row>
    <row r="8" spans="1:19" s="11" customFormat="1" ht="22.5" customHeight="1" thickBot="1" x14ac:dyDescent="0.3">
      <c r="B8" s="243"/>
      <c r="C8" s="246"/>
      <c r="D8" s="254" t="s">
        <v>305</v>
      </c>
      <c r="E8" s="255"/>
      <c r="F8" s="255"/>
      <c r="G8" s="255"/>
      <c r="H8" s="255"/>
      <c r="I8" s="255"/>
      <c r="J8" s="255"/>
      <c r="K8" s="255"/>
      <c r="L8" s="256"/>
      <c r="M8" s="257" t="s">
        <v>308</v>
      </c>
      <c r="N8" s="258"/>
      <c r="O8" s="200" t="s">
        <v>128</v>
      </c>
      <c r="P8" s="259"/>
      <c r="Q8" s="260"/>
      <c r="R8" s="264"/>
      <c r="S8" s="252"/>
    </row>
    <row r="9" spans="1:19" s="11" customFormat="1" ht="18" customHeight="1" thickBot="1" x14ac:dyDescent="0.3">
      <c r="B9" s="243"/>
      <c r="C9" s="246"/>
      <c r="D9" s="195" t="s">
        <v>14</v>
      </c>
      <c r="E9" s="196" t="s">
        <v>15</v>
      </c>
      <c r="F9" s="197" t="s">
        <v>16</v>
      </c>
      <c r="G9" s="197" t="s">
        <v>17</v>
      </c>
      <c r="H9" s="197" t="s">
        <v>18</v>
      </c>
      <c r="I9" s="197" t="s">
        <v>19</v>
      </c>
      <c r="J9" s="197" t="s">
        <v>20</v>
      </c>
      <c r="K9" s="196" t="s">
        <v>21</v>
      </c>
      <c r="L9" s="198" t="s">
        <v>22</v>
      </c>
      <c r="M9" s="199" t="s">
        <v>23</v>
      </c>
      <c r="N9" s="194" t="s">
        <v>24</v>
      </c>
      <c r="O9" s="194" t="s">
        <v>25</v>
      </c>
      <c r="P9" s="104" t="s">
        <v>26</v>
      </c>
      <c r="Q9" s="107" t="s">
        <v>27</v>
      </c>
      <c r="R9" s="202" t="s">
        <v>260</v>
      </c>
      <c r="S9" s="252"/>
    </row>
    <row r="10" spans="1:19" s="11" customFormat="1" ht="18" customHeight="1" x14ac:dyDescent="0.25">
      <c r="B10" s="243"/>
      <c r="C10" s="246"/>
      <c r="D10" s="108" t="s">
        <v>28</v>
      </c>
      <c r="E10" s="109" t="s">
        <v>29</v>
      </c>
      <c r="F10" s="109" t="s">
        <v>30</v>
      </c>
      <c r="G10" s="109" t="s">
        <v>31</v>
      </c>
      <c r="H10" s="109" t="s">
        <v>32</v>
      </c>
      <c r="I10" s="109" t="s">
        <v>33</v>
      </c>
      <c r="J10" s="109" t="s">
        <v>34</v>
      </c>
      <c r="K10" s="109" t="s">
        <v>35</v>
      </c>
      <c r="L10" s="110" t="s">
        <v>36</v>
      </c>
      <c r="M10" s="254" t="s">
        <v>43</v>
      </c>
      <c r="N10" s="256" t="s">
        <v>44</v>
      </c>
      <c r="O10" s="110" t="s">
        <v>30</v>
      </c>
      <c r="P10" s="108" t="s">
        <v>95</v>
      </c>
      <c r="Q10" s="110" t="s">
        <v>96</v>
      </c>
      <c r="R10" s="261" t="s">
        <v>129</v>
      </c>
      <c r="S10" s="252"/>
    </row>
    <row r="11" spans="1:19" s="11" customFormat="1" ht="18" customHeight="1" x14ac:dyDescent="0.25">
      <c r="B11" s="243"/>
      <c r="C11" s="246"/>
      <c r="D11" s="108" t="s">
        <v>185</v>
      </c>
      <c r="E11" s="109" t="s">
        <v>241</v>
      </c>
      <c r="F11" s="109" t="s">
        <v>29</v>
      </c>
      <c r="G11" s="109" t="s">
        <v>29</v>
      </c>
      <c r="H11" s="109" t="s">
        <v>39</v>
      </c>
      <c r="I11" s="109" t="s">
        <v>39</v>
      </c>
      <c r="J11" s="109" t="s">
        <v>40</v>
      </c>
      <c r="K11" s="109" t="s">
        <v>41</v>
      </c>
      <c r="L11" s="110" t="s">
        <v>42</v>
      </c>
      <c r="M11" s="259"/>
      <c r="N11" s="260"/>
      <c r="O11" s="110" t="s">
        <v>46</v>
      </c>
      <c r="P11" s="108" t="s">
        <v>297</v>
      </c>
      <c r="Q11" s="110" t="s">
        <v>298</v>
      </c>
      <c r="R11" s="261"/>
      <c r="S11" s="252"/>
    </row>
    <row r="12" spans="1:19" s="11" customFormat="1" ht="18" customHeight="1" thickBot="1" x14ac:dyDescent="0.3">
      <c r="B12" s="244"/>
      <c r="C12" s="247"/>
      <c r="D12" s="111" t="s">
        <v>47</v>
      </c>
      <c r="E12" s="112"/>
      <c r="F12" s="112" t="s">
        <v>186</v>
      </c>
      <c r="G12" s="112" t="s">
        <v>41</v>
      </c>
      <c r="H12" s="112" t="s">
        <v>40</v>
      </c>
      <c r="I12" s="112" t="s">
        <v>40</v>
      </c>
      <c r="J12" s="112"/>
      <c r="K12" s="112"/>
      <c r="L12" s="113"/>
      <c r="M12" s="265"/>
      <c r="N12" s="266"/>
      <c r="O12" s="113" t="s">
        <v>49</v>
      </c>
      <c r="P12" s="111" t="s">
        <v>97</v>
      </c>
      <c r="Q12" s="113" t="s">
        <v>98</v>
      </c>
      <c r="R12" s="262"/>
      <c r="S12" s="253"/>
    </row>
    <row r="13" spans="1:19" s="12" customFormat="1" ht="18" customHeight="1" x14ac:dyDescent="0.25">
      <c r="B13" s="116" t="s">
        <v>50</v>
      </c>
      <c r="C13" s="160" t="s">
        <v>242</v>
      </c>
      <c r="D13" s="72">
        <f>D14-D33</f>
        <v>97135.814461999573</v>
      </c>
      <c r="E13" s="70">
        <f t="shared" ref="E13:L13" si="0">E14-E33</f>
        <v>12557.698268623812</v>
      </c>
      <c r="F13" s="70">
        <f t="shared" si="0"/>
        <v>2398.2141730999938</v>
      </c>
      <c r="G13" s="70">
        <f t="shared" si="0"/>
        <v>0</v>
      </c>
      <c r="H13" s="70">
        <f t="shared" si="0"/>
        <v>34553.366999999991</v>
      </c>
      <c r="I13" s="70">
        <f t="shared" si="0"/>
        <v>31136.357999999978</v>
      </c>
      <c r="J13" s="70">
        <f t="shared" si="0"/>
        <v>190.03262894545878</v>
      </c>
      <c r="K13" s="70">
        <f t="shared" si="0"/>
        <v>110680.92888623619</v>
      </c>
      <c r="L13" s="124">
        <f t="shared" si="0"/>
        <v>129707.74799999944</v>
      </c>
      <c r="M13" s="72">
        <v>58344.444443545304</v>
      </c>
      <c r="N13" s="124">
        <v>-716724.92442263581</v>
      </c>
      <c r="O13" s="124">
        <v>2103835.8768673614</v>
      </c>
      <c r="P13" s="72">
        <v>182427.98216727335</v>
      </c>
      <c r="Q13" s="124">
        <v>-3022796.3445789795</v>
      </c>
      <c r="R13" s="124">
        <v>415416.6255027391</v>
      </c>
      <c r="S13" s="129">
        <f>SUM(D13:R13)</f>
        <v>-561136.17860179185</v>
      </c>
    </row>
    <row r="14" spans="1:19" ht="18" customHeight="1" x14ac:dyDescent="0.25">
      <c r="B14" s="187" t="s">
        <v>52</v>
      </c>
      <c r="C14" s="188" t="s">
        <v>243</v>
      </c>
      <c r="D14" s="189">
        <f>D15+D16+D21+D24+D27+D28+D29+D30</f>
        <v>4751598.6719310004</v>
      </c>
      <c r="E14" s="190">
        <f t="shared" ref="E14:L14" si="1">E15+E16+E21+E24+E27+E28+E29+E30</f>
        <v>-48705.909245499963</v>
      </c>
      <c r="F14" s="190">
        <f t="shared" si="1"/>
        <v>42650.671729999995</v>
      </c>
      <c r="G14" s="190">
        <f t="shared" si="1"/>
        <v>0</v>
      </c>
      <c r="H14" s="190">
        <f t="shared" si="1"/>
        <v>85403.073999999993</v>
      </c>
      <c r="I14" s="190">
        <f t="shared" si="1"/>
        <v>180616.21299999999</v>
      </c>
      <c r="J14" s="190">
        <f t="shared" si="1"/>
        <v>5036.6484125800025</v>
      </c>
      <c r="K14" s="190">
        <f t="shared" si="1"/>
        <v>306681.68633924861</v>
      </c>
      <c r="L14" s="191">
        <f t="shared" si="1"/>
        <v>1325230.8929999995</v>
      </c>
      <c r="M14" s="189">
        <v>2017544.9718314069</v>
      </c>
      <c r="N14" s="191">
        <v>469942.24633499992</v>
      </c>
      <c r="O14" s="191">
        <v>2309195.5396570456</v>
      </c>
      <c r="P14" s="189">
        <v>268927.31664199999</v>
      </c>
      <c r="Q14" s="191">
        <v>1160293.5138233325</v>
      </c>
      <c r="R14" s="191">
        <v>1371867.5450650011</v>
      </c>
      <c r="S14" s="192">
        <f>SUM(D14:R14)</f>
        <v>14246283.082521111</v>
      </c>
    </row>
    <row r="15" spans="1:19" s="12" customFormat="1" ht="18" customHeight="1" outlineLevel="1" x14ac:dyDescent="0.25">
      <c r="A15" s="7"/>
      <c r="B15" s="116" t="s">
        <v>53</v>
      </c>
      <c r="C15" s="161" t="s">
        <v>248</v>
      </c>
      <c r="D15" s="7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73">
        <v>-9624.5849999999991</v>
      </c>
      <c r="M15" s="76">
        <v>0</v>
      </c>
      <c r="N15" s="73">
        <v>0</v>
      </c>
      <c r="O15" s="73">
        <v>0</v>
      </c>
      <c r="P15" s="76">
        <v>0</v>
      </c>
      <c r="Q15" s="73">
        <v>0</v>
      </c>
      <c r="R15" s="73">
        <v>0</v>
      </c>
      <c r="S15" s="129">
        <f t="shared" ref="S15:S51" si="2">SUM(D15:R15)</f>
        <v>-9624.5849999999991</v>
      </c>
    </row>
    <row r="16" spans="1:19" s="12" customFormat="1" ht="18" customHeight="1" outlineLevel="1" x14ac:dyDescent="0.25">
      <c r="A16" s="7"/>
      <c r="B16" s="116" t="s">
        <v>54</v>
      </c>
      <c r="C16" s="161" t="s">
        <v>249</v>
      </c>
      <c r="D16" s="77">
        <v>386146.73358399991</v>
      </c>
      <c r="E16" s="69">
        <v>-51473.987194135698</v>
      </c>
      <c r="F16" s="69">
        <v>36045.202000000005</v>
      </c>
      <c r="G16" s="69">
        <v>0</v>
      </c>
      <c r="H16" s="69">
        <v>56704.28</v>
      </c>
      <c r="I16" s="69">
        <v>120345.71</v>
      </c>
      <c r="J16" s="69">
        <v>2651.8419853400005</v>
      </c>
      <c r="K16" s="69">
        <v>61587.753433876875</v>
      </c>
      <c r="L16" s="78">
        <v>434133.473</v>
      </c>
      <c r="M16" s="77">
        <v>958591.57570612663</v>
      </c>
      <c r="N16" s="78">
        <v>176495.78833499999</v>
      </c>
      <c r="O16" s="78">
        <v>1909470.3893845996</v>
      </c>
      <c r="P16" s="77">
        <v>265534.772642</v>
      </c>
      <c r="Q16" s="78">
        <v>760048.87649855448</v>
      </c>
      <c r="R16" s="78">
        <v>0</v>
      </c>
      <c r="S16" s="129">
        <f t="shared" si="2"/>
        <v>5116282.4093753621</v>
      </c>
    </row>
    <row r="17" spans="1:19" s="12" customFormat="1" ht="17.25" customHeight="1" outlineLevel="1" x14ac:dyDescent="0.25">
      <c r="A17" s="7"/>
      <c r="B17" s="116" t="s">
        <v>56</v>
      </c>
      <c r="C17" s="162" t="s">
        <v>244</v>
      </c>
      <c r="D17" s="74">
        <v>45226.75936199999</v>
      </c>
      <c r="E17" s="67">
        <v>6871.2419208643141</v>
      </c>
      <c r="F17" s="67">
        <v>351.66400000000004</v>
      </c>
      <c r="G17" s="66">
        <v>0</v>
      </c>
      <c r="H17" s="66">
        <v>0</v>
      </c>
      <c r="I17" s="66">
        <v>0</v>
      </c>
      <c r="J17" s="66">
        <v>438.30728260000052</v>
      </c>
      <c r="K17" s="67">
        <v>820.47874099687488</v>
      </c>
      <c r="L17" s="75">
        <v>-43661.284</v>
      </c>
      <c r="M17" s="74">
        <v>-1645.9045166999999</v>
      </c>
      <c r="N17" s="75">
        <v>-1865.74</v>
      </c>
      <c r="O17" s="75">
        <v>771950.86136425997</v>
      </c>
      <c r="P17" s="74">
        <v>0</v>
      </c>
      <c r="Q17" s="75">
        <v>22.013000000000002</v>
      </c>
      <c r="R17" s="75">
        <v>0</v>
      </c>
      <c r="S17" s="129">
        <f t="shared" si="2"/>
        <v>778508.39715402119</v>
      </c>
    </row>
    <row r="18" spans="1:19" s="12" customFormat="1" ht="17.25" hidden="1" customHeight="1" outlineLevel="1" x14ac:dyDescent="0.25">
      <c r="A18" s="7"/>
      <c r="B18" s="116"/>
      <c r="C18" s="162" t="s">
        <v>99</v>
      </c>
      <c r="D18" s="74">
        <v>0</v>
      </c>
      <c r="E18" s="67"/>
      <c r="F18" s="67"/>
      <c r="G18" s="66"/>
      <c r="H18" s="66"/>
      <c r="I18" s="66"/>
      <c r="J18" s="66"/>
      <c r="K18" s="67"/>
      <c r="L18" s="75">
        <v>0</v>
      </c>
      <c r="M18" s="74"/>
      <c r="N18" s="75"/>
      <c r="O18" s="75"/>
      <c r="P18" s="74"/>
      <c r="Q18" s="75"/>
      <c r="R18" s="75"/>
      <c r="S18" s="129">
        <f t="shared" si="2"/>
        <v>0</v>
      </c>
    </row>
    <row r="19" spans="1:19" s="12" customFormat="1" ht="18" customHeight="1" outlineLevel="1" x14ac:dyDescent="0.25">
      <c r="A19" s="7"/>
      <c r="B19" s="116" t="s">
        <v>57</v>
      </c>
      <c r="C19" s="162" t="s">
        <v>245</v>
      </c>
      <c r="D19" s="74">
        <v>293760.87522199994</v>
      </c>
      <c r="E19" s="67">
        <v>-53223.159000000007</v>
      </c>
      <c r="F19" s="67">
        <v>21237.945</v>
      </c>
      <c r="G19" s="66">
        <v>0</v>
      </c>
      <c r="H19" s="66">
        <v>45010.497000000003</v>
      </c>
      <c r="I19" s="66">
        <v>97863.157000000007</v>
      </c>
      <c r="J19" s="66">
        <v>1657.4567027399999</v>
      </c>
      <c r="K19" s="67">
        <v>25444.705739879999</v>
      </c>
      <c r="L19" s="75">
        <v>477666.75699999998</v>
      </c>
      <c r="M19" s="74">
        <v>623489.53864769998</v>
      </c>
      <c r="N19" s="75">
        <v>73459.002000000008</v>
      </c>
      <c r="O19" s="75">
        <v>1153338.4230000002</v>
      </c>
      <c r="P19" s="74">
        <v>252371.23087999999</v>
      </c>
      <c r="Q19" s="75">
        <v>700926.87312</v>
      </c>
      <c r="R19" s="75">
        <v>125617.19455519084</v>
      </c>
      <c r="S19" s="129">
        <f t="shared" si="2"/>
        <v>3838620.4968675114</v>
      </c>
    </row>
    <row r="20" spans="1:19" s="12" customFormat="1" ht="18" customHeight="1" outlineLevel="1" x14ac:dyDescent="0.25">
      <c r="A20" s="7"/>
      <c r="B20" s="116" t="s">
        <v>59</v>
      </c>
      <c r="C20" s="162" t="s">
        <v>246</v>
      </c>
      <c r="D20" s="74">
        <v>47159.099000000002</v>
      </c>
      <c r="E20" s="67">
        <v>-5122.0701149999995</v>
      </c>
      <c r="F20" s="67">
        <v>14455.593000000001</v>
      </c>
      <c r="G20" s="66">
        <v>0</v>
      </c>
      <c r="H20" s="66">
        <v>11693.782999999999</v>
      </c>
      <c r="I20" s="66">
        <v>22482.553</v>
      </c>
      <c r="J20" s="66">
        <v>556.07800000000009</v>
      </c>
      <c r="K20" s="67">
        <v>35322.568953000002</v>
      </c>
      <c r="L20" s="75">
        <v>128</v>
      </c>
      <c r="M20" s="74">
        <v>336747.94157512655</v>
      </c>
      <c r="N20" s="75">
        <v>104902.52633499997</v>
      </c>
      <c r="O20" s="75">
        <v>-15818.894979660636</v>
      </c>
      <c r="P20" s="74">
        <v>13163.541761999988</v>
      </c>
      <c r="Q20" s="75">
        <v>59099.990378554416</v>
      </c>
      <c r="R20" s="75">
        <v>-125617.19455519086</v>
      </c>
      <c r="S20" s="129">
        <f t="shared" si="2"/>
        <v>499153.51535382937</v>
      </c>
    </row>
    <row r="21" spans="1:19" s="12" customFormat="1" ht="18" customHeight="1" outlineLevel="1" x14ac:dyDescent="0.25">
      <c r="A21" s="7"/>
      <c r="B21" s="116" t="s">
        <v>60</v>
      </c>
      <c r="C21" s="161" t="s">
        <v>247</v>
      </c>
      <c r="D21" s="76">
        <v>3331250.0296760006</v>
      </c>
      <c r="E21" s="66">
        <v>1931.8882880000001</v>
      </c>
      <c r="F21" s="66">
        <v>318.11299999999937</v>
      </c>
      <c r="G21" s="66">
        <v>0</v>
      </c>
      <c r="H21" s="66">
        <v>30161.571</v>
      </c>
      <c r="I21" s="66">
        <v>-16722.337</v>
      </c>
      <c r="J21" s="66">
        <v>-753.26189050000016</v>
      </c>
      <c r="K21" s="66">
        <v>129798.5037556905</v>
      </c>
      <c r="L21" s="73">
        <v>-487753.47599999997</v>
      </c>
      <c r="M21" s="76">
        <v>81731.35147189998</v>
      </c>
      <c r="N21" s="73">
        <v>1023.0649999999996</v>
      </c>
      <c r="O21" s="73">
        <v>90454.417074864148</v>
      </c>
      <c r="P21" s="76">
        <v>0</v>
      </c>
      <c r="Q21" s="73">
        <v>-144.393</v>
      </c>
      <c r="R21" s="73">
        <v>493551.0700382567</v>
      </c>
      <c r="S21" s="129">
        <f t="shared" si="2"/>
        <v>3654846.5414142124</v>
      </c>
    </row>
    <row r="22" spans="1:19" ht="18" customHeight="1" outlineLevel="1" x14ac:dyDescent="0.25">
      <c r="B22" s="116" t="s">
        <v>62</v>
      </c>
      <c r="C22" s="162" t="s">
        <v>250</v>
      </c>
      <c r="D22" s="74">
        <v>880469.45292399998</v>
      </c>
      <c r="E22" s="67">
        <v>374.39199999999994</v>
      </c>
      <c r="F22" s="67">
        <v>-10236.568000000001</v>
      </c>
      <c r="G22" s="66">
        <v>0</v>
      </c>
      <c r="H22" s="66">
        <v>27601.067999999999</v>
      </c>
      <c r="I22" s="66">
        <v>-17552.523999999998</v>
      </c>
      <c r="J22" s="66">
        <v>-1290.3001304900004</v>
      </c>
      <c r="K22" s="67">
        <v>35528.349936000035</v>
      </c>
      <c r="L22" s="75">
        <v>157775.59399999998</v>
      </c>
      <c r="M22" s="74">
        <v>99334.21842759999</v>
      </c>
      <c r="N22" s="75">
        <v>-2177.1840000000002</v>
      </c>
      <c r="O22" s="75">
        <v>-301003.55565575999</v>
      </c>
      <c r="P22" s="74">
        <v>0</v>
      </c>
      <c r="Q22" s="75">
        <v>-119.857</v>
      </c>
      <c r="R22" s="75">
        <v>0</v>
      </c>
      <c r="S22" s="129">
        <f t="shared" si="2"/>
        <v>868703.08650135028</v>
      </c>
    </row>
    <row r="23" spans="1:19" ht="18" customHeight="1" outlineLevel="1" x14ac:dyDescent="0.25">
      <c r="B23" s="116" t="s">
        <v>63</v>
      </c>
      <c r="C23" s="162" t="s">
        <v>251</v>
      </c>
      <c r="D23" s="74">
        <v>2450780.5767520005</v>
      </c>
      <c r="E23" s="67">
        <v>1557.496288</v>
      </c>
      <c r="F23" s="67">
        <v>10554.681</v>
      </c>
      <c r="G23" s="66">
        <v>0</v>
      </c>
      <c r="H23" s="66">
        <v>2560.5030000000002</v>
      </c>
      <c r="I23" s="66">
        <v>830.1869999999999</v>
      </c>
      <c r="J23" s="66">
        <v>537.03823999000019</v>
      </c>
      <c r="K23" s="67">
        <v>94270.153819690473</v>
      </c>
      <c r="L23" s="75">
        <v>-645529.06999999995</v>
      </c>
      <c r="M23" s="74">
        <v>-17602.866955700007</v>
      </c>
      <c r="N23" s="75">
        <v>3200.2489999999998</v>
      </c>
      <c r="O23" s="75">
        <v>391457.97273062414</v>
      </c>
      <c r="P23" s="74">
        <v>0</v>
      </c>
      <c r="Q23" s="75">
        <v>-24.536000000000001</v>
      </c>
      <c r="R23" s="75">
        <v>493551.0700382567</v>
      </c>
      <c r="S23" s="129">
        <f t="shared" si="2"/>
        <v>2786143.4549128618</v>
      </c>
    </row>
    <row r="24" spans="1:19" ht="18" customHeight="1" outlineLevel="1" x14ac:dyDescent="0.25">
      <c r="B24" s="116" t="s">
        <v>64</v>
      </c>
      <c r="C24" s="161" t="s">
        <v>252</v>
      </c>
      <c r="D24" s="76">
        <v>1045162.3375560003</v>
      </c>
      <c r="E24" s="66">
        <v>233.72784700000003</v>
      </c>
      <c r="F24" s="66">
        <v>4809.7230000000009</v>
      </c>
      <c r="G24" s="66">
        <v>0</v>
      </c>
      <c r="H24" s="66">
        <v>1.4999999999999999E-2</v>
      </c>
      <c r="I24" s="66">
        <v>3939.6179999999995</v>
      </c>
      <c r="J24" s="66">
        <v>-97.125</v>
      </c>
      <c r="K24" s="66">
        <v>28984.163695633681</v>
      </c>
      <c r="L24" s="73">
        <v>1239749.2919999997</v>
      </c>
      <c r="M24" s="76">
        <v>25411.426236300002</v>
      </c>
      <c r="N24" s="73">
        <v>2250.8919999999998</v>
      </c>
      <c r="O24" s="73">
        <v>631.71518289999995</v>
      </c>
      <c r="P24" s="76">
        <v>-837.35299999999995</v>
      </c>
      <c r="Q24" s="73">
        <v>277534.43099999998</v>
      </c>
      <c r="R24" s="73">
        <v>735940.73599913716</v>
      </c>
      <c r="S24" s="129">
        <f t="shared" si="2"/>
        <v>3363713.5995169706</v>
      </c>
    </row>
    <row r="25" spans="1:19" s="12" customFormat="1" ht="18" customHeight="1" outlineLevel="1" x14ac:dyDescent="0.25">
      <c r="A25" s="7"/>
      <c r="B25" s="116" t="s">
        <v>69</v>
      </c>
      <c r="C25" s="162" t="s">
        <v>250</v>
      </c>
      <c r="D25" s="74">
        <v>495528.66704500047</v>
      </c>
      <c r="E25" s="67">
        <v>22.987380000000002</v>
      </c>
      <c r="F25" s="67">
        <v>-414.62199999999962</v>
      </c>
      <c r="G25" s="66">
        <v>0</v>
      </c>
      <c r="H25" s="66">
        <v>0</v>
      </c>
      <c r="I25" s="66">
        <v>3939.9529999999995</v>
      </c>
      <c r="J25" s="66">
        <v>-97.125</v>
      </c>
      <c r="K25" s="67">
        <v>-256.31838536630153</v>
      </c>
      <c r="L25" s="75">
        <v>1194089.8209999998</v>
      </c>
      <c r="M25" s="74">
        <v>3039.9434726000009</v>
      </c>
      <c r="N25" s="75">
        <v>1221.1300000000001</v>
      </c>
      <c r="O25" s="75">
        <v>91.783574599999994</v>
      </c>
      <c r="P25" s="74">
        <v>0</v>
      </c>
      <c r="Q25" s="75">
        <v>31009.098000000002</v>
      </c>
      <c r="R25" s="75">
        <v>0</v>
      </c>
      <c r="S25" s="129">
        <f t="shared" si="2"/>
        <v>1728175.3180868339</v>
      </c>
    </row>
    <row r="26" spans="1:19" ht="18" customHeight="1" outlineLevel="1" x14ac:dyDescent="0.25">
      <c r="B26" s="116" t="s">
        <v>70</v>
      </c>
      <c r="C26" s="162" t="s">
        <v>251</v>
      </c>
      <c r="D26" s="74">
        <v>549633.67051099986</v>
      </c>
      <c r="E26" s="67">
        <v>210.74046700000002</v>
      </c>
      <c r="F26" s="67">
        <v>5224.3450000000003</v>
      </c>
      <c r="G26" s="66">
        <v>0</v>
      </c>
      <c r="H26" s="66">
        <v>1.4999999999999999E-2</v>
      </c>
      <c r="I26" s="66">
        <v>-0.33500000000000002</v>
      </c>
      <c r="J26" s="66">
        <v>0</v>
      </c>
      <c r="K26" s="67">
        <v>29240.482080999984</v>
      </c>
      <c r="L26" s="75">
        <v>45659.470999999998</v>
      </c>
      <c r="M26" s="74">
        <v>22371.482763700002</v>
      </c>
      <c r="N26" s="75">
        <v>1029.7619999999997</v>
      </c>
      <c r="O26" s="75">
        <v>539.93160829999999</v>
      </c>
      <c r="P26" s="74">
        <v>-837.35299999999995</v>
      </c>
      <c r="Q26" s="75">
        <v>246525.33299999998</v>
      </c>
      <c r="R26" s="75">
        <v>735940.73599913716</v>
      </c>
      <c r="S26" s="129">
        <f t="shared" si="2"/>
        <v>1635538.2814301369</v>
      </c>
    </row>
    <row r="27" spans="1:19" ht="18" customHeight="1" outlineLevel="1" x14ac:dyDescent="0.25">
      <c r="B27" s="116" t="s">
        <v>71</v>
      </c>
      <c r="C27" s="161" t="s">
        <v>253</v>
      </c>
      <c r="D27" s="76">
        <v>14505.883363999987</v>
      </c>
      <c r="E27" s="66">
        <v>-485.86199999999997</v>
      </c>
      <c r="F27" s="66">
        <v>64.681729999999902</v>
      </c>
      <c r="G27" s="66">
        <v>0</v>
      </c>
      <c r="H27" s="66">
        <v>149.49100000000001</v>
      </c>
      <c r="I27" s="66">
        <v>63345.234000000004</v>
      </c>
      <c r="J27" s="66">
        <v>2803.1833863600018</v>
      </c>
      <c r="K27" s="66">
        <v>82699.139047185745</v>
      </c>
      <c r="L27" s="73">
        <v>35585.879000000001</v>
      </c>
      <c r="M27" s="76">
        <v>69775.266640195827</v>
      </c>
      <c r="N27" s="73">
        <v>23314.777999999998</v>
      </c>
      <c r="O27" s="73">
        <v>106121.23497388235</v>
      </c>
      <c r="P27" s="76">
        <v>4229.8969999999999</v>
      </c>
      <c r="Q27" s="73">
        <v>12194.411752100001</v>
      </c>
      <c r="R27" s="73">
        <v>239492.0346900287</v>
      </c>
      <c r="S27" s="129">
        <f t="shared" si="2"/>
        <v>653795.25258375262</v>
      </c>
    </row>
    <row r="28" spans="1:19" ht="18" customHeight="1" outlineLevel="1" x14ac:dyDescent="0.25">
      <c r="B28" s="116" t="s">
        <v>72</v>
      </c>
      <c r="C28" s="161" t="s">
        <v>254</v>
      </c>
      <c r="D28" s="76">
        <v>-63806.69999999999</v>
      </c>
      <c r="E28" s="66">
        <v>0</v>
      </c>
      <c r="F28" s="66">
        <v>0</v>
      </c>
      <c r="G28" s="66">
        <v>0</v>
      </c>
      <c r="H28" s="66">
        <v>0</v>
      </c>
      <c r="I28" s="66">
        <v>1036.1530000000002</v>
      </c>
      <c r="J28" s="66">
        <v>0</v>
      </c>
      <c r="K28" s="66">
        <v>0</v>
      </c>
      <c r="L28" s="73">
        <v>243.738</v>
      </c>
      <c r="M28" s="76">
        <v>0</v>
      </c>
      <c r="N28" s="73">
        <v>0</v>
      </c>
      <c r="O28" s="73">
        <v>0</v>
      </c>
      <c r="P28" s="76">
        <v>0</v>
      </c>
      <c r="Q28" s="73">
        <v>0</v>
      </c>
      <c r="R28" s="73">
        <v>0</v>
      </c>
      <c r="S28" s="129">
        <f t="shared" si="2"/>
        <v>-62526.808999999994</v>
      </c>
    </row>
    <row r="29" spans="1:19" s="12" customFormat="1" ht="18" customHeight="1" outlineLevel="1" x14ac:dyDescent="0.25">
      <c r="A29" s="7"/>
      <c r="B29" s="116" t="s">
        <v>73</v>
      </c>
      <c r="C29" s="161" t="s">
        <v>255</v>
      </c>
      <c r="D29" s="76">
        <v>-31.128000000000004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1560.5719999999999</v>
      </c>
      <c r="L29" s="73">
        <v>7.4710000000000001</v>
      </c>
      <c r="M29" s="76">
        <v>10330.866030999981</v>
      </c>
      <c r="N29" s="73">
        <v>-31611.127</v>
      </c>
      <c r="O29" s="73">
        <v>200072.8946581108</v>
      </c>
      <c r="P29" s="76">
        <v>0</v>
      </c>
      <c r="Q29" s="73">
        <v>0.185</v>
      </c>
      <c r="R29" s="73">
        <v>0</v>
      </c>
      <c r="S29" s="129">
        <f t="shared" si="2"/>
        <v>180329.73368911078</v>
      </c>
    </row>
    <row r="30" spans="1:19" s="12" customFormat="1" ht="18" customHeight="1" outlineLevel="1" x14ac:dyDescent="0.25">
      <c r="A30" s="7"/>
      <c r="B30" s="116" t="s">
        <v>74</v>
      </c>
      <c r="C30" s="161" t="s">
        <v>256</v>
      </c>
      <c r="D30" s="76">
        <v>38371.515750999992</v>
      </c>
      <c r="E30" s="66">
        <v>1088.3238136357354</v>
      </c>
      <c r="F30" s="66">
        <v>1412.952</v>
      </c>
      <c r="G30" s="66">
        <v>0</v>
      </c>
      <c r="H30" s="66">
        <v>-1612.2829999999999</v>
      </c>
      <c r="I30" s="66">
        <v>8671.8349999999991</v>
      </c>
      <c r="J30" s="66">
        <v>432.00993138000024</v>
      </c>
      <c r="K30" s="66">
        <v>2051.5544068618278</v>
      </c>
      <c r="L30" s="73">
        <v>112889.101</v>
      </c>
      <c r="M30" s="76">
        <v>871704.48574588459</v>
      </c>
      <c r="N30" s="73">
        <v>298468.84999999998</v>
      </c>
      <c r="O30" s="73">
        <v>2444.8883826888541</v>
      </c>
      <c r="P30" s="76">
        <v>0</v>
      </c>
      <c r="Q30" s="73">
        <v>110660.0025726781</v>
      </c>
      <c r="R30" s="73">
        <v>-97116.2956624215</v>
      </c>
      <c r="S30" s="129">
        <f t="shared" si="2"/>
        <v>1349466.9399417075</v>
      </c>
    </row>
    <row r="31" spans="1:19" ht="18" customHeight="1" outlineLevel="1" x14ac:dyDescent="0.25">
      <c r="B31" s="116" t="s">
        <v>75</v>
      </c>
      <c r="C31" s="162" t="s">
        <v>257</v>
      </c>
      <c r="D31" s="74">
        <v>8.4350000000000005</v>
      </c>
      <c r="E31" s="67">
        <v>0</v>
      </c>
      <c r="F31" s="67">
        <v>0</v>
      </c>
      <c r="G31" s="66">
        <v>0</v>
      </c>
      <c r="H31" s="66">
        <v>0</v>
      </c>
      <c r="I31" s="66">
        <v>0</v>
      </c>
      <c r="J31" s="66">
        <v>0</v>
      </c>
      <c r="K31" s="67">
        <v>0</v>
      </c>
      <c r="L31" s="75">
        <v>0</v>
      </c>
      <c r="M31" s="74">
        <v>223075.00839880001</v>
      </c>
      <c r="N31" s="75">
        <v>154154.264</v>
      </c>
      <c r="O31" s="75">
        <v>0</v>
      </c>
      <c r="P31" s="74">
        <v>0</v>
      </c>
      <c r="Q31" s="75">
        <v>-138.428</v>
      </c>
      <c r="R31" s="75">
        <v>0</v>
      </c>
      <c r="S31" s="129">
        <f t="shared" si="2"/>
        <v>377099.27939879999</v>
      </c>
    </row>
    <row r="32" spans="1:19" ht="18" customHeight="1" outlineLevel="1" x14ac:dyDescent="0.25">
      <c r="B32" s="116" t="s">
        <v>76</v>
      </c>
      <c r="C32" s="162" t="s">
        <v>256</v>
      </c>
      <c r="D32" s="74">
        <v>38363.080750999994</v>
      </c>
      <c r="E32" s="67">
        <v>1088.3238136357354</v>
      </c>
      <c r="F32" s="67">
        <v>1412.952</v>
      </c>
      <c r="G32" s="66">
        <v>0</v>
      </c>
      <c r="H32" s="66">
        <v>-1612.2829999999999</v>
      </c>
      <c r="I32" s="66">
        <v>8671.8349999999991</v>
      </c>
      <c r="J32" s="66">
        <v>432.00993138000024</v>
      </c>
      <c r="K32" s="67">
        <v>2051.5544068618278</v>
      </c>
      <c r="L32" s="75">
        <v>112889.101</v>
      </c>
      <c r="M32" s="74">
        <v>648629.47734708455</v>
      </c>
      <c r="N32" s="75">
        <v>144314.58600000001</v>
      </c>
      <c r="O32" s="75">
        <v>2444.8883826888541</v>
      </c>
      <c r="P32" s="74">
        <v>0</v>
      </c>
      <c r="Q32" s="75">
        <v>110798.4305726781</v>
      </c>
      <c r="R32" s="75">
        <v>-97116.2956624215</v>
      </c>
      <c r="S32" s="129">
        <f t="shared" si="2"/>
        <v>972367.66054290743</v>
      </c>
    </row>
    <row r="33" spans="1:19" ht="18" customHeight="1" x14ac:dyDescent="0.25">
      <c r="B33" s="187" t="s">
        <v>77</v>
      </c>
      <c r="C33" s="188" t="s">
        <v>258</v>
      </c>
      <c r="D33" s="189">
        <f>+D34+D35+D40+D43+D46+D47+D48+D49</f>
        <v>4654462.8574690009</v>
      </c>
      <c r="E33" s="190">
        <f t="shared" ref="E33:L33" si="3">+E34+E35+E40+E43+E46+E47+E48+E49</f>
        <v>-61263.607514123774</v>
      </c>
      <c r="F33" s="190">
        <f t="shared" si="3"/>
        <v>40252.457556900001</v>
      </c>
      <c r="G33" s="190">
        <f t="shared" si="3"/>
        <v>0</v>
      </c>
      <c r="H33" s="190">
        <f t="shared" si="3"/>
        <v>50849.707000000002</v>
      </c>
      <c r="I33" s="190">
        <f t="shared" si="3"/>
        <v>149479.85500000001</v>
      </c>
      <c r="J33" s="190">
        <f t="shared" si="3"/>
        <v>4846.6157836345437</v>
      </c>
      <c r="K33" s="190">
        <f t="shared" si="3"/>
        <v>196000.75745301243</v>
      </c>
      <c r="L33" s="191">
        <f t="shared" si="3"/>
        <v>1195523.145</v>
      </c>
      <c r="M33" s="189">
        <v>1959200.5273878616</v>
      </c>
      <c r="N33" s="191">
        <v>1186667.1707576357</v>
      </c>
      <c r="O33" s="191">
        <v>205359.6627896842</v>
      </c>
      <c r="P33" s="189">
        <v>86499.334474726653</v>
      </c>
      <c r="Q33" s="191">
        <v>4183089.8584023118</v>
      </c>
      <c r="R33" s="191">
        <v>956450.91956226202</v>
      </c>
      <c r="S33" s="192">
        <f t="shared" si="2"/>
        <v>14807419.261122907</v>
      </c>
    </row>
    <row r="34" spans="1:19" ht="18" customHeight="1" outlineLevel="1" x14ac:dyDescent="0.25">
      <c r="B34" s="116" t="s">
        <v>78</v>
      </c>
      <c r="C34" s="161" t="s">
        <v>248</v>
      </c>
      <c r="D34" s="7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73">
        <v>0</v>
      </c>
      <c r="M34" s="76">
        <v>0</v>
      </c>
      <c r="N34" s="73">
        <v>0</v>
      </c>
      <c r="O34" s="73">
        <v>0</v>
      </c>
      <c r="P34" s="76">
        <v>0</v>
      </c>
      <c r="Q34" s="73">
        <v>0</v>
      </c>
      <c r="R34" s="73">
        <v>32164.402682284537</v>
      </c>
      <c r="S34" s="129">
        <f t="shared" si="2"/>
        <v>32164.402682284537</v>
      </c>
    </row>
    <row r="35" spans="1:19" ht="18" customHeight="1" outlineLevel="1" x14ac:dyDescent="0.25">
      <c r="B35" s="116" t="s">
        <v>79</v>
      </c>
      <c r="C35" s="161" t="s">
        <v>249</v>
      </c>
      <c r="D35" s="77">
        <v>3192014.6599989999</v>
      </c>
      <c r="E35" s="69">
        <v>7783.9369999999999</v>
      </c>
      <c r="F35" s="69">
        <v>-134.89000000000001</v>
      </c>
      <c r="G35" s="69">
        <v>0</v>
      </c>
      <c r="H35" s="69">
        <v>0</v>
      </c>
      <c r="I35" s="69">
        <v>0</v>
      </c>
      <c r="J35" s="69">
        <v>0</v>
      </c>
      <c r="K35" s="69">
        <v>-9190.4800753599975</v>
      </c>
      <c r="L35" s="78">
        <v>840350.06599999999</v>
      </c>
      <c r="M35" s="77">
        <v>29618.410269400003</v>
      </c>
      <c r="N35" s="78">
        <v>57935.178</v>
      </c>
      <c r="O35" s="78">
        <v>0</v>
      </c>
      <c r="P35" s="77">
        <v>17113.363401726601</v>
      </c>
      <c r="Q35" s="78">
        <v>-49653.225054092174</v>
      </c>
      <c r="R35" s="78">
        <v>676572.6096552189</v>
      </c>
      <c r="S35" s="129">
        <f t="shared" si="2"/>
        <v>4762409.6291958932</v>
      </c>
    </row>
    <row r="36" spans="1:19" ht="18" customHeight="1" outlineLevel="1" x14ac:dyDescent="0.25">
      <c r="B36" s="116" t="s">
        <v>80</v>
      </c>
      <c r="C36" s="162" t="s">
        <v>244</v>
      </c>
      <c r="D36" s="74">
        <v>0</v>
      </c>
      <c r="E36" s="67">
        <v>0</v>
      </c>
      <c r="F36" s="67">
        <v>0</v>
      </c>
      <c r="G36" s="66">
        <v>0</v>
      </c>
      <c r="H36" s="66">
        <v>0</v>
      </c>
      <c r="I36" s="66">
        <v>0</v>
      </c>
      <c r="J36" s="66">
        <v>0</v>
      </c>
      <c r="K36" s="67">
        <v>0</v>
      </c>
      <c r="L36" s="75">
        <v>820096.91299999994</v>
      </c>
      <c r="M36" s="74">
        <v>0</v>
      </c>
      <c r="N36" s="75">
        <v>0</v>
      </c>
      <c r="O36" s="75">
        <v>0</v>
      </c>
      <c r="P36" s="74">
        <v>0</v>
      </c>
      <c r="Q36" s="75">
        <v>0</v>
      </c>
      <c r="R36" s="75">
        <v>-40956.104044463355</v>
      </c>
      <c r="S36" s="129">
        <f t="shared" si="2"/>
        <v>779140.80895553657</v>
      </c>
    </row>
    <row r="37" spans="1:19" ht="18" hidden="1" customHeight="1" outlineLevel="1" x14ac:dyDescent="0.25">
      <c r="B37" s="116"/>
      <c r="C37" s="162" t="s">
        <v>99</v>
      </c>
      <c r="D37" s="74">
        <v>0</v>
      </c>
      <c r="E37" s="67"/>
      <c r="F37" s="67"/>
      <c r="G37" s="66"/>
      <c r="H37" s="66"/>
      <c r="I37" s="66"/>
      <c r="J37" s="66"/>
      <c r="K37" s="67"/>
      <c r="L37" s="75">
        <v>0</v>
      </c>
      <c r="M37" s="74"/>
      <c r="N37" s="75"/>
      <c r="O37" s="75"/>
      <c r="P37" s="74"/>
      <c r="Q37" s="75"/>
      <c r="R37" s="75"/>
      <c r="S37" s="129">
        <f t="shared" si="2"/>
        <v>0</v>
      </c>
    </row>
    <row r="38" spans="1:19" ht="18" customHeight="1" outlineLevel="1" x14ac:dyDescent="0.25">
      <c r="B38" s="116" t="s">
        <v>81</v>
      </c>
      <c r="C38" s="162" t="s">
        <v>245</v>
      </c>
      <c r="D38" s="74">
        <v>2657366.8429999999</v>
      </c>
      <c r="E38" s="67">
        <v>0</v>
      </c>
      <c r="F38" s="67">
        <v>0</v>
      </c>
      <c r="G38" s="66">
        <v>0</v>
      </c>
      <c r="H38" s="66">
        <v>0</v>
      </c>
      <c r="I38" s="66">
        <v>0</v>
      </c>
      <c r="J38" s="66">
        <v>0</v>
      </c>
      <c r="K38" s="67">
        <v>0</v>
      </c>
      <c r="L38" s="75">
        <v>575201.49300000013</v>
      </c>
      <c r="M38" s="74">
        <v>0</v>
      </c>
      <c r="N38" s="75">
        <v>0</v>
      </c>
      <c r="O38" s="75">
        <v>0</v>
      </c>
      <c r="P38" s="74">
        <v>0</v>
      </c>
      <c r="Q38" s="75">
        <v>0</v>
      </c>
      <c r="R38" s="75">
        <v>717528.71369968227</v>
      </c>
      <c r="S38" s="129">
        <f t="shared" si="2"/>
        <v>3950097.0496996823</v>
      </c>
    </row>
    <row r="39" spans="1:19" ht="18" customHeight="1" outlineLevel="1" x14ac:dyDescent="0.25">
      <c r="B39" s="116" t="s">
        <v>82</v>
      </c>
      <c r="C39" s="162" t="s">
        <v>246</v>
      </c>
      <c r="D39" s="74">
        <v>534647.81699899992</v>
      </c>
      <c r="E39" s="67">
        <v>7783.9369999999999</v>
      </c>
      <c r="F39" s="67">
        <v>-134.89000000000001</v>
      </c>
      <c r="G39" s="66">
        <v>0</v>
      </c>
      <c r="H39" s="66">
        <v>0</v>
      </c>
      <c r="I39" s="66">
        <v>0</v>
      </c>
      <c r="J39" s="66">
        <v>0</v>
      </c>
      <c r="K39" s="67">
        <v>-9190.4800753599975</v>
      </c>
      <c r="L39" s="75">
        <v>-554948.34</v>
      </c>
      <c r="M39" s="74">
        <v>29618.410269400003</v>
      </c>
      <c r="N39" s="75">
        <v>57935.178</v>
      </c>
      <c r="O39" s="75">
        <v>0</v>
      </c>
      <c r="P39" s="74">
        <v>17113.363401726601</v>
      </c>
      <c r="Q39" s="75">
        <v>-49653.225054092174</v>
      </c>
      <c r="R39" s="75">
        <v>0</v>
      </c>
      <c r="S39" s="129">
        <f t="shared" si="2"/>
        <v>33171.770540674355</v>
      </c>
    </row>
    <row r="40" spans="1:19" ht="18" customHeight="1" outlineLevel="1" x14ac:dyDescent="0.25">
      <c r="B40" s="116" t="s">
        <v>83</v>
      </c>
      <c r="C40" s="161" t="s">
        <v>247</v>
      </c>
      <c r="D40" s="76">
        <v>-2345.8919999999998</v>
      </c>
      <c r="E40" s="66">
        <v>0</v>
      </c>
      <c r="F40" s="66">
        <v>3737.7399000000005</v>
      </c>
      <c r="G40" s="66">
        <v>0</v>
      </c>
      <c r="H40" s="66">
        <v>0</v>
      </c>
      <c r="I40" s="66">
        <v>0</v>
      </c>
      <c r="J40" s="66">
        <v>0</v>
      </c>
      <c r="K40" s="66">
        <v>-108.048</v>
      </c>
      <c r="L40" s="73">
        <v>0</v>
      </c>
      <c r="M40" s="76">
        <v>91233.283902315743</v>
      </c>
      <c r="N40" s="73">
        <v>-2982.9125572928192</v>
      </c>
      <c r="O40" s="73">
        <v>0</v>
      </c>
      <c r="P40" s="76">
        <v>0</v>
      </c>
      <c r="Q40" s="73">
        <v>3435010.2176165818</v>
      </c>
      <c r="R40" s="73">
        <v>22403.0665448748</v>
      </c>
      <c r="S40" s="129">
        <f t="shared" si="2"/>
        <v>3546947.4554064795</v>
      </c>
    </row>
    <row r="41" spans="1:19" ht="18" customHeight="1" outlineLevel="1" x14ac:dyDescent="0.25">
      <c r="B41" s="116" t="s">
        <v>84</v>
      </c>
      <c r="C41" s="162" t="s">
        <v>250</v>
      </c>
      <c r="D41" s="74">
        <v>0.39600000000000002</v>
      </c>
      <c r="E41" s="67">
        <v>0</v>
      </c>
      <c r="F41" s="67">
        <v>1208.2039000000004</v>
      </c>
      <c r="G41" s="66">
        <v>0</v>
      </c>
      <c r="H41" s="66">
        <v>0</v>
      </c>
      <c r="I41" s="66">
        <v>0</v>
      </c>
      <c r="J41" s="66">
        <v>0</v>
      </c>
      <c r="K41" s="67">
        <v>-114.764</v>
      </c>
      <c r="L41" s="75">
        <v>0</v>
      </c>
      <c r="M41" s="74">
        <v>2707.0297256000017</v>
      </c>
      <c r="N41" s="75">
        <v>923.18139400000018</v>
      </c>
      <c r="O41" s="75">
        <v>0</v>
      </c>
      <c r="P41" s="74">
        <v>0</v>
      </c>
      <c r="Q41" s="75">
        <v>701225.88702280016</v>
      </c>
      <c r="R41" s="75">
        <v>0</v>
      </c>
      <c r="S41" s="129">
        <f t="shared" si="2"/>
        <v>705949.93404240021</v>
      </c>
    </row>
    <row r="42" spans="1:19" ht="18" customHeight="1" outlineLevel="1" x14ac:dyDescent="0.25">
      <c r="B42" s="116" t="s">
        <v>85</v>
      </c>
      <c r="C42" s="162" t="s">
        <v>251</v>
      </c>
      <c r="D42" s="74">
        <v>-2346.288</v>
      </c>
      <c r="E42" s="67">
        <v>0</v>
      </c>
      <c r="F42" s="67">
        <v>2529.5360000000001</v>
      </c>
      <c r="G42" s="66">
        <v>0</v>
      </c>
      <c r="H42" s="66">
        <v>0</v>
      </c>
      <c r="I42" s="66">
        <v>0</v>
      </c>
      <c r="J42" s="66">
        <v>0</v>
      </c>
      <c r="K42" s="67">
        <v>6.7159999999999993</v>
      </c>
      <c r="L42" s="75">
        <v>0</v>
      </c>
      <c r="M42" s="74">
        <v>88526.254176715738</v>
      </c>
      <c r="N42" s="75">
        <v>-3906.0939512928194</v>
      </c>
      <c r="O42" s="75">
        <v>0</v>
      </c>
      <c r="P42" s="74">
        <v>0</v>
      </c>
      <c r="Q42" s="75">
        <v>2733784.3305937815</v>
      </c>
      <c r="R42" s="75">
        <v>22403.0665448748</v>
      </c>
      <c r="S42" s="129">
        <f t="shared" si="2"/>
        <v>2840997.5213640789</v>
      </c>
    </row>
    <row r="43" spans="1:19" ht="18" customHeight="1" outlineLevel="1" x14ac:dyDescent="0.25">
      <c r="B43" s="116" t="s">
        <v>86</v>
      </c>
      <c r="C43" s="161" t="s">
        <v>252</v>
      </c>
      <c r="D43" s="76">
        <v>1394872.7470500004</v>
      </c>
      <c r="E43" s="66">
        <v>6092.2600000000011</v>
      </c>
      <c r="F43" s="66">
        <v>13608.182000000001</v>
      </c>
      <c r="G43" s="66">
        <v>0</v>
      </c>
      <c r="H43" s="66">
        <v>0</v>
      </c>
      <c r="I43" s="66">
        <v>0</v>
      </c>
      <c r="J43" s="66">
        <v>0</v>
      </c>
      <c r="K43" s="66">
        <v>-52.306999999999988</v>
      </c>
      <c r="L43" s="73">
        <v>135051.39000000001</v>
      </c>
      <c r="M43" s="76">
        <v>1337425.0438863912</v>
      </c>
      <c r="N43" s="73">
        <v>569943.701</v>
      </c>
      <c r="O43" s="73">
        <v>169008.95226113376</v>
      </c>
      <c r="P43" s="76">
        <v>69385.971073000052</v>
      </c>
      <c r="Q43" s="73">
        <v>773711.86110216391</v>
      </c>
      <c r="R43" s="73">
        <v>124016.97551627122</v>
      </c>
      <c r="S43" s="129">
        <f t="shared" si="2"/>
        <v>4593064.77688896</v>
      </c>
    </row>
    <row r="44" spans="1:19" ht="18" customHeight="1" outlineLevel="1" x14ac:dyDescent="0.25">
      <c r="B44" s="116" t="s">
        <v>87</v>
      </c>
      <c r="C44" s="162" t="s">
        <v>250</v>
      </c>
      <c r="D44" s="74">
        <v>1196007.8732990003</v>
      </c>
      <c r="E44" s="67">
        <v>6514.1870000000008</v>
      </c>
      <c r="F44" s="67">
        <v>15010.963</v>
      </c>
      <c r="G44" s="66">
        <v>0</v>
      </c>
      <c r="H44" s="66">
        <v>0</v>
      </c>
      <c r="I44" s="66">
        <v>0</v>
      </c>
      <c r="J44" s="66">
        <v>0</v>
      </c>
      <c r="K44" s="67">
        <v>-167.529</v>
      </c>
      <c r="L44" s="75">
        <v>0</v>
      </c>
      <c r="M44" s="74">
        <v>917553.1732568359</v>
      </c>
      <c r="N44" s="75">
        <v>19914.715000000004</v>
      </c>
      <c r="O44" s="75">
        <v>-13838.467694466297</v>
      </c>
      <c r="P44" s="74">
        <v>76701.849073000049</v>
      </c>
      <c r="Q44" s="75">
        <v>-22101.384767171578</v>
      </c>
      <c r="R44" s="75">
        <v>0</v>
      </c>
      <c r="S44" s="129">
        <f t="shared" si="2"/>
        <v>2195595.3791671982</v>
      </c>
    </row>
    <row r="45" spans="1:19" ht="18" customHeight="1" outlineLevel="1" x14ac:dyDescent="0.25">
      <c r="B45" s="116" t="s">
        <v>88</v>
      </c>
      <c r="C45" s="162" t="s">
        <v>251</v>
      </c>
      <c r="D45" s="74">
        <v>198864.87375100004</v>
      </c>
      <c r="E45" s="67">
        <v>-421.92700000000002</v>
      </c>
      <c r="F45" s="67">
        <v>-1402.7809999999999</v>
      </c>
      <c r="G45" s="66">
        <v>0</v>
      </c>
      <c r="H45" s="66">
        <v>0</v>
      </c>
      <c r="I45" s="66">
        <v>0</v>
      </c>
      <c r="J45" s="66">
        <v>0</v>
      </c>
      <c r="K45" s="67">
        <v>115.22200000000001</v>
      </c>
      <c r="L45" s="75">
        <v>135051.39000000001</v>
      </c>
      <c r="M45" s="74">
        <v>419871.87062955537</v>
      </c>
      <c r="N45" s="75">
        <v>550028.98600000003</v>
      </c>
      <c r="O45" s="75">
        <v>182847.41995560005</v>
      </c>
      <c r="P45" s="74">
        <v>-7315.8779999999997</v>
      </c>
      <c r="Q45" s="75">
        <v>795813.24586933549</v>
      </c>
      <c r="R45" s="75">
        <v>124016.97551627122</v>
      </c>
      <c r="S45" s="129">
        <f t="shared" si="2"/>
        <v>2397469.3977217623</v>
      </c>
    </row>
    <row r="46" spans="1:19" ht="18" customHeight="1" outlineLevel="1" x14ac:dyDescent="0.25">
      <c r="B46" s="116" t="s">
        <v>89</v>
      </c>
      <c r="C46" s="161" t="s">
        <v>253</v>
      </c>
      <c r="D46" s="76">
        <v>17931.598999999998</v>
      </c>
      <c r="E46" s="66">
        <v>2075.5134305287015</v>
      </c>
      <c r="F46" s="66">
        <v>-8872.0541869999979</v>
      </c>
      <c r="G46" s="66">
        <v>0</v>
      </c>
      <c r="H46" s="66">
        <v>59717.986000000004</v>
      </c>
      <c r="I46" s="66">
        <v>134783.266</v>
      </c>
      <c r="J46" s="66">
        <v>4832.1066839845435</v>
      </c>
      <c r="K46" s="66">
        <v>-28728.246046221793</v>
      </c>
      <c r="L46" s="73">
        <v>0</v>
      </c>
      <c r="M46" s="76">
        <v>198203.04975375455</v>
      </c>
      <c r="N46" s="73">
        <v>32854.24631492843</v>
      </c>
      <c r="O46" s="73">
        <v>0</v>
      </c>
      <c r="P46" s="76">
        <v>0</v>
      </c>
      <c r="Q46" s="73">
        <v>0</v>
      </c>
      <c r="R46" s="73">
        <v>3040.4161739472943</v>
      </c>
      <c r="S46" s="129">
        <f t="shared" si="2"/>
        <v>415837.8831239217</v>
      </c>
    </row>
    <row r="47" spans="1:19" ht="18" customHeight="1" outlineLevel="1" x14ac:dyDescent="0.25">
      <c r="B47" s="116" t="s">
        <v>90</v>
      </c>
      <c r="C47" s="161" t="s">
        <v>254</v>
      </c>
      <c r="D47" s="76">
        <v>-76439.350999999995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73">
        <v>271771.45699999999</v>
      </c>
      <c r="M47" s="76">
        <v>0</v>
      </c>
      <c r="N47" s="73">
        <v>0</v>
      </c>
      <c r="O47" s="73">
        <v>0</v>
      </c>
      <c r="P47" s="76">
        <v>0</v>
      </c>
      <c r="Q47" s="73">
        <v>0</v>
      </c>
      <c r="R47" s="73">
        <v>0</v>
      </c>
      <c r="S47" s="129">
        <f t="shared" si="2"/>
        <v>195332.106</v>
      </c>
    </row>
    <row r="48" spans="1:19" s="12" customFormat="1" ht="18" customHeight="1" outlineLevel="1" x14ac:dyDescent="0.25">
      <c r="A48" s="7"/>
      <c r="B48" s="116" t="s">
        <v>91</v>
      </c>
      <c r="C48" s="161" t="s">
        <v>255</v>
      </c>
      <c r="D48" s="76">
        <v>0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66.12367574999999</v>
      </c>
      <c r="K48" s="66">
        <v>197938.64827400126</v>
      </c>
      <c r="L48" s="73">
        <v>0</v>
      </c>
      <c r="M48" s="76">
        <v>0</v>
      </c>
      <c r="N48" s="73">
        <v>0</v>
      </c>
      <c r="O48" s="73">
        <v>0</v>
      </c>
      <c r="P48" s="76">
        <v>0</v>
      </c>
      <c r="Q48" s="73">
        <v>0</v>
      </c>
      <c r="R48" s="73">
        <v>0</v>
      </c>
      <c r="S48" s="129">
        <f t="shared" si="2"/>
        <v>198004.77194975124</v>
      </c>
    </row>
    <row r="49" spans="1:19" ht="18" customHeight="1" outlineLevel="1" x14ac:dyDescent="0.25">
      <c r="B49" s="116" t="s">
        <v>92</v>
      </c>
      <c r="C49" s="161" t="s">
        <v>256</v>
      </c>
      <c r="D49" s="76">
        <v>128429.09442000007</v>
      </c>
      <c r="E49" s="66">
        <v>-77215.317944652474</v>
      </c>
      <c r="F49" s="66">
        <v>31913.479843900001</v>
      </c>
      <c r="G49" s="66">
        <v>0</v>
      </c>
      <c r="H49" s="66">
        <v>-8868.2790000000005</v>
      </c>
      <c r="I49" s="66">
        <v>14696.588999999998</v>
      </c>
      <c r="J49" s="66">
        <v>-51.614576100000001</v>
      </c>
      <c r="K49" s="66">
        <v>36141.190300592949</v>
      </c>
      <c r="L49" s="73">
        <v>-51649.768000000004</v>
      </c>
      <c r="M49" s="76">
        <v>302720.73957600002</v>
      </c>
      <c r="N49" s="73">
        <v>528916.9580000001</v>
      </c>
      <c r="O49" s="73">
        <v>36350.710528550422</v>
      </c>
      <c r="P49" s="76">
        <v>0</v>
      </c>
      <c r="Q49" s="73">
        <v>24021.004737658634</v>
      </c>
      <c r="R49" s="73">
        <v>98253.448989665194</v>
      </c>
      <c r="S49" s="129">
        <f t="shared" si="2"/>
        <v>1063658.2358756149</v>
      </c>
    </row>
    <row r="50" spans="1:19" s="12" customFormat="1" ht="18" customHeight="1" outlineLevel="1" x14ac:dyDescent="0.25">
      <c r="A50" s="7"/>
      <c r="B50" s="116" t="s">
        <v>102</v>
      </c>
      <c r="C50" s="162" t="s">
        <v>259</v>
      </c>
      <c r="D50" s="74">
        <v>0</v>
      </c>
      <c r="E50" s="67">
        <v>0</v>
      </c>
      <c r="F50" s="67">
        <v>0</v>
      </c>
      <c r="G50" s="66">
        <v>0</v>
      </c>
      <c r="H50" s="67">
        <v>0</v>
      </c>
      <c r="I50" s="67">
        <v>0</v>
      </c>
      <c r="J50" s="67">
        <v>0</v>
      </c>
      <c r="K50" s="67">
        <v>0</v>
      </c>
      <c r="L50" s="75">
        <v>0</v>
      </c>
      <c r="M50" s="74">
        <v>196639.26933390001</v>
      </c>
      <c r="N50" s="75">
        <v>163535.02799999999</v>
      </c>
      <c r="O50" s="75">
        <v>16870.636064899969</v>
      </c>
      <c r="P50" s="74">
        <v>0</v>
      </c>
      <c r="Q50" s="75">
        <v>54.345999999999997</v>
      </c>
      <c r="R50" s="75">
        <v>98253.448989665194</v>
      </c>
      <c r="S50" s="129">
        <f t="shared" si="2"/>
        <v>475352.72838846518</v>
      </c>
    </row>
    <row r="51" spans="1:19" ht="18" customHeight="1" outlineLevel="1" thickBot="1" x14ac:dyDescent="0.3">
      <c r="B51" s="117" t="s">
        <v>103</v>
      </c>
      <c r="C51" s="163" t="s">
        <v>256</v>
      </c>
      <c r="D51" s="125">
        <v>128429.09442000007</v>
      </c>
      <c r="E51" s="126">
        <v>-77215.317944652474</v>
      </c>
      <c r="F51" s="126">
        <v>31913.479843900001</v>
      </c>
      <c r="G51" s="127">
        <v>0</v>
      </c>
      <c r="H51" s="126">
        <v>-8868.2790000000005</v>
      </c>
      <c r="I51" s="126">
        <v>14696.588999999998</v>
      </c>
      <c r="J51" s="126">
        <v>-51.614576100000001</v>
      </c>
      <c r="K51" s="126">
        <v>36141.190300592949</v>
      </c>
      <c r="L51" s="128">
        <v>-51649.768000000004</v>
      </c>
      <c r="M51" s="125">
        <v>106081.4702421</v>
      </c>
      <c r="N51" s="128">
        <v>365381.93000000005</v>
      </c>
      <c r="O51" s="128">
        <v>19480.074463650457</v>
      </c>
      <c r="P51" s="125">
        <v>0</v>
      </c>
      <c r="Q51" s="128">
        <v>23966.658737658632</v>
      </c>
      <c r="R51" s="128">
        <v>0</v>
      </c>
      <c r="S51" s="164">
        <f t="shared" si="2"/>
        <v>588305.50748714968</v>
      </c>
    </row>
    <row r="52" spans="1:19" ht="18" customHeight="1" x14ac:dyDescent="0.2">
      <c r="B52" s="58" t="s">
        <v>299</v>
      </c>
    </row>
    <row r="53" spans="1:19" ht="18" customHeight="1" x14ac:dyDescent="0.25">
      <c r="B53" s="59" t="s">
        <v>300</v>
      </c>
    </row>
    <row r="54" spans="1:19" ht="18" customHeight="1" x14ac:dyDescent="0.25">
      <c r="B54" s="59" t="s">
        <v>301</v>
      </c>
    </row>
    <row r="55" spans="1:19" ht="18" customHeight="1" x14ac:dyDescent="0.25">
      <c r="B55" s="59" t="s">
        <v>302</v>
      </c>
    </row>
    <row r="56" spans="1:19" ht="18" customHeight="1" x14ac:dyDescent="0.25">
      <c r="B56" s="59" t="s">
        <v>303</v>
      </c>
    </row>
  </sheetData>
  <mergeCells count="12">
    <mergeCell ref="B7:B12"/>
    <mergeCell ref="C7:C12"/>
    <mergeCell ref="D7:L7"/>
    <mergeCell ref="S7:S12"/>
    <mergeCell ref="D8:L8"/>
    <mergeCell ref="M7:O7"/>
    <mergeCell ref="M8:N8"/>
    <mergeCell ref="P7:Q8"/>
    <mergeCell ref="R10:R12"/>
    <mergeCell ref="R7:R8"/>
    <mergeCell ref="M10:M12"/>
    <mergeCell ref="N10:N12"/>
  </mergeCells>
  <pageMargins left="0.3" right="0.25" top="0.2" bottom="0.2" header="0.3" footer="0.3"/>
  <pageSetup scale="47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showGridLines="0" view="pageBreakPreview" zoomScaleNormal="75" zoomScaleSheetLayoutView="100" workbookViewId="0">
      <pane xSplit="3" ySplit="12" topLeftCell="D13" activePane="bottomRight" state="frozen"/>
      <selection pane="topRight" activeCell="C1" sqref="C1"/>
      <selection pane="bottomLeft" activeCell="A10" sqref="A10"/>
      <selection pane="bottomRight" activeCell="C14" sqref="C14"/>
    </sheetView>
  </sheetViews>
  <sheetFormatPr defaultColWidth="9.140625" defaultRowHeight="18" customHeight="1" x14ac:dyDescent="0.2"/>
  <cols>
    <col min="1" max="1" width="2.7109375" style="7" customWidth="1"/>
    <col min="2" max="2" width="6.28515625" style="5" customWidth="1"/>
    <col min="3" max="3" width="62.140625" style="7" customWidth="1"/>
    <col min="4" max="4" width="13.5703125" style="10" bestFit="1" customWidth="1"/>
    <col min="5" max="5" width="12.5703125" style="9" customWidth="1"/>
    <col min="6" max="6" width="13.7109375" style="9" customWidth="1"/>
    <col min="7" max="7" width="13.7109375" style="9" hidden="1" customWidth="1"/>
    <col min="8" max="8" width="13" style="9" customWidth="1"/>
    <col min="9" max="9" width="12.28515625" style="9" customWidth="1"/>
    <col min="10" max="10" width="11.28515625" style="9" customWidth="1"/>
    <col min="11" max="11" width="12.85546875" style="9" customWidth="1"/>
    <col min="12" max="12" width="12.5703125" style="9" customWidth="1"/>
    <col min="13" max="13" width="13.7109375" style="10" customWidth="1"/>
    <col min="14" max="14" width="13.7109375" style="9" customWidth="1"/>
    <col min="15" max="15" width="14.42578125" style="9" bestFit="1" customWidth="1"/>
    <col min="16" max="16" width="14.85546875" style="9" bestFit="1" customWidth="1"/>
    <col min="17" max="17" width="14.42578125" style="9" customWidth="1"/>
    <col min="18" max="18" width="13.7109375" style="7" bestFit="1" customWidth="1"/>
    <col min="19" max="19" width="14" style="9" bestFit="1" customWidth="1"/>
    <col min="20" max="16384" width="9.140625" style="7"/>
  </cols>
  <sheetData>
    <row r="1" spans="1:22" ht="9" customHeight="1" x14ac:dyDescent="0.2">
      <c r="B1" s="7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7"/>
    </row>
    <row r="2" spans="1:22" ht="15" x14ac:dyDescent="0.2">
      <c r="B2" s="53" t="s">
        <v>184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7"/>
    </row>
    <row r="3" spans="1:22" ht="13.5" x14ac:dyDescent="0.25">
      <c r="B3" s="54" t="str">
        <f>+Financial_AC!B3</f>
        <v>2020-21</v>
      </c>
      <c r="D3" s="58"/>
      <c r="E3" s="59"/>
      <c r="F3" s="60"/>
      <c r="G3" s="60"/>
      <c r="H3" s="60"/>
      <c r="I3" s="60"/>
      <c r="J3" s="60"/>
      <c r="K3" s="58"/>
      <c r="L3" s="60"/>
      <c r="M3" s="58"/>
      <c r="N3" s="58"/>
      <c r="O3" s="58"/>
      <c r="P3" s="58"/>
      <c r="Q3" s="58"/>
      <c r="R3" s="58"/>
      <c r="S3" s="57"/>
    </row>
    <row r="4" spans="1:22" ht="13.5" x14ac:dyDescent="0.25">
      <c r="B4" s="55" t="s">
        <v>12</v>
      </c>
      <c r="D4" s="58"/>
      <c r="E4" s="58"/>
      <c r="F4" s="59"/>
      <c r="G4" s="59"/>
      <c r="H4" s="59"/>
      <c r="I4" s="59"/>
      <c r="J4" s="59"/>
      <c r="K4" s="60"/>
      <c r="L4" s="58"/>
      <c r="M4" s="61"/>
      <c r="N4" s="58"/>
      <c r="O4" s="58"/>
      <c r="P4" s="58"/>
      <c r="Q4" s="58"/>
      <c r="R4" s="58"/>
      <c r="S4" s="57"/>
    </row>
    <row r="5" spans="1:22" ht="13.5" x14ac:dyDescent="0.25">
      <c r="B5" s="55" t="s">
        <v>313</v>
      </c>
      <c r="D5" s="58"/>
      <c r="E5" s="58"/>
      <c r="F5" s="59"/>
      <c r="G5" s="59"/>
      <c r="H5" s="59"/>
      <c r="I5" s="59"/>
      <c r="J5" s="59"/>
      <c r="K5" s="60"/>
      <c r="L5" s="58"/>
      <c r="M5" s="61"/>
      <c r="N5" s="58"/>
      <c r="O5" s="58"/>
      <c r="P5" s="58"/>
      <c r="Q5" s="58"/>
      <c r="R5" s="58"/>
      <c r="S5" s="57"/>
    </row>
    <row r="6" spans="1:22" ht="18" customHeight="1" thickBot="1" x14ac:dyDescent="0.3">
      <c r="B6" s="56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60"/>
    </row>
    <row r="7" spans="1:22" s="11" customFormat="1" ht="18" customHeight="1" x14ac:dyDescent="0.25">
      <c r="B7" s="267" t="s">
        <v>225</v>
      </c>
      <c r="C7" s="270" t="s">
        <v>13</v>
      </c>
      <c r="D7" s="248" t="s">
        <v>307</v>
      </c>
      <c r="E7" s="249"/>
      <c r="F7" s="249"/>
      <c r="G7" s="249"/>
      <c r="H7" s="249"/>
      <c r="I7" s="249"/>
      <c r="J7" s="249"/>
      <c r="K7" s="249"/>
      <c r="L7" s="250"/>
      <c r="M7" s="248" t="s">
        <v>306</v>
      </c>
      <c r="N7" s="249"/>
      <c r="O7" s="250"/>
      <c r="P7" s="263" t="s">
        <v>304</v>
      </c>
      <c r="Q7" s="263" t="s">
        <v>221</v>
      </c>
      <c r="R7" s="277" t="s">
        <v>131</v>
      </c>
      <c r="S7" s="242" t="s">
        <v>222</v>
      </c>
    </row>
    <row r="8" spans="1:22" s="11" customFormat="1" ht="18" customHeight="1" x14ac:dyDescent="0.25">
      <c r="B8" s="268"/>
      <c r="C8" s="271"/>
      <c r="D8" s="254" t="s">
        <v>305</v>
      </c>
      <c r="E8" s="255"/>
      <c r="F8" s="255"/>
      <c r="G8" s="255"/>
      <c r="H8" s="255"/>
      <c r="I8" s="255"/>
      <c r="J8" s="255"/>
      <c r="K8" s="255"/>
      <c r="L8" s="256"/>
      <c r="M8" s="274" t="s">
        <v>308</v>
      </c>
      <c r="N8" s="275"/>
      <c r="O8" s="210" t="s">
        <v>128</v>
      </c>
      <c r="P8" s="276"/>
      <c r="Q8" s="264"/>
      <c r="R8" s="278"/>
      <c r="S8" s="243"/>
    </row>
    <row r="9" spans="1:22" s="11" customFormat="1" ht="18" customHeight="1" x14ac:dyDescent="0.25">
      <c r="B9" s="268"/>
      <c r="C9" s="271"/>
      <c r="D9" s="106" t="s">
        <v>14</v>
      </c>
      <c r="E9" s="105" t="s">
        <v>15</v>
      </c>
      <c r="F9" s="106" t="s">
        <v>16</v>
      </c>
      <c r="G9" s="106" t="s">
        <v>17</v>
      </c>
      <c r="H9" s="106" t="s">
        <v>18</v>
      </c>
      <c r="I9" s="106" t="s">
        <v>19</v>
      </c>
      <c r="J9" s="106" t="s">
        <v>20</v>
      </c>
      <c r="K9" s="105" t="s">
        <v>21</v>
      </c>
      <c r="L9" s="106" t="s">
        <v>22</v>
      </c>
      <c r="M9" s="158" t="s">
        <v>23</v>
      </c>
      <c r="N9" s="106" t="s">
        <v>24</v>
      </c>
      <c r="O9" s="203" t="s">
        <v>25</v>
      </c>
      <c r="P9" s="106" t="s">
        <v>26</v>
      </c>
      <c r="Q9" s="264"/>
      <c r="R9" s="211" t="s">
        <v>27</v>
      </c>
      <c r="S9" s="243"/>
    </row>
    <row r="10" spans="1:22" s="11" customFormat="1" ht="18" customHeight="1" x14ac:dyDescent="0.25">
      <c r="B10" s="268"/>
      <c r="C10" s="271"/>
      <c r="D10" s="109" t="s">
        <v>28</v>
      </c>
      <c r="E10" s="109" t="s">
        <v>29</v>
      </c>
      <c r="F10" s="109" t="s">
        <v>30</v>
      </c>
      <c r="G10" s="109" t="s">
        <v>31</v>
      </c>
      <c r="H10" s="109" t="s">
        <v>32</v>
      </c>
      <c r="I10" s="109" t="s">
        <v>33</v>
      </c>
      <c r="J10" s="109" t="s">
        <v>34</v>
      </c>
      <c r="K10" s="109" t="s">
        <v>35</v>
      </c>
      <c r="L10" s="109" t="s">
        <v>36</v>
      </c>
      <c r="M10" s="254" t="s">
        <v>43</v>
      </c>
      <c r="N10" s="256" t="s">
        <v>44</v>
      </c>
      <c r="O10" s="201" t="s">
        <v>30</v>
      </c>
      <c r="P10" s="109" t="s">
        <v>37</v>
      </c>
      <c r="Q10" s="264"/>
      <c r="R10" s="261" t="s">
        <v>129</v>
      </c>
      <c r="S10" s="243"/>
    </row>
    <row r="11" spans="1:22" s="11" customFormat="1" ht="18" customHeight="1" x14ac:dyDescent="0.25">
      <c r="B11" s="268"/>
      <c r="C11" s="271"/>
      <c r="D11" s="109" t="s">
        <v>185</v>
      </c>
      <c r="E11" s="109" t="s">
        <v>38</v>
      </c>
      <c r="F11" s="109" t="s">
        <v>29</v>
      </c>
      <c r="G11" s="109" t="s">
        <v>29</v>
      </c>
      <c r="H11" s="109" t="s">
        <v>39</v>
      </c>
      <c r="I11" s="109" t="s">
        <v>39</v>
      </c>
      <c r="J11" s="109" t="s">
        <v>40</v>
      </c>
      <c r="K11" s="109" t="s">
        <v>41</v>
      </c>
      <c r="L11" s="109" t="s">
        <v>42</v>
      </c>
      <c r="M11" s="259"/>
      <c r="N11" s="260"/>
      <c r="O11" s="201" t="s">
        <v>46</v>
      </c>
      <c r="P11" s="109" t="s">
        <v>187</v>
      </c>
      <c r="Q11" s="264"/>
      <c r="R11" s="261"/>
      <c r="S11" s="243"/>
    </row>
    <row r="12" spans="1:22" s="11" customFormat="1" ht="18" customHeight="1" thickBot="1" x14ac:dyDescent="0.3">
      <c r="B12" s="269"/>
      <c r="C12" s="272"/>
      <c r="D12" s="112" t="s">
        <v>47</v>
      </c>
      <c r="E12" s="112"/>
      <c r="F12" s="112" t="s">
        <v>186</v>
      </c>
      <c r="G12" s="112" t="s">
        <v>41</v>
      </c>
      <c r="H12" s="112" t="s">
        <v>40</v>
      </c>
      <c r="I12" s="112" t="s">
        <v>40</v>
      </c>
      <c r="J12" s="112"/>
      <c r="K12" s="112"/>
      <c r="L12" s="112"/>
      <c r="M12" s="265"/>
      <c r="N12" s="266"/>
      <c r="O12" s="204" t="s">
        <v>49</v>
      </c>
      <c r="P12" s="112" t="s">
        <v>48</v>
      </c>
      <c r="Q12" s="273"/>
      <c r="R12" s="262"/>
      <c r="S12" s="244"/>
    </row>
    <row r="13" spans="1:22" s="12" customFormat="1" ht="18" customHeight="1" x14ac:dyDescent="0.2">
      <c r="A13" s="13"/>
      <c r="B13" s="94" t="s">
        <v>50</v>
      </c>
      <c r="C13" s="150" t="s">
        <v>51</v>
      </c>
      <c r="D13" s="149">
        <v>189889.10745199997</v>
      </c>
      <c r="E13" s="95">
        <v>13227.943489322653</v>
      </c>
      <c r="F13" s="95">
        <v>3460.5950000000003</v>
      </c>
      <c r="G13" s="95">
        <v>0</v>
      </c>
      <c r="H13" s="95">
        <v>34553.366999999998</v>
      </c>
      <c r="I13" s="95">
        <v>31136.317999999999</v>
      </c>
      <c r="J13" s="95">
        <v>189.98962894545826</v>
      </c>
      <c r="K13" s="95">
        <v>113173.84724616676</v>
      </c>
      <c r="L13" s="95">
        <v>132720.23700000002</v>
      </c>
      <c r="M13" s="98">
        <v>702460.80048602493</v>
      </c>
      <c r="N13" s="95">
        <v>-20983.097999999998</v>
      </c>
      <c r="O13" s="114">
        <v>6218908.8926975401</v>
      </c>
      <c r="P13" s="95">
        <v>0</v>
      </c>
      <c r="Q13" s="114">
        <f t="shared" ref="Q13:Q58" si="0">SUM(D13:P13)</f>
        <v>7418738</v>
      </c>
      <c r="R13" s="95">
        <v>451262</v>
      </c>
      <c r="S13" s="114">
        <f>SUM(Q13:R13)</f>
        <v>7870000</v>
      </c>
      <c r="T13" s="13"/>
      <c r="U13" s="13"/>
      <c r="V13" s="13"/>
    </row>
    <row r="14" spans="1:22" ht="18" customHeight="1" x14ac:dyDescent="0.25">
      <c r="A14" s="13"/>
      <c r="B14" s="64" t="s">
        <v>52</v>
      </c>
      <c r="C14" s="151" t="s">
        <v>188</v>
      </c>
      <c r="D14" s="67">
        <v>140363.34935099992</v>
      </c>
      <c r="E14" s="67">
        <v>13228.599489322654</v>
      </c>
      <c r="F14" s="67">
        <v>1896.808</v>
      </c>
      <c r="G14" s="67">
        <v>0</v>
      </c>
      <c r="H14" s="67">
        <v>34553.366999999998</v>
      </c>
      <c r="I14" s="67">
        <v>31235.306</v>
      </c>
      <c r="J14" s="67">
        <v>191.28962894545828</v>
      </c>
      <c r="K14" s="67">
        <v>11883.218931473779</v>
      </c>
      <c r="L14" s="67">
        <v>39116.603000000003</v>
      </c>
      <c r="M14" s="74">
        <v>424372.63337152498</v>
      </c>
      <c r="N14" s="67">
        <v>119198.133</v>
      </c>
      <c r="O14" s="205"/>
      <c r="P14" s="67"/>
      <c r="Q14" s="115">
        <f t="shared" si="0"/>
        <v>816039.30777226679</v>
      </c>
      <c r="R14" s="67">
        <v>0</v>
      </c>
      <c r="S14" s="115">
        <f t="shared" ref="S14:S58" si="1">SUM(Q14:R14)</f>
        <v>816039.30777226679</v>
      </c>
      <c r="T14" s="13"/>
      <c r="U14" s="13"/>
      <c r="V14" s="13"/>
    </row>
    <row r="15" spans="1:22" ht="18" customHeight="1" x14ac:dyDescent="0.25">
      <c r="A15" s="13"/>
      <c r="B15" s="64" t="s">
        <v>53</v>
      </c>
      <c r="C15" s="151" t="s">
        <v>189</v>
      </c>
      <c r="D15" s="67">
        <v>49525.758101000029</v>
      </c>
      <c r="E15" s="67">
        <v>-0.65600000000000003</v>
      </c>
      <c r="F15" s="67">
        <v>1563.787</v>
      </c>
      <c r="G15" s="67">
        <v>0</v>
      </c>
      <c r="H15" s="67">
        <v>0</v>
      </c>
      <c r="I15" s="67">
        <v>-98.988</v>
      </c>
      <c r="J15" s="67">
        <v>-1.3</v>
      </c>
      <c r="K15" s="67">
        <v>101290.62831469298</v>
      </c>
      <c r="L15" s="67">
        <v>93603.634000000005</v>
      </c>
      <c r="M15" s="74">
        <v>278088.16711450001</v>
      </c>
      <c r="N15" s="67">
        <v>-140181.231</v>
      </c>
      <c r="O15" s="206">
        <v>6218908.8926975401</v>
      </c>
      <c r="P15" s="68"/>
      <c r="Q15" s="115">
        <f t="shared" si="0"/>
        <v>6602698.6922277333</v>
      </c>
      <c r="R15" s="68">
        <v>451262</v>
      </c>
      <c r="S15" s="115">
        <f t="shared" si="1"/>
        <v>7053960.6922277333</v>
      </c>
      <c r="T15" s="13"/>
      <c r="U15" s="13"/>
      <c r="V15" s="13"/>
    </row>
    <row r="16" spans="1:22" s="12" customFormat="1" ht="18" customHeight="1" x14ac:dyDescent="0.2">
      <c r="A16" s="13"/>
      <c r="B16" s="64" t="s">
        <v>54</v>
      </c>
      <c r="C16" s="152" t="s">
        <v>190</v>
      </c>
      <c r="D16" s="66">
        <v>29668.371306000001</v>
      </c>
      <c r="E16" s="66">
        <v>352.12114550000001</v>
      </c>
      <c r="F16" s="66">
        <v>257.62600000000003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76">
        <v>446128.01060920005</v>
      </c>
      <c r="N16" s="66">
        <v>526844.48899999994</v>
      </c>
      <c r="O16" s="207"/>
      <c r="P16" s="66"/>
      <c r="Q16" s="115">
        <f t="shared" si="0"/>
        <v>1003250.6180607</v>
      </c>
      <c r="R16" s="66"/>
      <c r="S16" s="115">
        <f t="shared" si="1"/>
        <v>1003250.6180607</v>
      </c>
      <c r="T16" s="13"/>
      <c r="U16" s="13"/>
      <c r="V16" s="13"/>
    </row>
    <row r="17" spans="1:22" s="12" customFormat="1" ht="18" customHeight="1" x14ac:dyDescent="0.2">
      <c r="A17" s="13"/>
      <c r="B17" s="94" t="s">
        <v>56</v>
      </c>
      <c r="C17" s="150" t="s">
        <v>223</v>
      </c>
      <c r="D17" s="97">
        <v>160220.73614599998</v>
      </c>
      <c r="E17" s="97">
        <v>12875.822343822654</v>
      </c>
      <c r="F17" s="97">
        <v>3202.9690000000001</v>
      </c>
      <c r="G17" s="97">
        <v>0</v>
      </c>
      <c r="H17" s="97">
        <v>34553.366999999998</v>
      </c>
      <c r="I17" s="97">
        <v>31136.317999999999</v>
      </c>
      <c r="J17" s="97">
        <v>189.98962894545826</v>
      </c>
      <c r="K17" s="97">
        <v>113173.84724616676</v>
      </c>
      <c r="L17" s="97">
        <v>132720.23700000002</v>
      </c>
      <c r="M17" s="96">
        <v>256332.78987682489</v>
      </c>
      <c r="N17" s="97">
        <v>-547827.58699999994</v>
      </c>
      <c r="O17" s="208">
        <v>6218908.8926975401</v>
      </c>
      <c r="P17" s="97">
        <v>0</v>
      </c>
      <c r="Q17" s="114">
        <f t="shared" si="0"/>
        <v>6415487.3819393003</v>
      </c>
      <c r="R17" s="97">
        <v>451262</v>
      </c>
      <c r="S17" s="114">
        <f t="shared" si="1"/>
        <v>6866749.3819393003</v>
      </c>
      <c r="T17" s="13"/>
      <c r="U17" s="13"/>
      <c r="V17" s="13"/>
    </row>
    <row r="18" spans="1:22" s="12" customFormat="1" ht="18" customHeight="1" x14ac:dyDescent="0.2">
      <c r="A18" s="13"/>
      <c r="B18" s="64" t="s">
        <v>57</v>
      </c>
      <c r="C18" s="153" t="s">
        <v>191</v>
      </c>
      <c r="D18" s="66"/>
      <c r="E18" s="66"/>
      <c r="F18" s="66"/>
      <c r="G18" s="66"/>
      <c r="H18" s="66"/>
      <c r="I18" s="66"/>
      <c r="J18" s="66"/>
      <c r="K18" s="66"/>
      <c r="L18" s="66"/>
      <c r="M18" s="76"/>
      <c r="N18" s="66"/>
      <c r="O18" s="207"/>
      <c r="P18" s="66"/>
      <c r="Q18" s="115">
        <f t="shared" si="0"/>
        <v>0</v>
      </c>
      <c r="R18" s="66">
        <v>451262</v>
      </c>
      <c r="S18" s="115">
        <f t="shared" si="1"/>
        <v>451262</v>
      </c>
      <c r="T18" s="13"/>
      <c r="U18" s="13"/>
      <c r="V18" s="13"/>
    </row>
    <row r="19" spans="1:22" s="12" customFormat="1" ht="18" customHeight="1" x14ac:dyDescent="0.2">
      <c r="A19" s="13"/>
      <c r="B19" s="64" t="s">
        <v>59</v>
      </c>
      <c r="C19" s="152" t="s">
        <v>192</v>
      </c>
      <c r="D19" s="66">
        <v>92753.326004000046</v>
      </c>
      <c r="E19" s="66">
        <v>670.24522069884404</v>
      </c>
      <c r="F19" s="66">
        <v>1062.2490000000003</v>
      </c>
      <c r="G19" s="66">
        <v>0</v>
      </c>
      <c r="H19" s="66">
        <v>0</v>
      </c>
      <c r="I19" s="66">
        <v>0</v>
      </c>
      <c r="J19" s="66">
        <v>0</v>
      </c>
      <c r="K19" s="66">
        <v>2493.2992796504768</v>
      </c>
      <c r="L19" s="66">
        <v>3012.4870000000005</v>
      </c>
      <c r="M19" s="76">
        <v>644116.13063039992</v>
      </c>
      <c r="N19" s="66">
        <v>695742.17999999993</v>
      </c>
      <c r="O19" s="207">
        <v>5642200.5171137508</v>
      </c>
      <c r="P19" s="66">
        <v>1241418</v>
      </c>
      <c r="Q19" s="115">
        <f t="shared" si="0"/>
        <v>8323468.4342484996</v>
      </c>
      <c r="R19" s="66">
        <v>0</v>
      </c>
      <c r="S19" s="115">
        <f t="shared" si="1"/>
        <v>8323468.4342484996</v>
      </c>
      <c r="T19" s="13"/>
      <c r="U19" s="13"/>
      <c r="V19" s="13"/>
    </row>
    <row r="20" spans="1:22" s="12" customFormat="1" ht="18" customHeight="1" x14ac:dyDescent="0.2">
      <c r="A20" s="13"/>
      <c r="B20" s="64" t="s">
        <v>60</v>
      </c>
      <c r="C20" s="153" t="s">
        <v>193</v>
      </c>
      <c r="D20" s="66">
        <v>66888.408327000041</v>
      </c>
      <c r="E20" s="66">
        <v>628.25922069884405</v>
      </c>
      <c r="F20" s="66">
        <v>863.78400000000033</v>
      </c>
      <c r="G20" s="66">
        <v>0</v>
      </c>
      <c r="H20" s="66">
        <v>0</v>
      </c>
      <c r="I20" s="66">
        <v>0</v>
      </c>
      <c r="J20" s="66">
        <v>0</v>
      </c>
      <c r="K20" s="66">
        <v>-4060.3663563495229</v>
      </c>
      <c r="L20" s="66">
        <v>2677.3109999999997</v>
      </c>
      <c r="M20" s="76">
        <v>440929.41556759994</v>
      </c>
      <c r="N20" s="66">
        <v>346640.125</v>
      </c>
      <c r="O20" s="207">
        <v>5121015.0632410506</v>
      </c>
      <c r="P20" s="66">
        <v>1241418</v>
      </c>
      <c r="Q20" s="115">
        <f t="shared" si="0"/>
        <v>7217000</v>
      </c>
      <c r="R20" s="66">
        <v>0</v>
      </c>
      <c r="S20" s="115">
        <f t="shared" si="1"/>
        <v>7217000</v>
      </c>
      <c r="T20" s="13"/>
      <c r="U20" s="13"/>
      <c r="V20" s="13"/>
    </row>
    <row r="21" spans="1:22" s="12" customFormat="1" ht="18" customHeight="1" x14ac:dyDescent="0.2">
      <c r="A21" s="13"/>
      <c r="B21" s="64" t="s">
        <v>62</v>
      </c>
      <c r="C21" s="153" t="s">
        <v>194</v>
      </c>
      <c r="D21" s="66">
        <v>66888.408327000041</v>
      </c>
      <c r="E21" s="66">
        <v>628.25922069884405</v>
      </c>
      <c r="F21" s="66">
        <v>863.78400000000033</v>
      </c>
      <c r="G21" s="66">
        <v>0</v>
      </c>
      <c r="H21" s="66">
        <v>0</v>
      </c>
      <c r="I21" s="66">
        <v>0</v>
      </c>
      <c r="J21" s="66">
        <v>0</v>
      </c>
      <c r="K21" s="66">
        <v>-4060.3663563495229</v>
      </c>
      <c r="L21" s="66">
        <v>2677.3109999999997</v>
      </c>
      <c r="M21" s="76">
        <v>440929.41556759994</v>
      </c>
      <c r="N21" s="66">
        <v>346640.125</v>
      </c>
      <c r="O21" s="207">
        <v>5121015.0632410506</v>
      </c>
      <c r="P21" s="66">
        <v>1241418</v>
      </c>
      <c r="Q21" s="115">
        <f t="shared" si="0"/>
        <v>7217000</v>
      </c>
      <c r="R21" s="66">
        <v>0</v>
      </c>
      <c r="S21" s="115">
        <f t="shared" si="1"/>
        <v>7217000</v>
      </c>
      <c r="T21" s="13"/>
      <c r="U21" s="13"/>
      <c r="V21" s="13"/>
    </row>
    <row r="22" spans="1:22" ht="18" customHeight="1" x14ac:dyDescent="0.25">
      <c r="A22" s="13"/>
      <c r="B22" s="64" t="s">
        <v>63</v>
      </c>
      <c r="C22" s="154" t="s">
        <v>195</v>
      </c>
      <c r="D22" s="67"/>
      <c r="E22" s="67"/>
      <c r="F22" s="67"/>
      <c r="G22" s="67"/>
      <c r="H22" s="67"/>
      <c r="I22" s="67"/>
      <c r="J22" s="67"/>
      <c r="K22" s="67"/>
      <c r="L22" s="67"/>
      <c r="M22" s="74"/>
      <c r="N22" s="67"/>
      <c r="O22" s="205"/>
      <c r="P22" s="67"/>
      <c r="Q22" s="115">
        <f t="shared" si="0"/>
        <v>0</v>
      </c>
      <c r="R22" s="67"/>
      <c r="S22" s="115">
        <f t="shared" si="1"/>
        <v>0</v>
      </c>
      <c r="T22" s="13"/>
      <c r="U22" s="13"/>
      <c r="V22" s="13"/>
    </row>
    <row r="23" spans="1:22" s="12" customFormat="1" ht="18" customHeight="1" x14ac:dyDescent="0.2">
      <c r="A23" s="13"/>
      <c r="B23" s="65" t="s">
        <v>64</v>
      </c>
      <c r="C23" s="153" t="s">
        <v>196</v>
      </c>
      <c r="D23" s="66">
        <v>114695.277071</v>
      </c>
      <c r="E23" s="66">
        <v>1016.7310627088441</v>
      </c>
      <c r="F23" s="66">
        <v>2616.0050000000001</v>
      </c>
      <c r="G23" s="66">
        <v>0</v>
      </c>
      <c r="H23" s="66">
        <v>0</v>
      </c>
      <c r="I23" s="66">
        <v>0</v>
      </c>
      <c r="J23" s="66">
        <v>0</v>
      </c>
      <c r="K23" s="66">
        <v>12870.577519650478</v>
      </c>
      <c r="L23" s="66">
        <v>8418.8889999999992</v>
      </c>
      <c r="M23" s="76">
        <v>514837.16513789998</v>
      </c>
      <c r="N23" s="66">
        <v>360994.44500000001</v>
      </c>
      <c r="O23" s="209">
        <v>5121015.0632410506</v>
      </c>
      <c r="P23" s="70">
        <v>1241418</v>
      </c>
      <c r="Q23" s="115">
        <f t="shared" si="0"/>
        <v>7377882.1530323103</v>
      </c>
      <c r="R23" s="70"/>
      <c r="S23" s="115">
        <f t="shared" si="1"/>
        <v>7377882.1530323103</v>
      </c>
      <c r="T23" s="13"/>
      <c r="U23" s="13"/>
      <c r="V23" s="13"/>
    </row>
    <row r="24" spans="1:22" ht="18" customHeight="1" x14ac:dyDescent="0.25">
      <c r="A24" s="13"/>
      <c r="B24" s="64">
        <v>11.1</v>
      </c>
      <c r="C24" s="155" t="s">
        <v>65</v>
      </c>
      <c r="D24" s="67">
        <v>64131.939750999998</v>
      </c>
      <c r="E24" s="67">
        <v>170.65099999999998</v>
      </c>
      <c r="F24" s="67">
        <v>115.05199999999999</v>
      </c>
      <c r="G24" s="67">
        <v>0</v>
      </c>
      <c r="H24" s="67">
        <v>0</v>
      </c>
      <c r="I24" s="67">
        <v>0</v>
      </c>
      <c r="J24" s="67">
        <v>0</v>
      </c>
      <c r="K24" s="67">
        <v>5743.6035245000003</v>
      </c>
      <c r="L24" s="67">
        <v>1261.721</v>
      </c>
      <c r="M24" s="74">
        <v>93808.601528400002</v>
      </c>
      <c r="N24" s="67">
        <v>236214.28100000002</v>
      </c>
      <c r="O24" s="205"/>
      <c r="P24" s="67"/>
      <c r="Q24" s="115">
        <f t="shared" si="0"/>
        <v>401445.8498039</v>
      </c>
      <c r="R24" s="67"/>
      <c r="S24" s="115">
        <f t="shared" si="1"/>
        <v>401445.8498039</v>
      </c>
      <c r="T24" s="13"/>
      <c r="U24" s="13"/>
      <c r="V24" s="13"/>
    </row>
    <row r="25" spans="1:22" ht="18" customHeight="1" x14ac:dyDescent="0.25">
      <c r="A25" s="13"/>
      <c r="B25" s="64">
        <v>11.2</v>
      </c>
      <c r="C25" s="155" t="s">
        <v>66</v>
      </c>
      <c r="D25" s="67">
        <v>38611.520539000005</v>
      </c>
      <c r="E25" s="67">
        <v>766.68857570884416</v>
      </c>
      <c r="F25" s="67">
        <v>2258.029</v>
      </c>
      <c r="G25" s="67">
        <v>0</v>
      </c>
      <c r="H25" s="67">
        <v>0</v>
      </c>
      <c r="I25" s="67">
        <v>0</v>
      </c>
      <c r="J25" s="67">
        <v>0</v>
      </c>
      <c r="K25" s="67">
        <v>6951.0352971504781</v>
      </c>
      <c r="L25" s="67">
        <v>6960.7469999999994</v>
      </c>
      <c r="M25" s="74">
        <v>415731.41020129999</v>
      </c>
      <c r="N25" s="67">
        <v>113076.811</v>
      </c>
      <c r="O25" s="205"/>
      <c r="P25" s="67"/>
      <c r="Q25" s="115">
        <f t="shared" si="0"/>
        <v>584356.24161315931</v>
      </c>
      <c r="R25" s="67"/>
      <c r="S25" s="115">
        <f t="shared" si="1"/>
        <v>584356.24161315931</v>
      </c>
      <c r="T25" s="13"/>
      <c r="U25" s="13"/>
      <c r="V25" s="13"/>
    </row>
    <row r="26" spans="1:22" ht="18" customHeight="1" x14ac:dyDescent="0.25">
      <c r="A26" s="13"/>
      <c r="B26" s="64">
        <v>11.3</v>
      </c>
      <c r="C26" s="155" t="s">
        <v>67</v>
      </c>
      <c r="D26" s="67">
        <v>0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74">
        <v>0.38925340000000003</v>
      </c>
      <c r="N26" s="67">
        <v>0</v>
      </c>
      <c r="O26" s="205"/>
      <c r="P26" s="67"/>
      <c r="Q26" s="115">
        <f t="shared" si="0"/>
        <v>0.38925340000000003</v>
      </c>
      <c r="R26" s="67"/>
      <c r="S26" s="115">
        <f t="shared" si="1"/>
        <v>0.38925340000000003</v>
      </c>
      <c r="T26" s="13"/>
      <c r="U26" s="13"/>
      <c r="V26" s="13"/>
    </row>
    <row r="27" spans="1:22" ht="18" customHeight="1" x14ac:dyDescent="0.25">
      <c r="A27" s="13"/>
      <c r="B27" s="64">
        <v>11.4</v>
      </c>
      <c r="C27" s="156" t="s">
        <v>68</v>
      </c>
      <c r="D27" s="67">
        <v>0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74">
        <v>1217.2325243</v>
      </c>
      <c r="N27" s="67">
        <v>0</v>
      </c>
      <c r="O27" s="205"/>
      <c r="P27" s="67"/>
      <c r="Q27" s="115">
        <f t="shared" si="0"/>
        <v>1217.2325243</v>
      </c>
      <c r="R27" s="67"/>
      <c r="S27" s="115">
        <f t="shared" si="1"/>
        <v>1217.2325243</v>
      </c>
      <c r="T27" s="13"/>
      <c r="U27" s="13"/>
      <c r="V27" s="13"/>
    </row>
    <row r="28" spans="1:22" ht="18" customHeight="1" x14ac:dyDescent="0.25">
      <c r="A28" s="13"/>
      <c r="B28" s="64">
        <v>11.5</v>
      </c>
      <c r="C28" s="155" t="s">
        <v>197</v>
      </c>
      <c r="D28" s="67">
        <v>11951.816781000001</v>
      </c>
      <c r="E28" s="67">
        <v>79.391486999999998</v>
      </c>
      <c r="F28" s="67">
        <v>242.92399999999998</v>
      </c>
      <c r="G28" s="67">
        <v>0</v>
      </c>
      <c r="H28" s="67">
        <v>0</v>
      </c>
      <c r="I28" s="67">
        <v>0</v>
      </c>
      <c r="J28" s="67">
        <v>0</v>
      </c>
      <c r="K28" s="67">
        <v>175.93869800000004</v>
      </c>
      <c r="L28" s="67">
        <v>196.42099999999999</v>
      </c>
      <c r="M28" s="74">
        <v>4079.5316304999997</v>
      </c>
      <c r="N28" s="67">
        <v>11703.353000000001</v>
      </c>
      <c r="O28" s="205"/>
      <c r="P28" s="67"/>
      <c r="Q28" s="115">
        <f t="shared" si="0"/>
        <v>28429.376596500006</v>
      </c>
      <c r="R28" s="67"/>
      <c r="S28" s="115">
        <f t="shared" si="1"/>
        <v>28429.376596500006</v>
      </c>
      <c r="T28" s="13"/>
      <c r="U28" s="13"/>
      <c r="V28" s="13"/>
    </row>
    <row r="29" spans="1:22" s="12" customFormat="1" ht="18" customHeight="1" x14ac:dyDescent="0.2">
      <c r="A29" s="13"/>
      <c r="B29" s="65" t="s">
        <v>69</v>
      </c>
      <c r="C29" s="153" t="s">
        <v>198</v>
      </c>
      <c r="D29" s="66">
        <v>47806.86874399997</v>
      </c>
      <c r="E29" s="66">
        <v>388.47184200999999</v>
      </c>
      <c r="F29" s="66">
        <v>1752.2209999999998</v>
      </c>
      <c r="G29" s="66">
        <v>0</v>
      </c>
      <c r="H29" s="66">
        <v>0</v>
      </c>
      <c r="I29" s="66">
        <v>0</v>
      </c>
      <c r="J29" s="66">
        <v>0</v>
      </c>
      <c r="K29" s="66">
        <v>16930.943876000001</v>
      </c>
      <c r="L29" s="66">
        <v>5741.5779999999995</v>
      </c>
      <c r="M29" s="76">
        <v>73907.749570300017</v>
      </c>
      <c r="N29" s="66">
        <v>14354.32</v>
      </c>
      <c r="O29" s="207"/>
      <c r="P29" s="66">
        <v>0</v>
      </c>
      <c r="Q29" s="115">
        <f t="shared" si="0"/>
        <v>160882.15303230999</v>
      </c>
      <c r="R29" s="66"/>
      <c r="S29" s="115">
        <f t="shared" si="1"/>
        <v>160882.15303230999</v>
      </c>
      <c r="T29" s="13"/>
      <c r="U29" s="13"/>
      <c r="V29" s="13"/>
    </row>
    <row r="30" spans="1:22" ht="18" customHeight="1" x14ac:dyDescent="0.25">
      <c r="A30" s="13"/>
      <c r="B30" s="64">
        <v>12.1</v>
      </c>
      <c r="C30" s="155" t="s">
        <v>65</v>
      </c>
      <c r="D30" s="67">
        <v>16696.071122999972</v>
      </c>
      <c r="E30" s="67">
        <v>150.65167</v>
      </c>
      <c r="F30" s="67">
        <v>46.616000000000007</v>
      </c>
      <c r="G30" s="67">
        <v>0</v>
      </c>
      <c r="H30" s="67">
        <v>0</v>
      </c>
      <c r="I30" s="67">
        <v>0</v>
      </c>
      <c r="J30" s="67">
        <v>0</v>
      </c>
      <c r="K30" s="67">
        <v>13853.197</v>
      </c>
      <c r="L30" s="67">
        <v>1182.8609999999999</v>
      </c>
      <c r="M30" s="74">
        <v>24042.421963500001</v>
      </c>
      <c r="N30" s="67">
        <v>7670.4210000000003</v>
      </c>
      <c r="O30" s="205"/>
      <c r="P30" s="67"/>
      <c r="Q30" s="115">
        <f t="shared" si="0"/>
        <v>63642.239756499977</v>
      </c>
      <c r="R30" s="67"/>
      <c r="S30" s="115">
        <f t="shared" si="1"/>
        <v>63642.239756499977</v>
      </c>
      <c r="T30" s="13"/>
      <c r="U30" s="13"/>
      <c r="V30" s="13"/>
    </row>
    <row r="31" spans="1:22" ht="18" customHeight="1" x14ac:dyDescent="0.25">
      <c r="A31" s="13"/>
      <c r="B31" s="64">
        <v>12.2</v>
      </c>
      <c r="C31" s="155" t="s">
        <v>66</v>
      </c>
      <c r="D31" s="67">
        <v>12854.946619999993</v>
      </c>
      <c r="E31" s="67">
        <v>215.74111701000001</v>
      </c>
      <c r="F31" s="67">
        <v>1693.3049999999998</v>
      </c>
      <c r="G31" s="67">
        <v>0</v>
      </c>
      <c r="H31" s="67">
        <v>0</v>
      </c>
      <c r="I31" s="67">
        <v>0</v>
      </c>
      <c r="J31" s="67">
        <v>0</v>
      </c>
      <c r="K31" s="67">
        <v>2980.0968760000001</v>
      </c>
      <c r="L31" s="67">
        <v>4421.32</v>
      </c>
      <c r="M31" s="74">
        <v>48730.053723000005</v>
      </c>
      <c r="N31" s="67">
        <v>6681.0630000000001</v>
      </c>
      <c r="O31" s="205"/>
      <c r="P31" s="67"/>
      <c r="Q31" s="115">
        <f t="shared" si="0"/>
        <v>77576.526336009993</v>
      </c>
      <c r="R31" s="67"/>
      <c r="S31" s="115">
        <f t="shared" si="1"/>
        <v>77576.526336009993</v>
      </c>
      <c r="T31" s="13"/>
      <c r="U31" s="13"/>
      <c r="V31" s="13"/>
    </row>
    <row r="32" spans="1:22" ht="18" customHeight="1" x14ac:dyDescent="0.25">
      <c r="A32" s="13"/>
      <c r="B32" s="64">
        <v>12.3</v>
      </c>
      <c r="C32" s="155" t="s">
        <v>67</v>
      </c>
      <c r="D32" s="67">
        <v>0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74">
        <v>0</v>
      </c>
      <c r="N32" s="67">
        <v>0</v>
      </c>
      <c r="O32" s="205"/>
      <c r="P32" s="67"/>
      <c r="Q32" s="115">
        <f t="shared" si="0"/>
        <v>0</v>
      </c>
      <c r="R32" s="67"/>
      <c r="S32" s="115">
        <f t="shared" si="1"/>
        <v>0</v>
      </c>
      <c r="T32" s="13"/>
      <c r="U32" s="13"/>
      <c r="V32" s="13"/>
    </row>
    <row r="33" spans="1:22" ht="18" customHeight="1" x14ac:dyDescent="0.25">
      <c r="A33" s="13"/>
      <c r="B33" s="64">
        <v>12.4</v>
      </c>
      <c r="C33" s="156" t="s">
        <v>68</v>
      </c>
      <c r="D33" s="67">
        <v>0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74">
        <v>844.66056390000006</v>
      </c>
      <c r="N33" s="67">
        <v>0</v>
      </c>
      <c r="O33" s="205"/>
      <c r="P33" s="67"/>
      <c r="Q33" s="115">
        <f t="shared" si="0"/>
        <v>844.66056390000006</v>
      </c>
      <c r="R33" s="67"/>
      <c r="S33" s="115">
        <f t="shared" si="1"/>
        <v>844.66056390000006</v>
      </c>
      <c r="T33" s="13"/>
      <c r="U33" s="13"/>
      <c r="V33" s="13"/>
    </row>
    <row r="34" spans="1:22" ht="18" customHeight="1" x14ac:dyDescent="0.25">
      <c r="A34" s="13"/>
      <c r="B34" s="64">
        <v>12.5</v>
      </c>
      <c r="C34" s="155" t="s">
        <v>197</v>
      </c>
      <c r="D34" s="67">
        <v>18255.851001000003</v>
      </c>
      <c r="E34" s="67">
        <v>22.079055</v>
      </c>
      <c r="F34" s="67">
        <v>12.3</v>
      </c>
      <c r="G34" s="67">
        <v>0</v>
      </c>
      <c r="H34" s="67">
        <v>0</v>
      </c>
      <c r="I34" s="67">
        <v>0</v>
      </c>
      <c r="J34" s="67">
        <v>0</v>
      </c>
      <c r="K34" s="67">
        <v>97.649999999999991</v>
      </c>
      <c r="L34" s="67">
        <v>137.39699999999999</v>
      </c>
      <c r="M34" s="74">
        <v>290.61331989999996</v>
      </c>
      <c r="N34" s="67">
        <v>2.8359999999999999</v>
      </c>
      <c r="O34" s="205"/>
      <c r="P34" s="67"/>
      <c r="Q34" s="115">
        <f t="shared" si="0"/>
        <v>18818.726375900002</v>
      </c>
      <c r="R34" s="67"/>
      <c r="S34" s="115">
        <f t="shared" si="1"/>
        <v>18818.726375900002</v>
      </c>
      <c r="T34" s="13"/>
      <c r="U34" s="13"/>
      <c r="V34" s="13"/>
    </row>
    <row r="35" spans="1:22" s="12" customFormat="1" ht="18" customHeight="1" x14ac:dyDescent="0.2">
      <c r="A35" s="13"/>
      <c r="B35" s="64" t="s">
        <v>70</v>
      </c>
      <c r="C35" s="153" t="s">
        <v>199</v>
      </c>
      <c r="D35" s="66">
        <v>0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76">
        <v>0</v>
      </c>
      <c r="N35" s="66">
        <v>0</v>
      </c>
      <c r="O35" s="207">
        <v>0</v>
      </c>
      <c r="P35" s="66">
        <v>0</v>
      </c>
      <c r="Q35" s="115">
        <f t="shared" si="0"/>
        <v>0</v>
      </c>
      <c r="R35" s="66">
        <v>0</v>
      </c>
      <c r="S35" s="115">
        <f t="shared" si="1"/>
        <v>0</v>
      </c>
      <c r="T35" s="13"/>
      <c r="U35" s="13"/>
      <c r="V35" s="13"/>
    </row>
    <row r="36" spans="1:22" ht="18" customHeight="1" x14ac:dyDescent="0.25">
      <c r="A36" s="13"/>
      <c r="B36" s="64" t="s">
        <v>71</v>
      </c>
      <c r="C36" s="151" t="s">
        <v>200</v>
      </c>
      <c r="D36" s="67"/>
      <c r="E36" s="67"/>
      <c r="F36" s="67"/>
      <c r="G36" s="67"/>
      <c r="H36" s="67"/>
      <c r="I36" s="67"/>
      <c r="J36" s="67"/>
      <c r="K36" s="67"/>
      <c r="L36" s="67"/>
      <c r="M36" s="74"/>
      <c r="N36" s="67"/>
      <c r="O36" s="205"/>
      <c r="P36" s="67"/>
      <c r="Q36" s="115">
        <f t="shared" si="0"/>
        <v>0</v>
      </c>
      <c r="R36" s="67"/>
      <c r="S36" s="115">
        <f t="shared" si="1"/>
        <v>0</v>
      </c>
      <c r="T36" s="13"/>
      <c r="U36" s="13"/>
      <c r="V36" s="13"/>
    </row>
    <row r="37" spans="1:22" ht="18" customHeight="1" x14ac:dyDescent="0.25">
      <c r="A37" s="13"/>
      <c r="B37" s="64" t="s">
        <v>72</v>
      </c>
      <c r="C37" s="151" t="s">
        <v>201</v>
      </c>
      <c r="D37" s="79"/>
      <c r="E37" s="79"/>
      <c r="F37" s="79"/>
      <c r="G37" s="67"/>
      <c r="H37" s="67"/>
      <c r="I37" s="67"/>
      <c r="J37" s="67"/>
      <c r="K37" s="67"/>
      <c r="L37" s="67"/>
      <c r="M37" s="74"/>
      <c r="N37" s="67"/>
      <c r="O37" s="205"/>
      <c r="P37" s="67"/>
      <c r="Q37" s="115">
        <f t="shared" si="0"/>
        <v>0</v>
      </c>
      <c r="R37" s="67"/>
      <c r="S37" s="115">
        <f t="shared" si="1"/>
        <v>0</v>
      </c>
      <c r="T37" s="13"/>
      <c r="U37" s="13"/>
      <c r="V37" s="13"/>
    </row>
    <row r="38" spans="1:22" ht="18" customHeight="1" x14ac:dyDescent="0.25">
      <c r="A38" s="13"/>
      <c r="B38" s="64" t="s">
        <v>73</v>
      </c>
      <c r="C38" s="151" t="s">
        <v>202</v>
      </c>
      <c r="D38" s="79"/>
      <c r="E38" s="79"/>
      <c r="F38" s="79"/>
      <c r="G38" s="67"/>
      <c r="H38" s="67"/>
      <c r="I38" s="67"/>
      <c r="J38" s="67"/>
      <c r="K38" s="67"/>
      <c r="L38" s="67"/>
      <c r="M38" s="74"/>
      <c r="N38" s="67"/>
      <c r="O38" s="205"/>
      <c r="P38" s="67"/>
      <c r="Q38" s="115">
        <f t="shared" si="0"/>
        <v>0</v>
      </c>
      <c r="R38" s="67"/>
      <c r="S38" s="115">
        <f t="shared" si="1"/>
        <v>0</v>
      </c>
      <c r="T38" s="13"/>
      <c r="U38" s="13"/>
      <c r="V38" s="13"/>
    </row>
    <row r="39" spans="1:22" s="12" customFormat="1" ht="18" customHeight="1" x14ac:dyDescent="0.2">
      <c r="A39" s="13"/>
      <c r="B39" s="64" t="s">
        <v>74</v>
      </c>
      <c r="C39" s="153" t="s">
        <v>203</v>
      </c>
      <c r="D39" s="66">
        <v>0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76">
        <v>0</v>
      </c>
      <c r="N39" s="66">
        <v>0</v>
      </c>
      <c r="O39" s="207">
        <v>0</v>
      </c>
      <c r="P39" s="66">
        <v>0</v>
      </c>
      <c r="Q39" s="115">
        <f t="shared" si="0"/>
        <v>0</v>
      </c>
      <c r="R39" s="66">
        <v>0</v>
      </c>
      <c r="S39" s="115">
        <f t="shared" si="1"/>
        <v>0</v>
      </c>
      <c r="T39" s="13"/>
      <c r="U39" s="13"/>
      <c r="V39" s="13"/>
    </row>
    <row r="40" spans="1:22" ht="18" customHeight="1" x14ac:dyDescent="0.25">
      <c r="A40" s="13"/>
      <c r="B40" s="64" t="s">
        <v>75</v>
      </c>
      <c r="C40" s="151" t="s">
        <v>204</v>
      </c>
      <c r="D40" s="67"/>
      <c r="E40" s="67"/>
      <c r="F40" s="67"/>
      <c r="G40" s="67"/>
      <c r="H40" s="67"/>
      <c r="I40" s="67"/>
      <c r="J40" s="67"/>
      <c r="K40" s="67"/>
      <c r="L40" s="67"/>
      <c r="M40" s="74"/>
      <c r="N40" s="67"/>
      <c r="O40" s="205"/>
      <c r="P40" s="67"/>
      <c r="Q40" s="115">
        <f t="shared" si="0"/>
        <v>0</v>
      </c>
      <c r="R40" s="67"/>
      <c r="S40" s="115">
        <f t="shared" si="1"/>
        <v>0</v>
      </c>
      <c r="T40" s="13"/>
      <c r="U40" s="13"/>
      <c r="V40" s="13"/>
    </row>
    <row r="41" spans="1:22" ht="18" customHeight="1" x14ac:dyDescent="0.25">
      <c r="A41" s="13"/>
      <c r="B41" s="64" t="s">
        <v>76</v>
      </c>
      <c r="C41" s="151" t="s">
        <v>205</v>
      </c>
      <c r="D41" s="67"/>
      <c r="E41" s="67"/>
      <c r="F41" s="67"/>
      <c r="G41" s="67"/>
      <c r="H41" s="67"/>
      <c r="I41" s="67"/>
      <c r="J41" s="67"/>
      <c r="K41" s="67"/>
      <c r="L41" s="67"/>
      <c r="M41" s="74"/>
      <c r="N41" s="67"/>
      <c r="O41" s="205"/>
      <c r="P41" s="67"/>
      <c r="Q41" s="115">
        <f t="shared" si="0"/>
        <v>0</v>
      </c>
      <c r="R41" s="67"/>
      <c r="S41" s="115">
        <f t="shared" si="1"/>
        <v>0</v>
      </c>
      <c r="T41" s="13"/>
      <c r="U41" s="13"/>
      <c r="V41" s="13"/>
    </row>
    <row r="42" spans="1:22" s="12" customFormat="1" ht="18" customHeight="1" x14ac:dyDescent="0.2">
      <c r="A42" s="13"/>
      <c r="B42" s="64" t="s">
        <v>77</v>
      </c>
      <c r="C42" s="152" t="s">
        <v>206</v>
      </c>
      <c r="D42" s="70">
        <v>463.36809200000062</v>
      </c>
      <c r="E42" s="70">
        <v>0</v>
      </c>
      <c r="F42" s="70">
        <v>199.15999999999985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78.210999999999785</v>
      </c>
      <c r="M42" s="76">
        <v>120406.37103529996</v>
      </c>
      <c r="N42" s="66">
        <v>311848.47000000003</v>
      </c>
      <c r="O42" s="209">
        <v>460004.4198727</v>
      </c>
      <c r="P42" s="66"/>
      <c r="Q42" s="115">
        <f t="shared" si="0"/>
        <v>893000</v>
      </c>
      <c r="R42" s="66"/>
      <c r="S42" s="115">
        <f t="shared" si="1"/>
        <v>893000</v>
      </c>
      <c r="T42" s="13"/>
      <c r="U42" s="13"/>
      <c r="V42" s="13"/>
    </row>
    <row r="43" spans="1:22" s="12" customFormat="1" ht="18" customHeight="1" x14ac:dyDescent="0.2">
      <c r="A43" s="13"/>
      <c r="B43" s="64" t="s">
        <v>78</v>
      </c>
      <c r="C43" s="152" t="s">
        <v>207</v>
      </c>
      <c r="D43" s="70">
        <v>0</v>
      </c>
      <c r="E43" s="70">
        <v>-1.0589999999999999</v>
      </c>
      <c r="F43" s="70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194.41700000000037</v>
      </c>
      <c r="M43" s="76">
        <v>0</v>
      </c>
      <c r="N43" s="66">
        <v>0.60799999999999998</v>
      </c>
      <c r="O43" s="207">
        <v>61181.034</v>
      </c>
      <c r="P43" s="66"/>
      <c r="Q43" s="115">
        <f t="shared" si="0"/>
        <v>61375</v>
      </c>
      <c r="R43" s="66"/>
      <c r="S43" s="115">
        <f t="shared" si="1"/>
        <v>61375</v>
      </c>
      <c r="T43" s="13"/>
      <c r="U43" s="13"/>
      <c r="V43" s="13"/>
    </row>
    <row r="44" spans="1:22" s="12" customFormat="1" ht="18" customHeight="1" x14ac:dyDescent="0.2">
      <c r="A44" s="13"/>
      <c r="B44" s="64" t="s">
        <v>79</v>
      </c>
      <c r="C44" s="152" t="s">
        <v>208</v>
      </c>
      <c r="D44" s="70">
        <v>25401.549585000004</v>
      </c>
      <c r="E44" s="70">
        <v>43.044999999999995</v>
      </c>
      <c r="F44" s="70">
        <v>-0.69499999999999995</v>
      </c>
      <c r="G44" s="66">
        <v>0</v>
      </c>
      <c r="H44" s="66">
        <v>0</v>
      </c>
      <c r="I44" s="66">
        <v>0</v>
      </c>
      <c r="J44" s="66">
        <v>0</v>
      </c>
      <c r="K44" s="66">
        <v>6553.6656359999997</v>
      </c>
      <c r="L44" s="66">
        <v>62.548000000000684</v>
      </c>
      <c r="M44" s="76">
        <v>82780.344027499988</v>
      </c>
      <c r="N44" s="66">
        <v>37252.976999999999</v>
      </c>
      <c r="O44" s="207">
        <v>0</v>
      </c>
      <c r="P44" s="66">
        <v>0</v>
      </c>
      <c r="Q44" s="115">
        <f t="shared" si="0"/>
        <v>152093.43424849998</v>
      </c>
      <c r="R44" s="66">
        <v>0</v>
      </c>
      <c r="S44" s="115">
        <f t="shared" si="1"/>
        <v>152093.43424849998</v>
      </c>
      <c r="T44" s="13"/>
      <c r="U44" s="13"/>
      <c r="V44" s="13"/>
    </row>
    <row r="45" spans="1:22" ht="18" customHeight="1" x14ac:dyDescent="0.25">
      <c r="A45" s="13"/>
      <c r="B45" s="64" t="s">
        <v>80</v>
      </c>
      <c r="C45" s="151" t="s">
        <v>209</v>
      </c>
      <c r="D45" s="68">
        <v>30022.402000000006</v>
      </c>
      <c r="E45" s="68">
        <v>33.451999999999998</v>
      </c>
      <c r="F45" s="68">
        <v>-0.69499999999999995</v>
      </c>
      <c r="G45" s="67">
        <v>0</v>
      </c>
      <c r="H45" s="67">
        <v>0</v>
      </c>
      <c r="I45" s="67">
        <v>0</v>
      </c>
      <c r="J45" s="67">
        <v>0</v>
      </c>
      <c r="K45" s="67">
        <v>6782.2307519999995</v>
      </c>
      <c r="L45" s="67">
        <v>62.548000000000684</v>
      </c>
      <c r="M45" s="74">
        <v>21269.631825199998</v>
      </c>
      <c r="N45" s="67">
        <v>12811.007</v>
      </c>
      <c r="O45" s="205"/>
      <c r="P45" s="67"/>
      <c r="Q45" s="115">
        <f t="shared" si="0"/>
        <v>70980.576577200001</v>
      </c>
      <c r="R45" s="67"/>
      <c r="S45" s="115">
        <f t="shared" si="1"/>
        <v>70980.576577200001</v>
      </c>
      <c r="T45" s="13"/>
      <c r="U45" s="13"/>
      <c r="V45" s="13"/>
    </row>
    <row r="46" spans="1:22" ht="18" customHeight="1" x14ac:dyDescent="0.25">
      <c r="A46" s="13"/>
      <c r="B46" s="64" t="s">
        <v>81</v>
      </c>
      <c r="C46" s="151" t="s">
        <v>210</v>
      </c>
      <c r="D46" s="68">
        <v>-4620.8524150000003</v>
      </c>
      <c r="E46" s="68">
        <v>9.5929999999999964</v>
      </c>
      <c r="F46" s="68">
        <v>0</v>
      </c>
      <c r="G46" s="67">
        <v>0</v>
      </c>
      <c r="H46" s="67">
        <v>0</v>
      </c>
      <c r="I46" s="67">
        <v>0</v>
      </c>
      <c r="J46" s="67">
        <v>0</v>
      </c>
      <c r="K46" s="67">
        <v>-228.56511599999999</v>
      </c>
      <c r="L46" s="67">
        <v>0</v>
      </c>
      <c r="M46" s="74">
        <v>61510.712202299997</v>
      </c>
      <c r="N46" s="67">
        <v>24441.97</v>
      </c>
      <c r="O46" s="205"/>
      <c r="P46" s="67"/>
      <c r="Q46" s="115">
        <f t="shared" si="0"/>
        <v>81112.857671300007</v>
      </c>
      <c r="R46" s="67"/>
      <c r="S46" s="115">
        <f t="shared" si="1"/>
        <v>81112.857671300007</v>
      </c>
      <c r="T46" s="13"/>
      <c r="U46" s="13"/>
      <c r="V46" s="13"/>
    </row>
    <row r="47" spans="1:22" s="12" customFormat="1" ht="18" customHeight="1" x14ac:dyDescent="0.2">
      <c r="A47" s="13"/>
      <c r="B47" s="64" t="s">
        <v>82</v>
      </c>
      <c r="C47" s="152" t="s">
        <v>211</v>
      </c>
      <c r="D47" s="70">
        <v>0</v>
      </c>
      <c r="E47" s="70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76">
        <v>0</v>
      </c>
      <c r="N47" s="66">
        <v>0</v>
      </c>
      <c r="O47" s="207">
        <v>0</v>
      </c>
      <c r="P47" s="66">
        <v>0</v>
      </c>
      <c r="Q47" s="115">
        <f t="shared" si="0"/>
        <v>0</v>
      </c>
      <c r="R47" s="66">
        <v>0</v>
      </c>
      <c r="S47" s="115">
        <f t="shared" si="1"/>
        <v>0</v>
      </c>
      <c r="T47" s="13"/>
      <c r="U47" s="13"/>
      <c r="V47" s="13"/>
    </row>
    <row r="48" spans="1:22" ht="18" customHeight="1" x14ac:dyDescent="0.25">
      <c r="A48" s="13"/>
      <c r="B48" s="64" t="s">
        <v>83</v>
      </c>
      <c r="C48" s="151" t="s">
        <v>212</v>
      </c>
      <c r="D48" s="67"/>
      <c r="E48" s="67"/>
      <c r="F48" s="67"/>
      <c r="G48" s="67"/>
      <c r="H48" s="67"/>
      <c r="I48" s="67"/>
      <c r="J48" s="67"/>
      <c r="K48" s="67"/>
      <c r="L48" s="67"/>
      <c r="M48" s="74"/>
      <c r="N48" s="67"/>
      <c r="O48" s="205"/>
      <c r="P48" s="67"/>
      <c r="Q48" s="115">
        <f t="shared" si="0"/>
        <v>0</v>
      </c>
      <c r="R48" s="67"/>
      <c r="S48" s="115">
        <f t="shared" si="1"/>
        <v>0</v>
      </c>
      <c r="T48" s="13"/>
      <c r="U48" s="13"/>
      <c r="V48" s="13"/>
    </row>
    <row r="49" spans="1:22" ht="18" customHeight="1" x14ac:dyDescent="0.25">
      <c r="A49" s="13"/>
      <c r="B49" s="64" t="s">
        <v>84</v>
      </c>
      <c r="C49" s="151" t="s">
        <v>213</v>
      </c>
      <c r="D49" s="67"/>
      <c r="E49" s="67"/>
      <c r="F49" s="67"/>
      <c r="G49" s="67"/>
      <c r="H49" s="67"/>
      <c r="I49" s="67"/>
      <c r="J49" s="67"/>
      <c r="K49" s="67"/>
      <c r="L49" s="67"/>
      <c r="M49" s="74"/>
      <c r="N49" s="67"/>
      <c r="O49" s="205"/>
      <c r="P49" s="67"/>
      <c r="Q49" s="115">
        <f t="shared" si="0"/>
        <v>0</v>
      </c>
      <c r="R49" s="67"/>
      <c r="S49" s="115">
        <f t="shared" si="1"/>
        <v>0</v>
      </c>
      <c r="T49" s="13"/>
      <c r="U49" s="13"/>
      <c r="V49" s="13"/>
    </row>
    <row r="50" spans="1:22" ht="18" customHeight="1" x14ac:dyDescent="0.25">
      <c r="A50" s="13"/>
      <c r="B50" s="64" t="s">
        <v>85</v>
      </c>
      <c r="C50" s="151" t="s">
        <v>214</v>
      </c>
      <c r="D50" s="67"/>
      <c r="E50" s="67"/>
      <c r="F50" s="67"/>
      <c r="G50" s="67"/>
      <c r="H50" s="67"/>
      <c r="I50" s="67"/>
      <c r="J50" s="67"/>
      <c r="K50" s="67"/>
      <c r="L50" s="67"/>
      <c r="M50" s="74"/>
      <c r="N50" s="67"/>
      <c r="O50" s="205"/>
      <c r="P50" s="67"/>
      <c r="Q50" s="115">
        <f t="shared" si="0"/>
        <v>0</v>
      </c>
      <c r="R50" s="68"/>
      <c r="S50" s="115">
        <f t="shared" si="1"/>
        <v>0</v>
      </c>
      <c r="T50" s="13"/>
      <c r="U50" s="13"/>
      <c r="V50" s="13"/>
    </row>
    <row r="51" spans="1:22" s="12" customFormat="1" ht="18" customHeight="1" x14ac:dyDescent="0.2">
      <c r="A51" s="13"/>
      <c r="B51" s="64" t="s">
        <v>86</v>
      </c>
      <c r="C51" s="152" t="s">
        <v>215</v>
      </c>
      <c r="D51" s="66">
        <v>0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76">
        <v>0</v>
      </c>
      <c r="N51" s="66">
        <v>0</v>
      </c>
      <c r="O51" s="207">
        <v>0</v>
      </c>
      <c r="P51" s="66">
        <v>0</v>
      </c>
      <c r="Q51" s="115">
        <f t="shared" si="0"/>
        <v>0</v>
      </c>
      <c r="R51" s="66">
        <v>35845</v>
      </c>
      <c r="S51" s="115">
        <f t="shared" si="1"/>
        <v>35845</v>
      </c>
      <c r="T51" s="13"/>
      <c r="U51" s="13"/>
      <c r="V51" s="13"/>
    </row>
    <row r="52" spans="1:22" ht="18" customHeight="1" x14ac:dyDescent="0.25">
      <c r="A52" s="13"/>
      <c r="B52" s="64" t="s">
        <v>87</v>
      </c>
      <c r="C52" s="151" t="s">
        <v>216</v>
      </c>
      <c r="D52" s="67"/>
      <c r="E52" s="67"/>
      <c r="F52" s="67"/>
      <c r="G52" s="67"/>
      <c r="H52" s="67"/>
      <c r="I52" s="67"/>
      <c r="J52" s="67"/>
      <c r="K52" s="67"/>
      <c r="L52" s="67"/>
      <c r="M52" s="159"/>
      <c r="N52" s="67"/>
      <c r="O52" s="205"/>
      <c r="P52" s="67"/>
      <c r="Q52" s="115">
        <f t="shared" si="0"/>
        <v>0</v>
      </c>
      <c r="R52" s="71"/>
      <c r="S52" s="115">
        <f t="shared" si="1"/>
        <v>0</v>
      </c>
      <c r="T52" s="13"/>
      <c r="U52" s="13"/>
      <c r="V52" s="13"/>
    </row>
    <row r="53" spans="1:22" ht="18" customHeight="1" x14ac:dyDescent="0.25">
      <c r="A53" s="13"/>
      <c r="B53" s="64" t="s">
        <v>88</v>
      </c>
      <c r="C53" s="151" t="s">
        <v>217</v>
      </c>
      <c r="D53" s="67"/>
      <c r="E53" s="67"/>
      <c r="F53" s="67"/>
      <c r="G53" s="67"/>
      <c r="H53" s="67"/>
      <c r="I53" s="67"/>
      <c r="J53" s="67"/>
      <c r="K53" s="67"/>
      <c r="L53" s="67"/>
      <c r="M53" s="159"/>
      <c r="N53" s="67"/>
      <c r="O53" s="205"/>
      <c r="P53" s="67"/>
      <c r="Q53" s="115">
        <f t="shared" si="0"/>
        <v>0</v>
      </c>
      <c r="R53" s="71"/>
      <c r="S53" s="115">
        <f t="shared" si="1"/>
        <v>0</v>
      </c>
      <c r="T53" s="13"/>
      <c r="U53" s="13"/>
      <c r="V53" s="13"/>
    </row>
    <row r="54" spans="1:22" ht="18" customHeight="1" x14ac:dyDescent="0.25">
      <c r="A54" s="13"/>
      <c r="B54" s="64" t="s">
        <v>89</v>
      </c>
      <c r="C54" s="151" t="s">
        <v>218</v>
      </c>
      <c r="D54" s="67"/>
      <c r="E54" s="67"/>
      <c r="F54" s="67"/>
      <c r="G54" s="67"/>
      <c r="H54" s="67"/>
      <c r="I54" s="67"/>
      <c r="J54" s="67"/>
      <c r="K54" s="67"/>
      <c r="L54" s="67"/>
      <c r="M54" s="159"/>
      <c r="N54" s="67"/>
      <c r="O54" s="205"/>
      <c r="P54" s="67"/>
      <c r="Q54" s="115">
        <f t="shared" si="0"/>
        <v>0</v>
      </c>
      <c r="R54" s="71">
        <v>35845</v>
      </c>
      <c r="S54" s="115">
        <f t="shared" si="1"/>
        <v>35845</v>
      </c>
      <c r="T54" s="13"/>
      <c r="U54" s="13"/>
      <c r="V54" s="13"/>
    </row>
    <row r="55" spans="1:22" s="12" customFormat="1" ht="18" customHeight="1" x14ac:dyDescent="0.2">
      <c r="A55" s="13"/>
      <c r="B55" s="94" t="s">
        <v>90</v>
      </c>
      <c r="C55" s="150" t="s">
        <v>219</v>
      </c>
      <c r="D55" s="95">
        <f>D13+(D47-D51)-D19</f>
        <v>97135.781447999922</v>
      </c>
      <c r="E55" s="95">
        <f>E13+(E47-E51)-E19</f>
        <v>12557.69826862381</v>
      </c>
      <c r="F55" s="95">
        <f t="shared" ref="F55:J55" si="2">F13+(F47-F51)-F19</f>
        <v>2398.346</v>
      </c>
      <c r="G55" s="95">
        <f t="shared" si="2"/>
        <v>0</v>
      </c>
      <c r="H55" s="95">
        <f t="shared" si="2"/>
        <v>34553.366999999998</v>
      </c>
      <c r="I55" s="95">
        <f>I13+(I47-I51)-I19</f>
        <v>31136.317999999999</v>
      </c>
      <c r="J55" s="95">
        <f t="shared" si="2"/>
        <v>189.98962894545826</v>
      </c>
      <c r="K55" s="95">
        <f>K13+(K47-K51)-K19</f>
        <v>110680.54796651629</v>
      </c>
      <c r="L55" s="95">
        <f>L13+(L47-L51)-L19</f>
        <v>129707.75000000003</v>
      </c>
      <c r="M55" s="98">
        <v>58344.669855625019</v>
      </c>
      <c r="N55" s="95">
        <v>-716725.27799999993</v>
      </c>
      <c r="O55" s="114">
        <v>576708.37558378931</v>
      </c>
      <c r="P55" s="95">
        <v>-1241418</v>
      </c>
      <c r="Q55" s="114">
        <f t="shared" si="0"/>
        <v>-904730.43424850015</v>
      </c>
      <c r="R55" s="95">
        <f>R18+(R47-R51)-R19</f>
        <v>415417</v>
      </c>
      <c r="S55" s="114">
        <f t="shared" si="1"/>
        <v>-489313.43424850015</v>
      </c>
      <c r="T55" s="13"/>
      <c r="U55" s="13"/>
      <c r="V55" s="13"/>
    </row>
    <row r="56" spans="1:22" s="12" customFormat="1" ht="18" customHeight="1" x14ac:dyDescent="0.2">
      <c r="A56" s="13"/>
      <c r="B56" s="94" t="s">
        <v>91</v>
      </c>
      <c r="C56" s="150" t="s">
        <v>220</v>
      </c>
      <c r="D56" s="95">
        <f>D17+(D47-D51)</f>
        <v>160220.73614599998</v>
      </c>
      <c r="E56" s="95">
        <f t="shared" ref="E56:L56" si="3">E17+(E47-E51)</f>
        <v>12875.822343822654</v>
      </c>
      <c r="F56" s="95">
        <f t="shared" si="3"/>
        <v>3202.9690000000001</v>
      </c>
      <c r="G56" s="95">
        <f t="shared" si="3"/>
        <v>0</v>
      </c>
      <c r="H56" s="95">
        <f t="shared" si="3"/>
        <v>34553.366999999998</v>
      </c>
      <c r="I56" s="95">
        <f t="shared" si="3"/>
        <v>31136.317999999999</v>
      </c>
      <c r="J56" s="95">
        <f t="shared" si="3"/>
        <v>189.98962894545826</v>
      </c>
      <c r="K56" s="95">
        <f t="shared" si="3"/>
        <v>113173.84724616676</v>
      </c>
      <c r="L56" s="95">
        <f t="shared" si="3"/>
        <v>132720.23700000002</v>
      </c>
      <c r="M56" s="98">
        <v>256332.78987682489</v>
      </c>
      <c r="N56" s="95">
        <v>-547827.58699999994</v>
      </c>
      <c r="O56" s="114">
        <v>6218908.8926975401</v>
      </c>
      <c r="P56" s="95">
        <v>0</v>
      </c>
      <c r="Q56" s="114">
        <f t="shared" si="0"/>
        <v>6415487.3819393003</v>
      </c>
      <c r="R56" s="95">
        <f>R17+(R47-R51)</f>
        <v>415417</v>
      </c>
      <c r="S56" s="114">
        <f t="shared" si="1"/>
        <v>6830904.3819393003</v>
      </c>
      <c r="T56" s="13"/>
      <c r="U56" s="13"/>
      <c r="V56" s="13"/>
    </row>
    <row r="57" spans="1:22" ht="18" customHeight="1" thickBot="1" x14ac:dyDescent="0.25">
      <c r="A57" s="13"/>
      <c r="B57" s="94" t="s">
        <v>92</v>
      </c>
      <c r="C57" s="157" t="s">
        <v>224</v>
      </c>
      <c r="D57" s="95">
        <f>+Financial_AC!D13</f>
        <v>97135.814461999573</v>
      </c>
      <c r="E57" s="95">
        <f>+Financial_AC!E13</f>
        <v>12557.698268623812</v>
      </c>
      <c r="F57" s="95">
        <f>+Financial_AC!F13</f>
        <v>2398.2141730999938</v>
      </c>
      <c r="G57" s="95">
        <f>+Financial_AC!G13</f>
        <v>0</v>
      </c>
      <c r="H57" s="95">
        <f>+Financial_AC!H13</f>
        <v>34553.366999999991</v>
      </c>
      <c r="I57" s="95">
        <f>+Financial_AC!I13</f>
        <v>31136.357999999978</v>
      </c>
      <c r="J57" s="95">
        <f>+Financial_AC!J13</f>
        <v>190.03262894545878</v>
      </c>
      <c r="K57" s="95">
        <f>+Financial_AC!K13</f>
        <v>110680.92888623619</v>
      </c>
      <c r="L57" s="95">
        <f>+Financial_AC!L13</f>
        <v>129707.74799999944</v>
      </c>
      <c r="M57" s="98">
        <v>58344.669855625136</v>
      </c>
      <c r="N57" s="95">
        <v>-716724.9244226357</v>
      </c>
      <c r="O57" s="114">
        <v>2103835.8768673614</v>
      </c>
      <c r="P57" s="95">
        <v>-2840368.3624117062</v>
      </c>
      <c r="Q57" s="114">
        <f t="shared" si="0"/>
        <v>-976552.57869245112</v>
      </c>
      <c r="R57" s="95">
        <f>+Financial_AC!R13</f>
        <v>415416.6255027391</v>
      </c>
      <c r="S57" s="114">
        <f t="shared" si="1"/>
        <v>-561135.95318971202</v>
      </c>
      <c r="T57" s="13"/>
      <c r="U57" s="13"/>
      <c r="V57" s="13"/>
    </row>
    <row r="58" spans="1:22" ht="18" customHeight="1" thickBot="1" x14ac:dyDescent="0.25">
      <c r="A58" s="13"/>
      <c r="B58" s="99">
        <v>36</v>
      </c>
      <c r="C58" s="241" t="s">
        <v>262</v>
      </c>
      <c r="D58" s="100">
        <f>D57-D55</f>
        <v>3.3013999651302584E-2</v>
      </c>
      <c r="E58" s="101">
        <f>E57-E55</f>
        <v>0</v>
      </c>
      <c r="F58" s="101">
        <f t="shared" ref="F58:R58" si="4">F57-F55</f>
        <v>-0.13182690000621733</v>
      </c>
      <c r="G58" s="101">
        <f t="shared" si="4"/>
        <v>0</v>
      </c>
      <c r="H58" s="101">
        <f t="shared" si="4"/>
        <v>0</v>
      </c>
      <c r="I58" s="101">
        <f t="shared" si="4"/>
        <v>3.9999999979045242E-2</v>
      </c>
      <c r="J58" s="101">
        <f t="shared" si="4"/>
        <v>4.3000000000517957E-2</v>
      </c>
      <c r="K58" s="101">
        <f t="shared" si="4"/>
        <v>0.38091971990070306</v>
      </c>
      <c r="L58" s="101">
        <f>L57-L55</f>
        <v>-2.0000005897600204E-3</v>
      </c>
      <c r="M58" s="100">
        <v>1.1641532182693481E-10</v>
      </c>
      <c r="N58" s="101">
        <v>0.35357736423611641</v>
      </c>
      <c r="O58" s="148">
        <v>1527127.5012835721</v>
      </c>
      <c r="P58" s="101">
        <v>-1598950.3624117062</v>
      </c>
      <c r="Q58" s="148">
        <f t="shared" si="0"/>
        <v>-71822.144443950849</v>
      </c>
      <c r="R58" s="101">
        <f t="shared" si="4"/>
        <v>-0.37449726089835167</v>
      </c>
      <c r="S58" s="148">
        <f t="shared" si="1"/>
        <v>-71822.518941211747</v>
      </c>
      <c r="T58" s="13"/>
      <c r="U58" s="13"/>
      <c r="V58" s="13"/>
    </row>
    <row r="59" spans="1:22" s="12" customFormat="1" ht="18" customHeight="1" x14ac:dyDescent="0.25">
      <c r="B59" s="59" t="s">
        <v>293</v>
      </c>
      <c r="D59" s="62"/>
      <c r="E59" s="57"/>
      <c r="F59" s="57"/>
      <c r="G59" s="57"/>
      <c r="H59" s="57"/>
      <c r="I59" s="57"/>
      <c r="J59" s="57"/>
      <c r="K59" s="57"/>
      <c r="L59" s="57"/>
      <c r="M59" s="62"/>
      <c r="N59" s="58"/>
      <c r="O59" s="57"/>
      <c r="P59" s="57"/>
      <c r="Q59" s="57"/>
      <c r="R59" s="58"/>
      <c r="S59" s="57"/>
      <c r="U59" s="13"/>
    </row>
    <row r="60" spans="1:22" ht="18" customHeight="1" x14ac:dyDescent="0.25">
      <c r="B60" s="59" t="s">
        <v>294</v>
      </c>
      <c r="D60" s="61"/>
      <c r="E60" s="61"/>
      <c r="F60" s="60"/>
      <c r="G60" s="60"/>
      <c r="H60" s="60"/>
      <c r="I60" s="60"/>
      <c r="J60" s="60"/>
      <c r="K60" s="60"/>
      <c r="L60" s="60"/>
      <c r="M60" s="61"/>
      <c r="N60" s="60"/>
      <c r="O60" s="63"/>
      <c r="P60" s="63"/>
      <c r="Q60" s="63"/>
      <c r="R60" s="59"/>
      <c r="S60" s="61"/>
      <c r="U60" s="13"/>
    </row>
    <row r="61" spans="1:22" ht="18" customHeight="1" x14ac:dyDescent="0.25">
      <c r="B61" s="59" t="s">
        <v>295</v>
      </c>
      <c r="D61" s="61"/>
      <c r="E61" s="61"/>
      <c r="F61" s="60"/>
      <c r="G61" s="60"/>
      <c r="H61" s="60"/>
      <c r="I61" s="60"/>
      <c r="J61" s="60"/>
      <c r="K61" s="60"/>
      <c r="L61" s="60"/>
      <c r="M61" s="61"/>
      <c r="N61" s="60"/>
      <c r="O61" s="63"/>
      <c r="P61" s="63"/>
      <c r="Q61" s="63"/>
      <c r="R61" s="59"/>
      <c r="S61" s="60"/>
      <c r="U61" s="13"/>
    </row>
    <row r="62" spans="1:22" ht="18" customHeight="1" x14ac:dyDescent="0.25">
      <c r="B62" s="58" t="s">
        <v>299</v>
      </c>
      <c r="D62" s="61"/>
      <c r="E62" s="61"/>
      <c r="F62" s="60"/>
      <c r="G62" s="60"/>
      <c r="H62" s="60"/>
      <c r="I62" s="60"/>
      <c r="J62" s="60"/>
      <c r="K62" s="60"/>
      <c r="L62" s="60"/>
      <c r="M62" s="61"/>
      <c r="N62" s="60"/>
      <c r="O62" s="63"/>
      <c r="P62" s="63"/>
      <c r="Q62" s="63"/>
      <c r="R62" s="59"/>
      <c r="S62" s="60"/>
      <c r="U62" s="13"/>
    </row>
    <row r="63" spans="1:22" ht="18" customHeight="1" x14ac:dyDescent="0.25">
      <c r="B63" s="59" t="s">
        <v>300</v>
      </c>
      <c r="U63" s="13"/>
    </row>
    <row r="64" spans="1:22" ht="18" customHeight="1" x14ac:dyDescent="0.25">
      <c r="B64" s="59" t="s">
        <v>301</v>
      </c>
      <c r="E64" s="10"/>
      <c r="F64" s="10"/>
      <c r="G64" s="10"/>
      <c r="H64" s="10"/>
      <c r="I64" s="10"/>
      <c r="J64" s="10"/>
      <c r="K64" s="10"/>
      <c r="L64" s="10"/>
      <c r="N64" s="10"/>
      <c r="O64" s="10"/>
      <c r="P64" s="10"/>
      <c r="Q64" s="10"/>
      <c r="R64" s="10"/>
      <c r="S64" s="10"/>
      <c r="U64" s="13"/>
    </row>
    <row r="65" spans="2:21" ht="18" customHeight="1" x14ac:dyDescent="0.25">
      <c r="B65" s="59" t="s">
        <v>302</v>
      </c>
      <c r="U65" s="13"/>
    </row>
    <row r="66" spans="2:21" ht="18" customHeight="1" x14ac:dyDescent="0.25">
      <c r="B66" s="59" t="s">
        <v>303</v>
      </c>
      <c r="U66" s="13"/>
    </row>
  </sheetData>
  <mergeCells count="13">
    <mergeCell ref="S7:S12"/>
    <mergeCell ref="B7:B12"/>
    <mergeCell ref="C7:C12"/>
    <mergeCell ref="D7:L7"/>
    <mergeCell ref="Q7:Q12"/>
    <mergeCell ref="D8:L8"/>
    <mergeCell ref="M7:O7"/>
    <mergeCell ref="M8:N8"/>
    <mergeCell ref="P7:P8"/>
    <mergeCell ref="R10:R12"/>
    <mergeCell ref="R7:R8"/>
    <mergeCell ref="M10:M12"/>
    <mergeCell ref="N10:N12"/>
  </mergeCells>
  <pageMargins left="0.2" right="0.1" top="0.25" bottom="0.5" header="0.25" footer="0.25"/>
  <pageSetup scale="46" orientation="landscape" horizontalDpi="4294967294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B2:AJ215"/>
  <sheetViews>
    <sheetView showGridLines="0" zoomScaleNormal="100" zoomScaleSheetLayoutView="100" workbookViewId="0">
      <pane xSplit="2" ySplit="11" topLeftCell="V204" activePane="bottomRight" state="frozen"/>
      <selection activeCell="A3" sqref="A3"/>
      <selection pane="topRight" activeCell="C3" sqref="C3"/>
      <selection pane="bottomLeft" activeCell="A9" sqref="A9"/>
      <selection pane="bottomRight" activeCell="B19" sqref="B19"/>
    </sheetView>
  </sheetViews>
  <sheetFormatPr defaultColWidth="9.140625" defaultRowHeight="11.25" outlineLevelRow="1" x14ac:dyDescent="0.2"/>
  <cols>
    <col min="1" max="1" width="1.28515625" style="1" customWidth="1"/>
    <col min="2" max="2" width="37.85546875" style="1" customWidth="1"/>
    <col min="3" max="4" width="9" style="1" customWidth="1"/>
    <col min="5" max="6" width="7.7109375" style="1" customWidth="1"/>
    <col min="7" max="8" width="8.28515625" style="1" customWidth="1"/>
    <col min="9" max="10" width="8.5703125" style="1" customWidth="1"/>
    <col min="11" max="12" width="8.28515625" style="1" customWidth="1"/>
    <col min="13" max="14" width="7.5703125" style="1" customWidth="1"/>
    <col min="15" max="16" width="7.42578125" style="1" customWidth="1"/>
    <col min="17" max="17" width="9.140625" style="1" customWidth="1"/>
    <col min="18" max="18" width="7.42578125" style="1" customWidth="1"/>
    <col min="19" max="20" width="9.140625" style="1" customWidth="1"/>
    <col min="21" max="21" width="9.7109375" style="1" customWidth="1"/>
    <col min="22" max="22" width="10.140625" style="1" customWidth="1"/>
    <col min="23" max="24" width="9.140625" style="1" customWidth="1"/>
    <col min="25" max="25" width="8.7109375" style="1" customWidth="1"/>
    <col min="26" max="26" width="10.7109375" style="1" bestFit="1" customWidth="1"/>
    <col min="27" max="30" width="9.140625" style="1" customWidth="1"/>
    <col min="31" max="32" width="9" style="1" customWidth="1"/>
    <col min="33" max="34" width="9.85546875" style="1" customWidth="1"/>
    <col min="35" max="35" width="10" style="1" bestFit="1" customWidth="1"/>
    <col min="36" max="36" width="9.85546875" style="1" bestFit="1" customWidth="1"/>
    <col min="37" max="16384" width="9.140625" style="1"/>
  </cols>
  <sheetData>
    <row r="2" spans="2:36" ht="15" customHeight="1" x14ac:dyDescent="0.2">
      <c r="B2" s="53" t="s">
        <v>182</v>
      </c>
    </row>
    <row r="3" spans="2:36" s="2" customFormat="1" ht="13.5" customHeight="1" x14ac:dyDescent="0.3">
      <c r="B3" s="133" t="str">
        <f>+Capital_AC!B3</f>
        <v>2020-21</v>
      </c>
      <c r="C3" s="21"/>
      <c r="D3" s="22"/>
      <c r="E3" s="21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  <c r="S3" s="24"/>
      <c r="T3" s="24"/>
      <c r="U3" s="24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</row>
    <row r="4" spans="2:36" s="2" customFormat="1" ht="13.5" customHeight="1" x14ac:dyDescent="0.25">
      <c r="B4" s="55" t="s">
        <v>0</v>
      </c>
      <c r="C4" s="23"/>
      <c r="D4" s="23"/>
      <c r="E4" s="23"/>
      <c r="F4" s="23"/>
      <c r="G4" s="25"/>
      <c r="H4" s="26"/>
      <c r="I4" s="26"/>
      <c r="J4" s="26"/>
      <c r="K4" s="26"/>
      <c r="L4" s="26"/>
      <c r="M4" s="26"/>
      <c r="N4" s="26"/>
      <c r="O4" s="26"/>
      <c r="P4" s="26"/>
      <c r="Q4" s="20"/>
      <c r="R4" s="20"/>
      <c r="S4" s="20"/>
      <c r="T4" s="27"/>
      <c r="U4" s="27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</row>
    <row r="5" spans="2:36" s="2" customFormat="1" ht="13.5" customHeight="1" x14ac:dyDescent="0.25">
      <c r="B5" s="55" t="s">
        <v>313</v>
      </c>
      <c r="C5" s="23"/>
      <c r="D5" s="23"/>
      <c r="E5" s="23"/>
      <c r="F5" s="23"/>
      <c r="G5" s="25"/>
      <c r="H5" s="26"/>
      <c r="I5" s="26"/>
      <c r="J5" s="26"/>
      <c r="K5" s="26"/>
      <c r="L5" s="26"/>
      <c r="M5" s="26"/>
      <c r="N5" s="26"/>
      <c r="O5" s="26"/>
      <c r="P5" s="26"/>
      <c r="Q5" s="20"/>
      <c r="R5" s="20"/>
      <c r="S5" s="20"/>
      <c r="T5" s="27"/>
      <c r="U5" s="27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</row>
    <row r="6" spans="2:36" ht="18" customHeight="1" thickBot="1" x14ac:dyDescent="0.35">
      <c r="C6" s="28"/>
      <c r="D6" s="28"/>
      <c r="E6" s="28"/>
      <c r="F6" s="28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7"/>
      <c r="S6" s="298"/>
      <c r="T6" s="298"/>
      <c r="U6" s="29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30"/>
      <c r="AH6" s="30"/>
    </row>
    <row r="7" spans="2:36" s="3" customFormat="1" ht="13.5" customHeight="1" x14ac:dyDescent="0.2">
      <c r="B7" s="294" t="s">
        <v>132</v>
      </c>
      <c r="C7" s="279" t="s">
        <v>307</v>
      </c>
      <c r="D7" s="280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281"/>
      <c r="U7" s="279" t="s">
        <v>306</v>
      </c>
      <c r="V7" s="280"/>
      <c r="W7" s="280"/>
      <c r="X7" s="280"/>
      <c r="Y7" s="280"/>
      <c r="Z7" s="281"/>
      <c r="AA7" s="279" t="s">
        <v>304</v>
      </c>
      <c r="AB7" s="280"/>
      <c r="AC7" s="280"/>
      <c r="AD7" s="281"/>
      <c r="AE7" s="279" t="s">
        <v>131</v>
      </c>
      <c r="AF7" s="281"/>
      <c r="AG7" s="285" t="s">
        <v>7</v>
      </c>
      <c r="AH7" s="286"/>
    </row>
    <row r="8" spans="2:36" s="3" customFormat="1" ht="15.75" customHeight="1" x14ac:dyDescent="0.2">
      <c r="B8" s="295"/>
      <c r="C8" s="291" t="s">
        <v>305</v>
      </c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293"/>
      <c r="U8" s="291" t="s">
        <v>308</v>
      </c>
      <c r="V8" s="292"/>
      <c r="W8" s="292"/>
      <c r="X8" s="293"/>
      <c r="Y8" s="291" t="s">
        <v>128</v>
      </c>
      <c r="Z8" s="293"/>
      <c r="AA8" s="282"/>
      <c r="AB8" s="283"/>
      <c r="AC8" s="283"/>
      <c r="AD8" s="284"/>
      <c r="AE8" s="282"/>
      <c r="AF8" s="284"/>
      <c r="AG8" s="287"/>
      <c r="AH8" s="288"/>
    </row>
    <row r="9" spans="2:36" s="3" customFormat="1" ht="22.5" customHeight="1" x14ac:dyDescent="0.2">
      <c r="B9" s="296"/>
      <c r="C9" s="282" t="s">
        <v>176</v>
      </c>
      <c r="D9" s="283"/>
      <c r="E9" s="283" t="s">
        <v>1</v>
      </c>
      <c r="F9" s="283"/>
      <c r="G9" s="283" t="s">
        <v>126</v>
      </c>
      <c r="H9" s="283"/>
      <c r="I9" s="283" t="s">
        <v>2</v>
      </c>
      <c r="J9" s="283"/>
      <c r="K9" s="283" t="s">
        <v>3</v>
      </c>
      <c r="L9" s="283"/>
      <c r="M9" s="283" t="s">
        <v>4</v>
      </c>
      <c r="N9" s="283"/>
      <c r="O9" s="283" t="s">
        <v>5</v>
      </c>
      <c r="P9" s="283"/>
      <c r="Q9" s="283" t="s">
        <v>127</v>
      </c>
      <c r="R9" s="283"/>
      <c r="S9" s="283" t="s">
        <v>178</v>
      </c>
      <c r="T9" s="284"/>
      <c r="U9" s="282" t="s">
        <v>43</v>
      </c>
      <c r="V9" s="283"/>
      <c r="W9" s="283" t="s">
        <v>44</v>
      </c>
      <c r="X9" s="284"/>
      <c r="Y9" s="283" t="s">
        <v>6</v>
      </c>
      <c r="Z9" s="284"/>
      <c r="AA9" s="291" t="s">
        <v>179</v>
      </c>
      <c r="AB9" s="292"/>
      <c r="AC9" s="292" t="s">
        <v>180</v>
      </c>
      <c r="AD9" s="293"/>
      <c r="AE9" s="291" t="s">
        <v>129</v>
      </c>
      <c r="AF9" s="293"/>
      <c r="AG9" s="289"/>
      <c r="AH9" s="290"/>
    </row>
    <row r="10" spans="2:36" s="3" customFormat="1" ht="15" customHeight="1" x14ac:dyDescent="0.2">
      <c r="B10" s="50" t="s">
        <v>160</v>
      </c>
      <c r="C10" s="299">
        <v>1</v>
      </c>
      <c r="D10" s="300"/>
      <c r="E10" s="300">
        <v>2</v>
      </c>
      <c r="F10" s="300"/>
      <c r="G10" s="300">
        <v>3</v>
      </c>
      <c r="H10" s="300"/>
      <c r="I10" s="300">
        <v>4</v>
      </c>
      <c r="J10" s="300"/>
      <c r="K10" s="300">
        <v>5</v>
      </c>
      <c r="L10" s="300"/>
      <c r="M10" s="300">
        <v>6</v>
      </c>
      <c r="N10" s="300"/>
      <c r="O10" s="300">
        <v>7</v>
      </c>
      <c r="P10" s="300"/>
      <c r="Q10" s="300">
        <v>8</v>
      </c>
      <c r="R10" s="300"/>
      <c r="S10" s="300">
        <v>9</v>
      </c>
      <c r="T10" s="302"/>
      <c r="U10" s="299">
        <v>10</v>
      </c>
      <c r="V10" s="300"/>
      <c r="W10" s="300">
        <v>11</v>
      </c>
      <c r="X10" s="302"/>
      <c r="Y10" s="300">
        <v>14</v>
      </c>
      <c r="Z10" s="302"/>
      <c r="AA10" s="299">
        <v>12</v>
      </c>
      <c r="AB10" s="300"/>
      <c r="AC10" s="300">
        <v>13</v>
      </c>
      <c r="AD10" s="302"/>
      <c r="AE10" s="300">
        <v>15</v>
      </c>
      <c r="AF10" s="300"/>
      <c r="AG10" s="304" t="s">
        <v>9</v>
      </c>
      <c r="AH10" s="306" t="s">
        <v>10</v>
      </c>
    </row>
    <row r="11" spans="2:36" s="3" customFormat="1" ht="13.5" thickBot="1" x14ac:dyDescent="0.25">
      <c r="B11" s="80" t="s">
        <v>8</v>
      </c>
      <c r="C11" s="81" t="s">
        <v>9</v>
      </c>
      <c r="D11" s="82" t="s">
        <v>10</v>
      </c>
      <c r="E11" s="82" t="s">
        <v>9</v>
      </c>
      <c r="F11" s="82" t="s">
        <v>10</v>
      </c>
      <c r="G11" s="82" t="s">
        <v>9</v>
      </c>
      <c r="H11" s="82" t="s">
        <v>10</v>
      </c>
      <c r="I11" s="82" t="s">
        <v>9</v>
      </c>
      <c r="J11" s="82" t="s">
        <v>10</v>
      </c>
      <c r="K11" s="82" t="s">
        <v>9</v>
      </c>
      <c r="L11" s="82" t="s">
        <v>10</v>
      </c>
      <c r="M11" s="82" t="s">
        <v>9</v>
      </c>
      <c r="N11" s="82" t="s">
        <v>10</v>
      </c>
      <c r="O11" s="82" t="s">
        <v>9</v>
      </c>
      <c r="P11" s="82" t="s">
        <v>10</v>
      </c>
      <c r="Q11" s="83" t="s">
        <v>9</v>
      </c>
      <c r="R11" s="82" t="s">
        <v>10</v>
      </c>
      <c r="S11" s="82" t="s">
        <v>9</v>
      </c>
      <c r="T11" s="84" t="s">
        <v>10</v>
      </c>
      <c r="U11" s="81" t="s">
        <v>9</v>
      </c>
      <c r="V11" s="82" t="s">
        <v>10</v>
      </c>
      <c r="W11" s="82" t="s">
        <v>9</v>
      </c>
      <c r="X11" s="84" t="s">
        <v>10</v>
      </c>
      <c r="Y11" s="82" t="s">
        <v>9</v>
      </c>
      <c r="Z11" s="84" t="s">
        <v>10</v>
      </c>
      <c r="AA11" s="81" t="s">
        <v>9</v>
      </c>
      <c r="AB11" s="82" t="s">
        <v>10</v>
      </c>
      <c r="AC11" s="82" t="s">
        <v>9</v>
      </c>
      <c r="AD11" s="84" t="s">
        <v>10</v>
      </c>
      <c r="AE11" s="82" t="s">
        <v>9</v>
      </c>
      <c r="AF11" s="82" t="s">
        <v>10</v>
      </c>
      <c r="AG11" s="305"/>
      <c r="AH11" s="307"/>
    </row>
    <row r="12" spans="2:36" s="3" customFormat="1" ht="15" customHeight="1" x14ac:dyDescent="0.2">
      <c r="B12" s="90" t="s">
        <v>133</v>
      </c>
      <c r="C12" s="91">
        <v>0</v>
      </c>
      <c r="D12" s="92">
        <v>0</v>
      </c>
      <c r="E12" s="92">
        <v>0</v>
      </c>
      <c r="F12" s="92">
        <v>0</v>
      </c>
      <c r="G12" s="92">
        <v>0</v>
      </c>
      <c r="H12" s="92">
        <v>0</v>
      </c>
      <c r="I12" s="92">
        <v>0</v>
      </c>
      <c r="J12" s="92">
        <v>0</v>
      </c>
      <c r="K12" s="92">
        <v>0</v>
      </c>
      <c r="L12" s="92">
        <v>0</v>
      </c>
      <c r="M12" s="92">
        <v>0</v>
      </c>
      <c r="N12" s="92">
        <v>0</v>
      </c>
      <c r="O12" s="92">
        <v>0</v>
      </c>
      <c r="P12" s="92">
        <v>0</v>
      </c>
      <c r="Q12" s="92">
        <v>0</v>
      </c>
      <c r="R12" s="92">
        <v>0</v>
      </c>
      <c r="S12" s="92">
        <v>0</v>
      </c>
      <c r="T12" s="93">
        <v>-9624.5849999999991</v>
      </c>
      <c r="U12" s="91">
        <v>0</v>
      </c>
      <c r="V12" s="92">
        <v>0</v>
      </c>
      <c r="W12" s="92">
        <v>0</v>
      </c>
      <c r="X12" s="93">
        <v>0</v>
      </c>
      <c r="Y12" s="92"/>
      <c r="Z12" s="93"/>
      <c r="AA12" s="91">
        <v>0</v>
      </c>
      <c r="AB12" s="92">
        <v>0</v>
      </c>
      <c r="AC12" s="92">
        <v>0</v>
      </c>
      <c r="AD12" s="93">
        <v>0</v>
      </c>
      <c r="AE12" s="92">
        <v>32164.402682284537</v>
      </c>
      <c r="AF12" s="92">
        <v>0</v>
      </c>
      <c r="AG12" s="91">
        <f t="shared" ref="AG12:AG43" si="0">C12+E12+G12+Q12+S12++W12+AA12+AC12+Y12+AE12+U12+K12+M12+O12+I12</f>
        <v>32164.402682284537</v>
      </c>
      <c r="AH12" s="93">
        <f t="shared" ref="AH12:AH43" si="1">D12+F12+H12+R12+T12+X12+AB12+AD12+Z12+AF12+V12+L12+N12+P12+J12</f>
        <v>-9624.5849999999991</v>
      </c>
    </row>
    <row r="13" spans="2:36" s="3" customFormat="1" ht="15" customHeight="1" x14ac:dyDescent="0.2">
      <c r="B13" s="90" t="s">
        <v>134</v>
      </c>
      <c r="C13" s="91">
        <v>3192014.6599989999</v>
      </c>
      <c r="D13" s="92">
        <v>386146.73358399991</v>
      </c>
      <c r="E13" s="92">
        <v>7783.9369999999999</v>
      </c>
      <c r="F13" s="92">
        <v>-51473.987194135698</v>
      </c>
      <c r="G13" s="92">
        <v>-134.89000000000001</v>
      </c>
      <c r="H13" s="92">
        <v>36045.202000000005</v>
      </c>
      <c r="I13" s="92">
        <v>0</v>
      </c>
      <c r="J13" s="92">
        <v>0</v>
      </c>
      <c r="K13" s="92">
        <v>0</v>
      </c>
      <c r="L13" s="92">
        <v>56704.28</v>
      </c>
      <c r="M13" s="92">
        <v>0</v>
      </c>
      <c r="N13" s="92">
        <v>120345.71</v>
      </c>
      <c r="O13" s="92">
        <v>0</v>
      </c>
      <c r="P13" s="92">
        <v>2651.8419853400005</v>
      </c>
      <c r="Q13" s="92">
        <v>-9190.4800753599975</v>
      </c>
      <c r="R13" s="92">
        <v>61587.753433876875</v>
      </c>
      <c r="S13" s="92">
        <v>840350.06599999999</v>
      </c>
      <c r="T13" s="93">
        <v>434133.473</v>
      </c>
      <c r="U13" s="91">
        <v>29618.410269400003</v>
      </c>
      <c r="V13" s="92">
        <v>958591.57570612663</v>
      </c>
      <c r="W13" s="92">
        <v>57935.178</v>
      </c>
      <c r="X13" s="93">
        <v>176495.78833499999</v>
      </c>
      <c r="Y13" s="92">
        <v>0</v>
      </c>
      <c r="Z13" s="93">
        <v>1909470.3893845996</v>
      </c>
      <c r="AA13" s="91">
        <v>17113.363401726601</v>
      </c>
      <c r="AB13" s="92">
        <v>265534.772642</v>
      </c>
      <c r="AC13" s="92">
        <v>-49653.225054092174</v>
      </c>
      <c r="AD13" s="93">
        <v>760048.87649855448</v>
      </c>
      <c r="AE13" s="92">
        <v>676572.6096552189</v>
      </c>
      <c r="AF13" s="92">
        <v>0</v>
      </c>
      <c r="AG13" s="91">
        <f t="shared" si="0"/>
        <v>4762409.6291958932</v>
      </c>
      <c r="AH13" s="93">
        <f t="shared" si="1"/>
        <v>5116282.409375363</v>
      </c>
    </row>
    <row r="14" spans="2:36" s="3" customFormat="1" ht="15" customHeight="1" outlineLevel="1" x14ac:dyDescent="0.2">
      <c r="B14" s="43" t="s">
        <v>135</v>
      </c>
      <c r="C14" s="35">
        <v>0</v>
      </c>
      <c r="D14" s="34">
        <v>45226.75936199999</v>
      </c>
      <c r="E14" s="34">
        <v>0</v>
      </c>
      <c r="F14" s="34">
        <v>6871.2419208643141</v>
      </c>
      <c r="G14" s="34">
        <v>0</v>
      </c>
      <c r="H14" s="34">
        <v>351.66400000000004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438.30728260000052</v>
      </c>
      <c r="Q14" s="34">
        <v>0</v>
      </c>
      <c r="R14" s="34">
        <v>820.47874099687488</v>
      </c>
      <c r="S14" s="34">
        <v>820096.91299999994</v>
      </c>
      <c r="T14" s="36">
        <v>-43661.284</v>
      </c>
      <c r="U14" s="35">
        <v>0</v>
      </c>
      <c r="V14" s="34">
        <v>-1645.9045166999999</v>
      </c>
      <c r="W14" s="34">
        <v>0</v>
      </c>
      <c r="X14" s="36">
        <v>-1865.74</v>
      </c>
      <c r="Y14" s="34">
        <v>0</v>
      </c>
      <c r="Z14" s="36">
        <v>771950.86136425997</v>
      </c>
      <c r="AA14" s="35">
        <v>0</v>
      </c>
      <c r="AB14" s="34">
        <v>0</v>
      </c>
      <c r="AC14" s="34">
        <v>0</v>
      </c>
      <c r="AD14" s="36">
        <v>22.013000000000002</v>
      </c>
      <c r="AE14" s="34">
        <v>-40956.104044463355</v>
      </c>
      <c r="AF14" s="34">
        <v>0</v>
      </c>
      <c r="AG14" s="35">
        <f t="shared" si="0"/>
        <v>779140.80895553657</v>
      </c>
      <c r="AH14" s="36">
        <f t="shared" si="1"/>
        <v>778508.39715402119</v>
      </c>
    </row>
    <row r="15" spans="2:36" ht="15" customHeight="1" outlineLevel="1" x14ac:dyDescent="0.2">
      <c r="B15" s="45" t="s">
        <v>136</v>
      </c>
      <c r="C15" s="37">
        <v>0</v>
      </c>
      <c r="D15" s="38">
        <v>53051.144523999988</v>
      </c>
      <c r="E15" s="38">
        <v>0</v>
      </c>
      <c r="F15" s="38">
        <v>-1195.4313908569936</v>
      </c>
      <c r="G15" s="38">
        <v>0</v>
      </c>
      <c r="H15" s="38">
        <v>351.64300000000003</v>
      </c>
      <c r="I15" s="38">
        <v>0</v>
      </c>
      <c r="J15" s="38">
        <v>0</v>
      </c>
      <c r="K15" s="39">
        <v>0</v>
      </c>
      <c r="L15" s="39">
        <v>0</v>
      </c>
      <c r="M15" s="38">
        <v>0</v>
      </c>
      <c r="N15" s="38">
        <v>0</v>
      </c>
      <c r="O15" s="38">
        <v>0</v>
      </c>
      <c r="P15" s="38">
        <v>438.30728260000052</v>
      </c>
      <c r="Q15" s="38">
        <v>0</v>
      </c>
      <c r="R15" s="38">
        <v>820.71924099687487</v>
      </c>
      <c r="S15" s="38">
        <v>820096.91299999994</v>
      </c>
      <c r="T15" s="40">
        <v>-611.00900000000001</v>
      </c>
      <c r="U15" s="37">
        <v>0</v>
      </c>
      <c r="V15" s="38">
        <v>-2865.2170209999999</v>
      </c>
      <c r="W15" s="38">
        <v>0</v>
      </c>
      <c r="X15" s="40">
        <v>-1866.1179999999999</v>
      </c>
      <c r="Y15" s="38">
        <v>0</v>
      </c>
      <c r="Z15" s="40">
        <v>771950.86136425997</v>
      </c>
      <c r="AA15" s="37">
        <v>0</v>
      </c>
      <c r="AB15" s="38">
        <v>0</v>
      </c>
      <c r="AC15" s="38">
        <v>0</v>
      </c>
      <c r="AD15" s="40">
        <v>22.013000000000002</v>
      </c>
      <c r="AE15" s="39">
        <v>0</v>
      </c>
      <c r="AF15" s="39">
        <v>0</v>
      </c>
      <c r="AG15" s="51">
        <f t="shared" si="0"/>
        <v>820096.91299999994</v>
      </c>
      <c r="AH15" s="52">
        <f t="shared" si="1"/>
        <v>820096.91299999983</v>
      </c>
      <c r="AI15" s="3"/>
      <c r="AJ15" s="3"/>
    </row>
    <row r="16" spans="2:36" ht="15" customHeight="1" outlineLevel="1" x14ac:dyDescent="0.2">
      <c r="B16" s="45" t="s">
        <v>137</v>
      </c>
      <c r="C16" s="37">
        <v>0</v>
      </c>
      <c r="D16" s="38">
        <v>-7824.3851620000005</v>
      </c>
      <c r="E16" s="38">
        <v>0</v>
      </c>
      <c r="F16" s="38">
        <v>8066.673311721308</v>
      </c>
      <c r="G16" s="38">
        <v>0</v>
      </c>
      <c r="H16" s="38">
        <v>2.1000000000000001E-2</v>
      </c>
      <c r="I16" s="38">
        <v>0</v>
      </c>
      <c r="J16" s="38">
        <v>0</v>
      </c>
      <c r="K16" s="39">
        <v>0</v>
      </c>
      <c r="L16" s="39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-0.24049999999999999</v>
      </c>
      <c r="S16" s="38">
        <v>0</v>
      </c>
      <c r="T16" s="40">
        <v>-43050.275000000001</v>
      </c>
      <c r="U16" s="37">
        <v>0</v>
      </c>
      <c r="V16" s="38">
        <v>1219.3125043</v>
      </c>
      <c r="W16" s="38">
        <v>0</v>
      </c>
      <c r="X16" s="40">
        <v>0.378</v>
      </c>
      <c r="Y16" s="38">
        <v>0</v>
      </c>
      <c r="Z16" s="40">
        <v>0</v>
      </c>
      <c r="AA16" s="37">
        <v>0</v>
      </c>
      <c r="AB16" s="38">
        <v>0</v>
      </c>
      <c r="AC16" s="38">
        <v>0</v>
      </c>
      <c r="AD16" s="40">
        <v>0</v>
      </c>
      <c r="AE16" s="39">
        <v>-40956.104044463355</v>
      </c>
      <c r="AF16" s="39">
        <v>0</v>
      </c>
      <c r="AG16" s="51">
        <f t="shared" si="0"/>
        <v>-40956.104044463355</v>
      </c>
      <c r="AH16" s="52">
        <f t="shared" si="1"/>
        <v>-41588.515845978691</v>
      </c>
      <c r="AI16" s="3"/>
      <c r="AJ16" s="3"/>
    </row>
    <row r="17" spans="2:36" ht="15" customHeight="1" outlineLevel="1" x14ac:dyDescent="0.2">
      <c r="B17" s="43" t="s">
        <v>138</v>
      </c>
      <c r="C17" s="31">
        <v>0</v>
      </c>
      <c r="D17" s="32">
        <v>0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>
        <v>0</v>
      </c>
      <c r="T17" s="33">
        <v>0</v>
      </c>
      <c r="U17" s="31"/>
      <c r="V17" s="32"/>
      <c r="W17" s="32"/>
      <c r="X17" s="33"/>
      <c r="Y17" s="32"/>
      <c r="Z17" s="33"/>
      <c r="AA17" s="31"/>
      <c r="AB17" s="32"/>
      <c r="AC17" s="32"/>
      <c r="AD17" s="33"/>
      <c r="AE17" s="34">
        <v>0</v>
      </c>
      <c r="AF17" s="34">
        <v>0</v>
      </c>
      <c r="AG17" s="35">
        <f t="shared" si="0"/>
        <v>0</v>
      </c>
      <c r="AH17" s="36">
        <f t="shared" si="1"/>
        <v>0</v>
      </c>
      <c r="AI17" s="3"/>
      <c r="AJ17" s="3"/>
    </row>
    <row r="18" spans="2:36" s="3" customFormat="1" ht="15" customHeight="1" outlineLevel="1" x14ac:dyDescent="0.2">
      <c r="B18" s="43" t="s">
        <v>139</v>
      </c>
      <c r="C18" s="35">
        <v>2657366.8429999999</v>
      </c>
      <c r="D18" s="34">
        <v>293760.87522199994</v>
      </c>
      <c r="E18" s="34">
        <v>0</v>
      </c>
      <c r="F18" s="34">
        <v>-53223.159000000007</v>
      </c>
      <c r="G18" s="34">
        <v>0</v>
      </c>
      <c r="H18" s="34">
        <v>21237.945</v>
      </c>
      <c r="I18" s="34">
        <v>0</v>
      </c>
      <c r="J18" s="34">
        <v>0</v>
      </c>
      <c r="K18" s="34">
        <v>0</v>
      </c>
      <c r="L18" s="34">
        <v>45010.497000000003</v>
      </c>
      <c r="M18" s="34">
        <v>0</v>
      </c>
      <c r="N18" s="34">
        <v>97863.157000000007</v>
      </c>
      <c r="O18" s="34">
        <v>0</v>
      </c>
      <c r="P18" s="34">
        <v>1657.4567027399999</v>
      </c>
      <c r="Q18" s="34">
        <v>0</v>
      </c>
      <c r="R18" s="34">
        <v>25444.705739879999</v>
      </c>
      <c r="S18" s="34">
        <v>575201.49300000013</v>
      </c>
      <c r="T18" s="36">
        <v>477666.75699999998</v>
      </c>
      <c r="U18" s="35">
        <v>0</v>
      </c>
      <c r="V18" s="34">
        <v>623489.53864769998</v>
      </c>
      <c r="W18" s="34">
        <v>0</v>
      </c>
      <c r="X18" s="36">
        <v>73459.002000000008</v>
      </c>
      <c r="Y18" s="34">
        <v>0</v>
      </c>
      <c r="Z18" s="36">
        <v>1153338.4230000002</v>
      </c>
      <c r="AA18" s="35">
        <v>0</v>
      </c>
      <c r="AB18" s="34">
        <v>252371.23087999999</v>
      </c>
      <c r="AC18" s="34">
        <v>0</v>
      </c>
      <c r="AD18" s="36">
        <v>700926.87312</v>
      </c>
      <c r="AE18" s="34">
        <v>717528.71369968227</v>
      </c>
      <c r="AF18" s="34">
        <v>125617.19455519084</v>
      </c>
      <c r="AG18" s="35">
        <f t="shared" si="0"/>
        <v>3950097.0496996823</v>
      </c>
      <c r="AH18" s="36">
        <f t="shared" si="1"/>
        <v>3838620.496867511</v>
      </c>
    </row>
    <row r="19" spans="2:36" s="3" customFormat="1" ht="15" customHeight="1" outlineLevel="1" x14ac:dyDescent="0.2">
      <c r="B19" s="47" t="s">
        <v>140</v>
      </c>
      <c r="C19" s="35">
        <v>2627470.841</v>
      </c>
      <c r="D19" s="34">
        <v>264293.66535499995</v>
      </c>
      <c r="E19" s="34">
        <v>0</v>
      </c>
      <c r="F19" s="34">
        <v>-53856.840000000004</v>
      </c>
      <c r="G19" s="34">
        <v>0</v>
      </c>
      <c r="H19" s="34">
        <v>21169.502</v>
      </c>
      <c r="I19" s="34">
        <v>0</v>
      </c>
      <c r="J19" s="34">
        <v>0</v>
      </c>
      <c r="K19" s="34">
        <v>0</v>
      </c>
      <c r="L19" s="34">
        <v>45010.497000000003</v>
      </c>
      <c r="M19" s="34">
        <v>0</v>
      </c>
      <c r="N19" s="34">
        <v>98097.886000000013</v>
      </c>
      <c r="O19" s="34">
        <v>0</v>
      </c>
      <c r="P19" s="34">
        <v>1617.2167028199999</v>
      </c>
      <c r="Q19" s="34">
        <v>0</v>
      </c>
      <c r="R19" s="34">
        <v>25450.722739879999</v>
      </c>
      <c r="S19" s="34">
        <v>563577.12600000016</v>
      </c>
      <c r="T19" s="36">
        <v>0</v>
      </c>
      <c r="U19" s="35">
        <v>0</v>
      </c>
      <c r="V19" s="34">
        <v>613217.56164770003</v>
      </c>
      <c r="W19" s="34">
        <v>0</v>
      </c>
      <c r="X19" s="36">
        <v>92613.432000000001</v>
      </c>
      <c r="Y19" s="34">
        <v>0</v>
      </c>
      <c r="Z19" s="36">
        <v>1153912.8330000001</v>
      </c>
      <c r="AA19" s="35">
        <v>0</v>
      </c>
      <c r="AB19" s="34">
        <v>251324.79087999999</v>
      </c>
      <c r="AC19" s="34">
        <v>0</v>
      </c>
      <c r="AD19" s="36">
        <v>698833.72212000005</v>
      </c>
      <c r="AE19" s="34">
        <v>0</v>
      </c>
      <c r="AF19" s="34">
        <v>0</v>
      </c>
      <c r="AG19" s="35">
        <f t="shared" si="0"/>
        <v>3191047.9670000002</v>
      </c>
      <c r="AH19" s="36">
        <f t="shared" si="1"/>
        <v>3211684.9894454</v>
      </c>
    </row>
    <row r="20" spans="2:36" ht="15" customHeight="1" outlineLevel="1" x14ac:dyDescent="0.2">
      <c r="B20" s="45" t="s">
        <v>141</v>
      </c>
      <c r="C20" s="37">
        <v>361023.158</v>
      </c>
      <c r="D20" s="38">
        <v>97759.935873999988</v>
      </c>
      <c r="E20" s="38">
        <v>0</v>
      </c>
      <c r="F20" s="38">
        <v>-53856.840000000004</v>
      </c>
      <c r="G20" s="38">
        <v>0</v>
      </c>
      <c r="H20" s="38">
        <v>21229.519</v>
      </c>
      <c r="I20" s="39">
        <v>0</v>
      </c>
      <c r="J20" s="39">
        <v>0</v>
      </c>
      <c r="K20" s="39">
        <v>0</v>
      </c>
      <c r="L20" s="39">
        <v>45010.497000000003</v>
      </c>
      <c r="M20" s="38">
        <v>0</v>
      </c>
      <c r="N20" s="38">
        <v>98001.524000000005</v>
      </c>
      <c r="O20" s="38">
        <v>0</v>
      </c>
      <c r="P20" s="38">
        <v>1617.2167028199999</v>
      </c>
      <c r="Q20" s="38">
        <v>0</v>
      </c>
      <c r="R20" s="38">
        <v>24745.265297180002</v>
      </c>
      <c r="S20" s="38">
        <v>159309.739</v>
      </c>
      <c r="T20" s="40">
        <v>0</v>
      </c>
      <c r="U20" s="37">
        <v>0</v>
      </c>
      <c r="V20" s="38">
        <v>613160.12300000002</v>
      </c>
      <c r="W20" s="38">
        <v>0</v>
      </c>
      <c r="X20" s="40">
        <v>92613.432000000001</v>
      </c>
      <c r="Y20" s="38">
        <v>0</v>
      </c>
      <c r="Z20" s="52">
        <v>1153912.8330000001</v>
      </c>
      <c r="AA20" s="37">
        <v>0</v>
      </c>
      <c r="AB20" s="38">
        <v>104685.51287999999</v>
      </c>
      <c r="AC20" s="38">
        <v>0</v>
      </c>
      <c r="AD20" s="40">
        <v>233446.95111999998</v>
      </c>
      <c r="AE20" s="39">
        <v>0</v>
      </c>
      <c r="AF20" s="39">
        <v>0</v>
      </c>
      <c r="AG20" s="51">
        <f t="shared" si="0"/>
        <v>520332.897</v>
      </c>
      <c r="AH20" s="52">
        <f t="shared" si="1"/>
        <v>2432325.9698740002</v>
      </c>
      <c r="AI20" s="3"/>
      <c r="AJ20" s="3"/>
    </row>
    <row r="21" spans="2:36" ht="15" customHeight="1" outlineLevel="1" x14ac:dyDescent="0.2">
      <c r="B21" s="45" t="s">
        <v>142</v>
      </c>
      <c r="C21" s="37">
        <v>-53856.840000000004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9">
        <v>0</v>
      </c>
      <c r="J21" s="39">
        <v>0</v>
      </c>
      <c r="K21" s="39">
        <v>0</v>
      </c>
      <c r="L21" s="39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40">
        <v>0</v>
      </c>
      <c r="U21" s="37">
        <v>0</v>
      </c>
      <c r="V21" s="38">
        <v>0</v>
      </c>
      <c r="W21" s="38">
        <v>0</v>
      </c>
      <c r="X21" s="40">
        <v>0</v>
      </c>
      <c r="Y21" s="38">
        <v>0</v>
      </c>
      <c r="Z21" s="40">
        <v>0</v>
      </c>
      <c r="AA21" s="37">
        <v>0</v>
      </c>
      <c r="AB21" s="38">
        <v>0</v>
      </c>
      <c r="AC21" s="38">
        <v>0</v>
      </c>
      <c r="AD21" s="40">
        <v>0</v>
      </c>
      <c r="AE21" s="39">
        <v>0</v>
      </c>
      <c r="AF21" s="39">
        <v>0</v>
      </c>
      <c r="AG21" s="51">
        <f t="shared" si="0"/>
        <v>-53856.840000000004</v>
      </c>
      <c r="AH21" s="52">
        <f t="shared" si="1"/>
        <v>0</v>
      </c>
      <c r="AI21" s="3"/>
      <c r="AJ21" s="3"/>
    </row>
    <row r="22" spans="2:36" ht="15" customHeight="1" outlineLevel="1" x14ac:dyDescent="0.2">
      <c r="B22" s="45" t="s">
        <v>177</v>
      </c>
      <c r="C22" s="37">
        <v>21229.519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9">
        <v>0</v>
      </c>
      <c r="J22" s="39">
        <v>0</v>
      </c>
      <c r="K22" s="39">
        <v>0</v>
      </c>
      <c r="L22" s="39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-60.01700000000001</v>
      </c>
      <c r="T22" s="40">
        <v>0</v>
      </c>
      <c r="U22" s="37">
        <v>0</v>
      </c>
      <c r="V22" s="38">
        <v>0</v>
      </c>
      <c r="W22" s="38">
        <v>0</v>
      </c>
      <c r="X22" s="40">
        <v>0</v>
      </c>
      <c r="Y22" s="38">
        <v>0</v>
      </c>
      <c r="Z22" s="40">
        <v>0</v>
      </c>
      <c r="AA22" s="37">
        <v>0</v>
      </c>
      <c r="AB22" s="38">
        <v>0</v>
      </c>
      <c r="AC22" s="38">
        <v>0</v>
      </c>
      <c r="AD22" s="40">
        <v>0</v>
      </c>
      <c r="AE22" s="39">
        <v>0</v>
      </c>
      <c r="AF22" s="39">
        <v>0</v>
      </c>
      <c r="AG22" s="51">
        <f t="shared" si="0"/>
        <v>21169.502</v>
      </c>
      <c r="AH22" s="52">
        <f t="shared" si="1"/>
        <v>0</v>
      </c>
      <c r="AI22" s="3"/>
      <c r="AJ22" s="3"/>
    </row>
    <row r="23" spans="2:36" ht="15" customHeight="1" outlineLevel="1" x14ac:dyDescent="0.2">
      <c r="B23" s="45" t="s">
        <v>143</v>
      </c>
      <c r="C23" s="37">
        <v>24745.265297180002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9">
        <v>0</v>
      </c>
      <c r="J23" s="39">
        <v>0</v>
      </c>
      <c r="K23" s="39">
        <v>0</v>
      </c>
      <c r="L23" s="39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40">
        <v>0</v>
      </c>
      <c r="U23" s="37">
        <v>0</v>
      </c>
      <c r="V23" s="38">
        <v>0</v>
      </c>
      <c r="W23" s="38">
        <v>0</v>
      </c>
      <c r="X23" s="40">
        <v>0</v>
      </c>
      <c r="Y23" s="38">
        <v>0</v>
      </c>
      <c r="Z23" s="40">
        <v>0</v>
      </c>
      <c r="AA23" s="37">
        <v>0</v>
      </c>
      <c r="AB23" s="38">
        <v>0</v>
      </c>
      <c r="AC23" s="38">
        <v>0</v>
      </c>
      <c r="AD23" s="40">
        <v>0</v>
      </c>
      <c r="AE23" s="39">
        <v>0</v>
      </c>
      <c r="AF23" s="39">
        <v>0</v>
      </c>
      <c r="AG23" s="51">
        <f t="shared" si="0"/>
        <v>24745.265297180002</v>
      </c>
      <c r="AH23" s="52">
        <f t="shared" si="1"/>
        <v>0</v>
      </c>
      <c r="AI23" s="3"/>
      <c r="AJ23" s="3"/>
    </row>
    <row r="24" spans="2:36" ht="15" customHeight="1" outlineLevel="1" x14ac:dyDescent="0.2">
      <c r="B24" s="45" t="s">
        <v>144</v>
      </c>
      <c r="C24" s="37">
        <v>0</v>
      </c>
      <c r="D24" s="38">
        <v>166533.72948099999</v>
      </c>
      <c r="E24" s="38">
        <v>0</v>
      </c>
      <c r="F24" s="38">
        <v>0</v>
      </c>
      <c r="G24" s="38">
        <v>0</v>
      </c>
      <c r="H24" s="38">
        <v>-60.01700000000001</v>
      </c>
      <c r="I24" s="39">
        <v>0</v>
      </c>
      <c r="J24" s="39">
        <v>0</v>
      </c>
      <c r="K24" s="39">
        <v>0</v>
      </c>
      <c r="L24" s="39">
        <v>0</v>
      </c>
      <c r="M24" s="38">
        <v>0</v>
      </c>
      <c r="N24" s="38">
        <v>119.142</v>
      </c>
      <c r="O24" s="38">
        <v>0</v>
      </c>
      <c r="P24" s="38">
        <v>0</v>
      </c>
      <c r="Q24" s="38">
        <v>0</v>
      </c>
      <c r="R24" s="38">
        <v>705.45744269999625</v>
      </c>
      <c r="S24" s="38">
        <v>0</v>
      </c>
      <c r="T24" s="40">
        <v>0</v>
      </c>
      <c r="U24" s="37">
        <v>0</v>
      </c>
      <c r="V24" s="38">
        <v>0</v>
      </c>
      <c r="W24" s="38">
        <v>0</v>
      </c>
      <c r="X24" s="40">
        <v>0</v>
      </c>
      <c r="Y24" s="38">
        <v>0</v>
      </c>
      <c r="Z24" s="40">
        <v>0</v>
      </c>
      <c r="AA24" s="37">
        <v>0</v>
      </c>
      <c r="AB24" s="38">
        <v>146639.27799999999</v>
      </c>
      <c r="AC24" s="38">
        <v>0</v>
      </c>
      <c r="AD24" s="40">
        <v>465386.77100000001</v>
      </c>
      <c r="AE24" s="39">
        <v>0</v>
      </c>
      <c r="AF24" s="39">
        <v>0</v>
      </c>
      <c r="AG24" s="51">
        <f t="shared" si="0"/>
        <v>0</v>
      </c>
      <c r="AH24" s="52">
        <f t="shared" si="1"/>
        <v>779324.36092370003</v>
      </c>
      <c r="AI24" s="3"/>
      <c r="AJ24" s="3"/>
    </row>
    <row r="25" spans="2:36" ht="15" customHeight="1" outlineLevel="1" x14ac:dyDescent="0.2">
      <c r="B25" s="45" t="s">
        <v>145</v>
      </c>
      <c r="C25" s="37">
        <v>613160.12300000002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9">
        <v>0</v>
      </c>
      <c r="J25" s="39">
        <v>0</v>
      </c>
      <c r="K25" s="39">
        <v>0</v>
      </c>
      <c r="L25" s="39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-7.9340000000000002</v>
      </c>
      <c r="T25" s="40">
        <v>0</v>
      </c>
      <c r="U25" s="37">
        <v>0</v>
      </c>
      <c r="V25" s="38">
        <v>0</v>
      </c>
      <c r="W25" s="38">
        <v>0</v>
      </c>
      <c r="X25" s="40">
        <v>0</v>
      </c>
      <c r="Y25" s="38">
        <v>0</v>
      </c>
      <c r="Z25" s="40">
        <v>0</v>
      </c>
      <c r="AA25" s="37">
        <v>0</v>
      </c>
      <c r="AB25" s="38">
        <v>0</v>
      </c>
      <c r="AC25" s="38">
        <v>0</v>
      </c>
      <c r="AD25" s="40">
        <v>0</v>
      </c>
      <c r="AE25" s="39">
        <v>0</v>
      </c>
      <c r="AF25" s="39">
        <v>0</v>
      </c>
      <c r="AG25" s="51">
        <f t="shared" si="0"/>
        <v>613152.18900000001</v>
      </c>
      <c r="AH25" s="52">
        <f t="shared" si="1"/>
        <v>0</v>
      </c>
      <c r="AI25" s="3"/>
      <c r="AJ25" s="3"/>
    </row>
    <row r="26" spans="2:36" ht="15" customHeight="1" outlineLevel="1" x14ac:dyDescent="0.2">
      <c r="B26" s="45" t="s">
        <v>146</v>
      </c>
      <c r="C26" s="37">
        <v>92613.432000000001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9">
        <v>0</v>
      </c>
      <c r="J26" s="39">
        <v>0</v>
      </c>
      <c r="K26" s="39">
        <v>0</v>
      </c>
      <c r="L26" s="39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40">
        <v>0</v>
      </c>
      <c r="U26" s="37">
        <v>0</v>
      </c>
      <c r="V26" s="38">
        <v>0</v>
      </c>
      <c r="W26" s="38">
        <v>0</v>
      </c>
      <c r="X26" s="40">
        <v>0</v>
      </c>
      <c r="Y26" s="38">
        <v>0</v>
      </c>
      <c r="Z26" s="40">
        <v>0</v>
      </c>
      <c r="AA26" s="37">
        <v>0</v>
      </c>
      <c r="AB26" s="38">
        <v>0</v>
      </c>
      <c r="AC26" s="38">
        <v>0</v>
      </c>
      <c r="AD26" s="40">
        <v>0</v>
      </c>
      <c r="AE26" s="39">
        <v>0</v>
      </c>
      <c r="AF26" s="39">
        <v>0</v>
      </c>
      <c r="AG26" s="51">
        <f t="shared" si="0"/>
        <v>92613.432000000001</v>
      </c>
      <c r="AH26" s="52">
        <f t="shared" si="1"/>
        <v>0</v>
      </c>
      <c r="AI26" s="3"/>
      <c r="AJ26" s="3"/>
    </row>
    <row r="27" spans="2:36" ht="15" customHeight="1" outlineLevel="1" x14ac:dyDescent="0.2">
      <c r="B27" s="45" t="s">
        <v>147</v>
      </c>
      <c r="C27" s="37">
        <v>104685.51287999999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9">
        <v>0</v>
      </c>
      <c r="J27" s="39">
        <v>0</v>
      </c>
      <c r="K27" s="39">
        <v>0</v>
      </c>
      <c r="L27" s="39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146639.27799999999</v>
      </c>
      <c r="T27" s="40">
        <v>0</v>
      </c>
      <c r="U27" s="37">
        <v>0</v>
      </c>
      <c r="V27" s="38">
        <v>0</v>
      </c>
      <c r="W27" s="38">
        <v>0</v>
      </c>
      <c r="X27" s="40">
        <v>0</v>
      </c>
      <c r="Y27" s="38">
        <v>0</v>
      </c>
      <c r="Z27" s="40">
        <v>0</v>
      </c>
      <c r="AA27" s="37">
        <v>0</v>
      </c>
      <c r="AB27" s="38">
        <v>0</v>
      </c>
      <c r="AC27" s="38">
        <v>0</v>
      </c>
      <c r="AD27" s="40">
        <v>0</v>
      </c>
      <c r="AE27" s="39">
        <v>0</v>
      </c>
      <c r="AF27" s="39">
        <v>0</v>
      </c>
      <c r="AG27" s="51">
        <f t="shared" si="0"/>
        <v>251324.79087999999</v>
      </c>
      <c r="AH27" s="52">
        <f t="shared" si="1"/>
        <v>0</v>
      </c>
      <c r="AI27" s="3"/>
      <c r="AJ27" s="3"/>
    </row>
    <row r="28" spans="2:36" ht="15" customHeight="1" outlineLevel="1" x14ac:dyDescent="0.2">
      <c r="B28" s="45" t="s">
        <v>148</v>
      </c>
      <c r="C28" s="37">
        <v>233446.95111999998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9">
        <v>0</v>
      </c>
      <c r="J28" s="39">
        <v>0</v>
      </c>
      <c r="K28" s="39">
        <v>0</v>
      </c>
      <c r="L28" s="39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465386.77100000001</v>
      </c>
      <c r="T28" s="40">
        <v>0</v>
      </c>
      <c r="U28" s="37">
        <v>0</v>
      </c>
      <c r="V28" s="38">
        <v>0</v>
      </c>
      <c r="W28" s="38">
        <v>0</v>
      </c>
      <c r="X28" s="40">
        <v>0</v>
      </c>
      <c r="Y28" s="38">
        <v>0</v>
      </c>
      <c r="Z28" s="40">
        <v>0</v>
      </c>
      <c r="AA28" s="37">
        <v>0</v>
      </c>
      <c r="AB28" s="38">
        <v>0</v>
      </c>
      <c r="AC28" s="38">
        <v>0</v>
      </c>
      <c r="AD28" s="40">
        <v>0</v>
      </c>
      <c r="AE28" s="39">
        <v>0</v>
      </c>
      <c r="AF28" s="39">
        <v>0</v>
      </c>
      <c r="AG28" s="51">
        <f t="shared" si="0"/>
        <v>698833.72212000005</v>
      </c>
      <c r="AH28" s="52">
        <f t="shared" si="1"/>
        <v>0</v>
      </c>
      <c r="AI28" s="3"/>
      <c r="AJ28" s="3"/>
    </row>
    <row r="29" spans="2:36" ht="15" customHeight="1" outlineLevel="1" x14ac:dyDescent="0.2">
      <c r="B29" s="45" t="s">
        <v>149</v>
      </c>
      <c r="C29" s="37">
        <v>1153912.8330000001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9">
        <v>0</v>
      </c>
      <c r="J29" s="39">
        <v>0</v>
      </c>
      <c r="K29" s="39">
        <v>0</v>
      </c>
      <c r="L29" s="39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843.827</v>
      </c>
      <c r="T29" s="40">
        <v>0</v>
      </c>
      <c r="U29" s="37">
        <v>0</v>
      </c>
      <c r="V29" s="38">
        <v>0</v>
      </c>
      <c r="W29" s="38">
        <v>0</v>
      </c>
      <c r="X29" s="40">
        <v>0</v>
      </c>
      <c r="Y29" s="38">
        <v>0</v>
      </c>
      <c r="Z29" s="40">
        <v>0</v>
      </c>
      <c r="AA29" s="37">
        <v>0</v>
      </c>
      <c r="AB29" s="38">
        <v>0</v>
      </c>
      <c r="AC29" s="38">
        <v>0</v>
      </c>
      <c r="AD29" s="40">
        <v>0</v>
      </c>
      <c r="AE29" s="39">
        <v>0</v>
      </c>
      <c r="AF29" s="39">
        <v>0</v>
      </c>
      <c r="AG29" s="51">
        <f t="shared" si="0"/>
        <v>1154756.6600000001</v>
      </c>
      <c r="AH29" s="52">
        <f t="shared" si="1"/>
        <v>0</v>
      </c>
      <c r="AI29" s="3"/>
      <c r="AJ29" s="3"/>
    </row>
    <row r="30" spans="2:36" ht="15" customHeight="1" outlineLevel="1" x14ac:dyDescent="0.2">
      <c r="B30" s="45" t="s">
        <v>150</v>
      </c>
      <c r="C30" s="37">
        <v>74893.67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9">
        <v>0</v>
      </c>
      <c r="J30" s="39">
        <v>0</v>
      </c>
      <c r="K30" s="39">
        <v>0</v>
      </c>
      <c r="L30" s="39">
        <v>0</v>
      </c>
      <c r="M30" s="38">
        <v>0</v>
      </c>
      <c r="N30" s="38">
        <v>-22.78</v>
      </c>
      <c r="O30" s="38">
        <v>0</v>
      </c>
      <c r="P30" s="38">
        <v>0</v>
      </c>
      <c r="Q30" s="38">
        <v>0</v>
      </c>
      <c r="R30" s="38">
        <v>0</v>
      </c>
      <c r="S30" s="38">
        <v>-208653.68</v>
      </c>
      <c r="T30" s="40">
        <v>0</v>
      </c>
      <c r="U30" s="37">
        <v>0</v>
      </c>
      <c r="V30" s="38">
        <v>57.438647700000004</v>
      </c>
      <c r="W30" s="38">
        <v>0</v>
      </c>
      <c r="X30" s="40">
        <v>0</v>
      </c>
      <c r="Y30" s="38">
        <v>0</v>
      </c>
      <c r="Z30" s="40">
        <v>0</v>
      </c>
      <c r="AA30" s="37">
        <v>0</v>
      </c>
      <c r="AB30" s="38">
        <v>0</v>
      </c>
      <c r="AC30" s="38">
        <v>0</v>
      </c>
      <c r="AD30" s="40">
        <v>0</v>
      </c>
      <c r="AE30" s="39">
        <v>0</v>
      </c>
      <c r="AF30" s="39">
        <v>0</v>
      </c>
      <c r="AG30" s="51">
        <f t="shared" si="0"/>
        <v>-133760.01</v>
      </c>
      <c r="AH30" s="52">
        <f t="shared" si="1"/>
        <v>34.658647700000003</v>
      </c>
      <c r="AI30" s="3"/>
      <c r="AJ30" s="3"/>
    </row>
    <row r="31" spans="2:36" ht="15" customHeight="1" outlineLevel="1" x14ac:dyDescent="0.2">
      <c r="B31" s="48" t="s">
        <v>151</v>
      </c>
      <c r="C31" s="37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9">
        <v>0</v>
      </c>
      <c r="J31" s="39">
        <v>0</v>
      </c>
      <c r="K31" s="39">
        <v>0</v>
      </c>
      <c r="L31" s="39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40">
        <v>0</v>
      </c>
      <c r="U31" s="37">
        <v>0</v>
      </c>
      <c r="V31" s="38">
        <v>0</v>
      </c>
      <c r="W31" s="38">
        <v>0</v>
      </c>
      <c r="X31" s="40">
        <v>0</v>
      </c>
      <c r="Y31" s="38">
        <v>0</v>
      </c>
      <c r="Z31" s="40">
        <v>0</v>
      </c>
      <c r="AA31" s="37">
        <v>0</v>
      </c>
      <c r="AB31" s="38">
        <v>0</v>
      </c>
      <c r="AC31" s="38">
        <v>0</v>
      </c>
      <c r="AD31" s="40">
        <v>0</v>
      </c>
      <c r="AE31" s="39">
        <v>0</v>
      </c>
      <c r="AF31" s="39">
        <v>0</v>
      </c>
      <c r="AG31" s="51">
        <f t="shared" si="0"/>
        <v>0</v>
      </c>
      <c r="AH31" s="52">
        <f t="shared" si="1"/>
        <v>0</v>
      </c>
      <c r="AI31" s="3"/>
      <c r="AJ31" s="3"/>
    </row>
    <row r="32" spans="2:36" ht="15" customHeight="1" outlineLevel="1" x14ac:dyDescent="0.2">
      <c r="B32" s="48" t="s">
        <v>152</v>
      </c>
      <c r="C32" s="37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9">
        <v>0</v>
      </c>
      <c r="J32" s="39">
        <v>0</v>
      </c>
      <c r="K32" s="39">
        <v>0</v>
      </c>
      <c r="L32" s="39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119.142</v>
      </c>
      <c r="T32" s="40">
        <v>0</v>
      </c>
      <c r="U32" s="37">
        <v>0</v>
      </c>
      <c r="V32" s="38">
        <v>0</v>
      </c>
      <c r="W32" s="38">
        <v>0</v>
      </c>
      <c r="X32" s="40">
        <v>0</v>
      </c>
      <c r="Y32" s="38">
        <v>0</v>
      </c>
      <c r="Z32" s="40">
        <v>0</v>
      </c>
      <c r="AA32" s="37">
        <v>0</v>
      </c>
      <c r="AB32" s="38">
        <v>0</v>
      </c>
      <c r="AC32" s="38">
        <v>0</v>
      </c>
      <c r="AD32" s="40">
        <v>0</v>
      </c>
      <c r="AE32" s="39">
        <v>0</v>
      </c>
      <c r="AF32" s="39">
        <v>0</v>
      </c>
      <c r="AG32" s="51">
        <f t="shared" si="0"/>
        <v>119.142</v>
      </c>
      <c r="AH32" s="52">
        <f t="shared" si="1"/>
        <v>0</v>
      </c>
      <c r="AI32" s="3"/>
      <c r="AJ32" s="3"/>
    </row>
    <row r="33" spans="2:36" ht="15" customHeight="1" outlineLevel="1" x14ac:dyDescent="0.2">
      <c r="B33" s="48" t="s">
        <v>153</v>
      </c>
      <c r="C33" s="37">
        <v>1617.2167028199999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9">
        <v>0</v>
      </c>
      <c r="J33" s="39">
        <v>0</v>
      </c>
      <c r="K33" s="39">
        <v>0</v>
      </c>
      <c r="L33" s="39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40">
        <v>0</v>
      </c>
      <c r="U33" s="37">
        <v>0</v>
      </c>
      <c r="V33" s="38">
        <v>0</v>
      </c>
      <c r="W33" s="38">
        <v>0</v>
      </c>
      <c r="X33" s="40">
        <v>0</v>
      </c>
      <c r="Y33" s="38">
        <v>0</v>
      </c>
      <c r="Z33" s="40">
        <v>0</v>
      </c>
      <c r="AA33" s="37">
        <v>0</v>
      </c>
      <c r="AB33" s="38">
        <v>0</v>
      </c>
      <c r="AC33" s="38">
        <v>0</v>
      </c>
      <c r="AD33" s="40">
        <v>0</v>
      </c>
      <c r="AE33" s="39">
        <v>0</v>
      </c>
      <c r="AF33" s="39">
        <v>0</v>
      </c>
      <c r="AG33" s="51">
        <f t="shared" si="0"/>
        <v>1617.2167028199999</v>
      </c>
      <c r="AH33" s="52">
        <f t="shared" si="1"/>
        <v>0</v>
      </c>
      <c r="AI33" s="3"/>
      <c r="AJ33" s="3"/>
    </row>
    <row r="34" spans="2:36" ht="15" customHeight="1" outlineLevel="1" x14ac:dyDescent="0.2">
      <c r="B34" s="48" t="s">
        <v>154</v>
      </c>
      <c r="C34" s="37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9">
        <v>0</v>
      </c>
      <c r="J34" s="39">
        <v>0</v>
      </c>
      <c r="K34" s="39">
        <v>0</v>
      </c>
      <c r="L34" s="39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40">
        <v>0</v>
      </c>
      <c r="U34" s="37">
        <v>0</v>
      </c>
      <c r="V34" s="38">
        <v>0</v>
      </c>
      <c r="W34" s="38">
        <v>0</v>
      </c>
      <c r="X34" s="40">
        <v>0</v>
      </c>
      <c r="Y34" s="38">
        <v>0</v>
      </c>
      <c r="Z34" s="40">
        <v>0</v>
      </c>
      <c r="AA34" s="37">
        <v>0</v>
      </c>
      <c r="AB34" s="38">
        <v>0</v>
      </c>
      <c r="AC34" s="38">
        <v>0</v>
      </c>
      <c r="AD34" s="40">
        <v>0</v>
      </c>
      <c r="AE34" s="39">
        <v>0</v>
      </c>
      <c r="AF34" s="39">
        <v>0</v>
      </c>
      <c r="AG34" s="51">
        <f t="shared" si="0"/>
        <v>0</v>
      </c>
      <c r="AH34" s="52">
        <f t="shared" si="1"/>
        <v>0</v>
      </c>
      <c r="AI34" s="3"/>
      <c r="AJ34" s="3"/>
    </row>
    <row r="35" spans="2:36" s="3" customFormat="1" ht="15" customHeight="1" outlineLevel="1" x14ac:dyDescent="0.2">
      <c r="B35" s="47" t="s">
        <v>155</v>
      </c>
      <c r="C35" s="35">
        <v>29896.002000000004</v>
      </c>
      <c r="D35" s="34">
        <v>29467.209866999998</v>
      </c>
      <c r="E35" s="34">
        <v>0</v>
      </c>
      <c r="F35" s="34">
        <v>633.68100000000004</v>
      </c>
      <c r="G35" s="34">
        <v>0</v>
      </c>
      <c r="H35" s="34">
        <v>68.442999999999998</v>
      </c>
      <c r="I35" s="34">
        <v>0</v>
      </c>
      <c r="J35" s="34">
        <v>0</v>
      </c>
      <c r="K35" s="34">
        <v>0</v>
      </c>
      <c r="L35" s="34">
        <v>0</v>
      </c>
      <c r="M35" s="32">
        <v>0</v>
      </c>
      <c r="N35" s="32">
        <v>-234.72899999999998</v>
      </c>
      <c r="O35" s="32">
        <v>0</v>
      </c>
      <c r="P35" s="32">
        <v>40.239999920000002</v>
      </c>
      <c r="Q35" s="34">
        <v>0</v>
      </c>
      <c r="R35" s="34">
        <v>-6.0169999999999995</v>
      </c>
      <c r="S35" s="34">
        <v>11624.367</v>
      </c>
      <c r="T35" s="36">
        <v>477666.75699999998</v>
      </c>
      <c r="U35" s="35">
        <v>0</v>
      </c>
      <c r="V35" s="34">
        <v>10271.976999999999</v>
      </c>
      <c r="W35" s="34">
        <v>0</v>
      </c>
      <c r="X35" s="36">
        <v>-19154.43</v>
      </c>
      <c r="Y35" s="34">
        <v>0</v>
      </c>
      <c r="Z35" s="36">
        <v>-574.40999999999849</v>
      </c>
      <c r="AA35" s="35">
        <v>0</v>
      </c>
      <c r="AB35" s="34">
        <v>1046.44</v>
      </c>
      <c r="AC35" s="34">
        <v>0</v>
      </c>
      <c r="AD35" s="36">
        <v>2093.1509999999998</v>
      </c>
      <c r="AE35" s="34">
        <v>717528.71369968227</v>
      </c>
      <c r="AF35" s="34">
        <v>125617.19455519084</v>
      </c>
      <c r="AG35" s="35">
        <f t="shared" si="0"/>
        <v>759049.08269968233</v>
      </c>
      <c r="AH35" s="36">
        <f t="shared" si="1"/>
        <v>626935.50742211076</v>
      </c>
    </row>
    <row r="36" spans="2:36" ht="15" customHeight="1" outlineLevel="1" x14ac:dyDescent="0.2">
      <c r="B36" s="45" t="s">
        <v>141</v>
      </c>
      <c r="C36" s="37">
        <v>1523.866</v>
      </c>
      <c r="D36" s="38">
        <v>1818.1449999999995</v>
      </c>
      <c r="E36" s="38">
        <v>0</v>
      </c>
      <c r="F36" s="38">
        <v>818.12100000000009</v>
      </c>
      <c r="G36" s="38">
        <v>0</v>
      </c>
      <c r="H36" s="38">
        <v>68.442999999999998</v>
      </c>
      <c r="I36" s="39">
        <v>0</v>
      </c>
      <c r="J36" s="39">
        <v>0</v>
      </c>
      <c r="K36" s="39">
        <v>0</v>
      </c>
      <c r="L36" s="39">
        <v>0</v>
      </c>
      <c r="M36" s="38">
        <v>0</v>
      </c>
      <c r="N36" s="38">
        <v>147.78100000000001</v>
      </c>
      <c r="O36" s="38">
        <v>0</v>
      </c>
      <c r="P36" s="38">
        <v>40.239999920000002</v>
      </c>
      <c r="Q36" s="38">
        <v>0</v>
      </c>
      <c r="R36" s="38">
        <v>-6.0169999999999995</v>
      </c>
      <c r="S36" s="38">
        <v>11626.718000000001</v>
      </c>
      <c r="T36" s="40">
        <v>0</v>
      </c>
      <c r="U36" s="37">
        <v>0</v>
      </c>
      <c r="V36" s="38">
        <v>10271.976999999999</v>
      </c>
      <c r="W36" s="38">
        <v>0</v>
      </c>
      <c r="X36" s="40">
        <v>-19154.43</v>
      </c>
      <c r="Y36" s="38">
        <v>0</v>
      </c>
      <c r="Z36" s="52">
        <v>-574.40999999999849</v>
      </c>
      <c r="AA36" s="37">
        <v>0</v>
      </c>
      <c r="AB36" s="38">
        <v>1046.44</v>
      </c>
      <c r="AC36" s="38">
        <v>0</v>
      </c>
      <c r="AD36" s="40">
        <v>2093.1509999999998</v>
      </c>
      <c r="AE36" s="39">
        <v>16952.818460668925</v>
      </c>
      <c r="AF36" s="39">
        <v>0</v>
      </c>
      <c r="AG36" s="51">
        <f t="shared" si="0"/>
        <v>30103.402460668927</v>
      </c>
      <c r="AH36" s="52">
        <f t="shared" si="1"/>
        <v>-3430.5590000799998</v>
      </c>
      <c r="AI36" s="3"/>
      <c r="AJ36" s="3"/>
    </row>
    <row r="37" spans="2:36" ht="15" customHeight="1" outlineLevel="1" x14ac:dyDescent="0.2">
      <c r="B37" s="45" t="s">
        <v>142</v>
      </c>
      <c r="C37" s="37">
        <v>818.12100000000009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9">
        <v>0</v>
      </c>
      <c r="J37" s="39">
        <v>0</v>
      </c>
      <c r="K37" s="39">
        <v>0</v>
      </c>
      <c r="L37" s="39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40">
        <v>0</v>
      </c>
      <c r="U37" s="37">
        <v>0</v>
      </c>
      <c r="V37" s="38">
        <v>0</v>
      </c>
      <c r="W37" s="38">
        <v>0</v>
      </c>
      <c r="X37" s="40">
        <v>0</v>
      </c>
      <c r="Y37" s="38">
        <v>0</v>
      </c>
      <c r="Z37" s="40">
        <v>0</v>
      </c>
      <c r="AA37" s="37">
        <v>0</v>
      </c>
      <c r="AB37" s="38">
        <v>0</v>
      </c>
      <c r="AC37" s="38">
        <v>0</v>
      </c>
      <c r="AD37" s="40">
        <v>0</v>
      </c>
      <c r="AE37" s="39">
        <v>0</v>
      </c>
      <c r="AF37" s="39">
        <v>0</v>
      </c>
      <c r="AG37" s="51">
        <f t="shared" si="0"/>
        <v>818.12100000000009</v>
      </c>
      <c r="AH37" s="52">
        <f t="shared" si="1"/>
        <v>0</v>
      </c>
      <c r="AI37" s="3"/>
      <c r="AJ37" s="3"/>
    </row>
    <row r="38" spans="2:36" ht="15" customHeight="1" outlineLevel="1" x14ac:dyDescent="0.2">
      <c r="B38" s="45" t="s">
        <v>177</v>
      </c>
      <c r="C38" s="37">
        <v>68.442999999999998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9">
        <v>0</v>
      </c>
      <c r="J38" s="39">
        <v>0</v>
      </c>
      <c r="K38" s="39">
        <v>0</v>
      </c>
      <c r="L38" s="39">
        <v>0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40">
        <v>0</v>
      </c>
      <c r="U38" s="37">
        <v>0</v>
      </c>
      <c r="V38" s="38">
        <v>0</v>
      </c>
      <c r="W38" s="38">
        <v>0</v>
      </c>
      <c r="X38" s="40">
        <v>0</v>
      </c>
      <c r="Y38" s="38">
        <v>0</v>
      </c>
      <c r="Z38" s="40">
        <v>0</v>
      </c>
      <c r="AA38" s="37">
        <v>0</v>
      </c>
      <c r="AB38" s="38">
        <v>0</v>
      </c>
      <c r="AC38" s="38">
        <v>0</v>
      </c>
      <c r="AD38" s="40">
        <v>0</v>
      </c>
      <c r="AE38" s="39">
        <v>0</v>
      </c>
      <c r="AF38" s="39">
        <v>0</v>
      </c>
      <c r="AG38" s="51">
        <f t="shared" si="0"/>
        <v>68.442999999999998</v>
      </c>
      <c r="AH38" s="52">
        <f t="shared" si="1"/>
        <v>0</v>
      </c>
      <c r="AI38" s="3"/>
      <c r="AJ38" s="3"/>
    </row>
    <row r="39" spans="2:36" ht="15" customHeight="1" outlineLevel="1" x14ac:dyDescent="0.2">
      <c r="B39" s="45" t="s">
        <v>143</v>
      </c>
      <c r="C39" s="37">
        <v>-6.0169999999999995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9">
        <v>0</v>
      </c>
      <c r="J39" s="39">
        <v>0</v>
      </c>
      <c r="K39" s="39">
        <v>0</v>
      </c>
      <c r="L39" s="39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0</v>
      </c>
      <c r="S39" s="38">
        <v>0</v>
      </c>
      <c r="T39" s="40">
        <v>0</v>
      </c>
      <c r="U39" s="37">
        <v>0</v>
      </c>
      <c r="V39" s="38">
        <v>0</v>
      </c>
      <c r="W39" s="38">
        <v>0</v>
      </c>
      <c r="X39" s="40">
        <v>0</v>
      </c>
      <c r="Y39" s="38">
        <v>0</v>
      </c>
      <c r="Z39" s="40">
        <v>0</v>
      </c>
      <c r="AA39" s="37">
        <v>0</v>
      </c>
      <c r="AB39" s="38">
        <v>0</v>
      </c>
      <c r="AC39" s="38">
        <v>0</v>
      </c>
      <c r="AD39" s="40">
        <v>0</v>
      </c>
      <c r="AE39" s="39">
        <v>0</v>
      </c>
      <c r="AF39" s="39">
        <v>0</v>
      </c>
      <c r="AG39" s="51">
        <f t="shared" si="0"/>
        <v>-6.0169999999999995</v>
      </c>
      <c r="AH39" s="52">
        <f t="shared" si="1"/>
        <v>0</v>
      </c>
      <c r="AI39" s="3"/>
      <c r="AJ39" s="3"/>
    </row>
    <row r="40" spans="2:36" ht="15" customHeight="1" outlineLevel="1" x14ac:dyDescent="0.2">
      <c r="B40" s="45" t="s">
        <v>144</v>
      </c>
      <c r="C40" s="37">
        <v>0</v>
      </c>
      <c r="D40" s="38">
        <v>5370.2082120000177</v>
      </c>
      <c r="E40" s="38">
        <v>0</v>
      </c>
      <c r="F40" s="38">
        <v>0</v>
      </c>
      <c r="G40" s="38">
        <v>0</v>
      </c>
      <c r="H40" s="38">
        <v>0</v>
      </c>
      <c r="I40" s="39">
        <v>0</v>
      </c>
      <c r="J40" s="39">
        <v>0</v>
      </c>
      <c r="K40" s="39">
        <v>0</v>
      </c>
      <c r="L40" s="39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  <c r="S40" s="38">
        <v>0</v>
      </c>
      <c r="T40" s="40">
        <v>0</v>
      </c>
      <c r="U40" s="37">
        <v>0</v>
      </c>
      <c r="V40" s="38">
        <v>0</v>
      </c>
      <c r="W40" s="38">
        <v>0</v>
      </c>
      <c r="X40" s="40">
        <v>0</v>
      </c>
      <c r="Y40" s="38">
        <v>0</v>
      </c>
      <c r="Z40" s="40">
        <v>0</v>
      </c>
      <c r="AA40" s="37">
        <v>0</v>
      </c>
      <c r="AB40" s="38">
        <v>0</v>
      </c>
      <c r="AC40" s="38">
        <v>0</v>
      </c>
      <c r="AD40" s="40">
        <v>0</v>
      </c>
      <c r="AE40" s="39">
        <v>683613.57342646539</v>
      </c>
      <c r="AF40" s="39">
        <v>0</v>
      </c>
      <c r="AG40" s="51">
        <f t="shared" si="0"/>
        <v>683613.57342646539</v>
      </c>
      <c r="AH40" s="52">
        <f t="shared" si="1"/>
        <v>5370.2082120000177</v>
      </c>
      <c r="AI40" s="3"/>
      <c r="AJ40" s="3"/>
    </row>
    <row r="41" spans="2:36" ht="15" customHeight="1" outlineLevel="1" x14ac:dyDescent="0.2">
      <c r="B41" s="45" t="s">
        <v>145</v>
      </c>
      <c r="C41" s="37">
        <v>10271.976999999999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9">
        <v>0</v>
      </c>
      <c r="J41" s="39">
        <v>0</v>
      </c>
      <c r="K41" s="39">
        <v>0</v>
      </c>
      <c r="L41" s="39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40">
        <v>0</v>
      </c>
      <c r="U41" s="37">
        <v>0</v>
      </c>
      <c r="V41" s="38">
        <v>0</v>
      </c>
      <c r="W41" s="38">
        <v>0</v>
      </c>
      <c r="X41" s="40">
        <v>0</v>
      </c>
      <c r="Y41" s="38">
        <v>0</v>
      </c>
      <c r="Z41" s="40">
        <v>0</v>
      </c>
      <c r="AA41" s="37">
        <v>0</v>
      </c>
      <c r="AB41" s="38">
        <v>0</v>
      </c>
      <c r="AC41" s="38">
        <v>0</v>
      </c>
      <c r="AD41" s="40">
        <v>0</v>
      </c>
      <c r="AE41" s="39">
        <v>0</v>
      </c>
      <c r="AF41" s="39">
        <v>0</v>
      </c>
      <c r="AG41" s="51">
        <f t="shared" si="0"/>
        <v>10271.976999999999</v>
      </c>
      <c r="AH41" s="52">
        <f t="shared" si="1"/>
        <v>0</v>
      </c>
      <c r="AI41" s="3"/>
      <c r="AJ41" s="3"/>
    </row>
    <row r="42" spans="2:36" ht="15" customHeight="1" outlineLevel="1" x14ac:dyDescent="0.2">
      <c r="B42" s="45" t="s">
        <v>146</v>
      </c>
      <c r="C42" s="37">
        <v>-19154.43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9">
        <v>0</v>
      </c>
      <c r="J42" s="39">
        <v>0</v>
      </c>
      <c r="K42" s="39">
        <v>0</v>
      </c>
      <c r="L42" s="39">
        <v>0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0</v>
      </c>
      <c r="S42" s="38">
        <v>0</v>
      </c>
      <c r="T42" s="40">
        <v>0</v>
      </c>
      <c r="U42" s="37">
        <v>0</v>
      </c>
      <c r="V42" s="38">
        <v>0</v>
      </c>
      <c r="W42" s="38">
        <v>0</v>
      </c>
      <c r="X42" s="40">
        <v>0</v>
      </c>
      <c r="Y42" s="38">
        <v>0</v>
      </c>
      <c r="Z42" s="40">
        <v>0</v>
      </c>
      <c r="AA42" s="37">
        <v>0</v>
      </c>
      <c r="AB42" s="38">
        <v>0</v>
      </c>
      <c r="AC42" s="38">
        <v>0</v>
      </c>
      <c r="AD42" s="40">
        <v>0</v>
      </c>
      <c r="AE42" s="39">
        <v>17282.365620331988</v>
      </c>
      <c r="AF42" s="39">
        <v>0</v>
      </c>
      <c r="AG42" s="51">
        <f t="shared" si="0"/>
        <v>-1872.0643796680124</v>
      </c>
      <c r="AH42" s="52">
        <f t="shared" si="1"/>
        <v>0</v>
      </c>
      <c r="AI42" s="3"/>
      <c r="AJ42" s="3"/>
    </row>
    <row r="43" spans="2:36" ht="15" customHeight="1" outlineLevel="1" x14ac:dyDescent="0.2">
      <c r="B43" s="45" t="s">
        <v>147</v>
      </c>
      <c r="C43" s="37">
        <v>1046.5350000000001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9">
        <v>0</v>
      </c>
      <c r="J43" s="39">
        <v>0</v>
      </c>
      <c r="K43" s="39">
        <v>0</v>
      </c>
      <c r="L43" s="39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8">
        <v>0</v>
      </c>
      <c r="T43" s="40">
        <v>0</v>
      </c>
      <c r="U43" s="37">
        <v>0</v>
      </c>
      <c r="V43" s="38">
        <v>0</v>
      </c>
      <c r="W43" s="38">
        <v>0</v>
      </c>
      <c r="X43" s="40">
        <v>0</v>
      </c>
      <c r="Y43" s="38">
        <v>0</v>
      </c>
      <c r="Z43" s="40">
        <v>0</v>
      </c>
      <c r="AA43" s="37">
        <v>0</v>
      </c>
      <c r="AB43" s="38">
        <v>0</v>
      </c>
      <c r="AC43" s="38">
        <v>0</v>
      </c>
      <c r="AD43" s="40">
        <v>0</v>
      </c>
      <c r="AE43" s="39">
        <v>0</v>
      </c>
      <c r="AF43" s="39">
        <v>0</v>
      </c>
      <c r="AG43" s="51">
        <f t="shared" si="0"/>
        <v>1046.5350000000001</v>
      </c>
      <c r="AH43" s="52">
        <f t="shared" si="1"/>
        <v>0</v>
      </c>
      <c r="AI43" s="3"/>
      <c r="AJ43" s="3"/>
    </row>
    <row r="44" spans="2:36" ht="15" customHeight="1" outlineLevel="1" x14ac:dyDescent="0.2">
      <c r="B44" s="45" t="s">
        <v>148</v>
      </c>
      <c r="C44" s="37">
        <v>2093.1509999999998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9">
        <v>0</v>
      </c>
      <c r="J44" s="39">
        <v>0</v>
      </c>
      <c r="K44" s="39">
        <v>0</v>
      </c>
      <c r="L44" s="39">
        <v>0</v>
      </c>
      <c r="M44" s="38">
        <v>0</v>
      </c>
      <c r="N44" s="38">
        <v>0</v>
      </c>
      <c r="O44" s="38">
        <v>0</v>
      </c>
      <c r="P44" s="38">
        <v>0</v>
      </c>
      <c r="Q44" s="38">
        <v>0</v>
      </c>
      <c r="R44" s="38">
        <v>0</v>
      </c>
      <c r="S44" s="38">
        <v>0</v>
      </c>
      <c r="T44" s="40">
        <v>0</v>
      </c>
      <c r="U44" s="37">
        <v>0</v>
      </c>
      <c r="V44" s="38">
        <v>0</v>
      </c>
      <c r="W44" s="38">
        <v>0</v>
      </c>
      <c r="X44" s="40">
        <v>0</v>
      </c>
      <c r="Y44" s="38">
        <v>0</v>
      </c>
      <c r="Z44" s="40">
        <v>0</v>
      </c>
      <c r="AA44" s="37">
        <v>0</v>
      </c>
      <c r="AB44" s="38">
        <v>0</v>
      </c>
      <c r="AC44" s="38">
        <v>0</v>
      </c>
      <c r="AD44" s="40">
        <v>0</v>
      </c>
      <c r="AE44" s="39">
        <v>-320.04380778392573</v>
      </c>
      <c r="AF44" s="39">
        <v>125617.19455519084</v>
      </c>
      <c r="AG44" s="51">
        <f t="shared" ref="AG44:AG75" si="2">C44+E44+G44+Q44+S44++W44+AA44+AC44+Y44+AE44+U44+K44+M44+O44+I44</f>
        <v>1773.1071922160741</v>
      </c>
      <c r="AH44" s="52">
        <f t="shared" ref="AH44:AH75" si="3">D44+F44+H44+R44+T44+X44+AB44+AD44+Z44+AF44+V44+L44+N44+P44+J44</f>
        <v>125617.19455519084</v>
      </c>
      <c r="AI44" s="3"/>
      <c r="AJ44" s="3"/>
    </row>
    <row r="45" spans="2:36" ht="15" customHeight="1" outlineLevel="1" x14ac:dyDescent="0.2">
      <c r="B45" s="45" t="s">
        <v>149</v>
      </c>
      <c r="C45" s="37">
        <v>-574.40999999999849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9">
        <v>0</v>
      </c>
      <c r="J45" s="39">
        <v>0</v>
      </c>
      <c r="K45" s="39">
        <v>0</v>
      </c>
      <c r="L45" s="39">
        <v>0</v>
      </c>
      <c r="M45" s="38">
        <v>0</v>
      </c>
      <c r="N45" s="38">
        <v>0</v>
      </c>
      <c r="O45" s="38">
        <v>0</v>
      </c>
      <c r="P45" s="38">
        <v>0</v>
      </c>
      <c r="Q45" s="38">
        <v>0</v>
      </c>
      <c r="R45" s="38">
        <v>0</v>
      </c>
      <c r="S45" s="38">
        <v>0</v>
      </c>
      <c r="T45" s="40">
        <v>0</v>
      </c>
      <c r="U45" s="37">
        <v>0</v>
      </c>
      <c r="V45" s="38">
        <v>0</v>
      </c>
      <c r="W45" s="38">
        <v>0</v>
      </c>
      <c r="X45" s="40">
        <v>0</v>
      </c>
      <c r="Y45" s="38">
        <v>0</v>
      </c>
      <c r="Z45" s="40">
        <v>0</v>
      </c>
      <c r="AA45" s="37">
        <v>0</v>
      </c>
      <c r="AB45" s="38">
        <v>0</v>
      </c>
      <c r="AC45" s="38">
        <v>0</v>
      </c>
      <c r="AD45" s="40">
        <v>0</v>
      </c>
      <c r="AE45" s="39">
        <v>0</v>
      </c>
      <c r="AF45" s="39">
        <v>0</v>
      </c>
      <c r="AG45" s="51">
        <f t="shared" si="2"/>
        <v>-574.40999999999849</v>
      </c>
      <c r="AH45" s="52">
        <f t="shared" si="3"/>
        <v>0</v>
      </c>
      <c r="AI45" s="3"/>
      <c r="AJ45" s="3"/>
    </row>
    <row r="46" spans="2:36" ht="15" customHeight="1" outlineLevel="1" x14ac:dyDescent="0.2">
      <c r="B46" s="45" t="s">
        <v>150</v>
      </c>
      <c r="C46" s="37">
        <v>33808.766000000003</v>
      </c>
      <c r="D46" s="38">
        <v>22278.856654999981</v>
      </c>
      <c r="E46" s="38">
        <v>0</v>
      </c>
      <c r="F46" s="38">
        <v>-184.44</v>
      </c>
      <c r="G46" s="38">
        <v>0</v>
      </c>
      <c r="H46" s="38">
        <v>0</v>
      </c>
      <c r="I46" s="39">
        <v>0</v>
      </c>
      <c r="J46" s="39">
        <v>0</v>
      </c>
      <c r="K46" s="39">
        <v>0</v>
      </c>
      <c r="L46" s="39">
        <v>0</v>
      </c>
      <c r="M46" s="38">
        <v>0</v>
      </c>
      <c r="N46" s="38">
        <v>-382.51</v>
      </c>
      <c r="O46" s="38">
        <v>0</v>
      </c>
      <c r="P46" s="38">
        <v>0</v>
      </c>
      <c r="Q46" s="38">
        <v>0</v>
      </c>
      <c r="R46" s="38">
        <v>0</v>
      </c>
      <c r="S46" s="38">
        <v>-2.351</v>
      </c>
      <c r="T46" s="40">
        <v>477666.75699999998</v>
      </c>
      <c r="U46" s="37">
        <v>0</v>
      </c>
      <c r="V46" s="38">
        <v>0</v>
      </c>
      <c r="W46" s="38">
        <v>0</v>
      </c>
      <c r="X46" s="40">
        <v>0</v>
      </c>
      <c r="Y46" s="38">
        <v>0</v>
      </c>
      <c r="Z46" s="40">
        <v>0</v>
      </c>
      <c r="AA46" s="37">
        <v>0</v>
      </c>
      <c r="AB46" s="38">
        <v>0</v>
      </c>
      <c r="AC46" s="38">
        <v>0</v>
      </c>
      <c r="AD46" s="40">
        <v>0</v>
      </c>
      <c r="AE46" s="39">
        <v>0</v>
      </c>
      <c r="AF46" s="39">
        <v>0</v>
      </c>
      <c r="AG46" s="51">
        <f t="shared" si="2"/>
        <v>33806.415000000001</v>
      </c>
      <c r="AH46" s="52">
        <f t="shared" si="3"/>
        <v>499378.66365499998</v>
      </c>
      <c r="AI46" s="3"/>
      <c r="AJ46" s="3"/>
    </row>
    <row r="47" spans="2:36" ht="15" customHeight="1" outlineLevel="1" x14ac:dyDescent="0.2">
      <c r="B47" s="48" t="s">
        <v>151</v>
      </c>
      <c r="C47" s="37">
        <v>0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9">
        <v>0</v>
      </c>
      <c r="J47" s="39">
        <v>0</v>
      </c>
      <c r="K47" s="39">
        <v>0</v>
      </c>
      <c r="L47" s="39">
        <v>0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40">
        <v>0</v>
      </c>
      <c r="U47" s="37">
        <v>0</v>
      </c>
      <c r="V47" s="38">
        <v>0</v>
      </c>
      <c r="W47" s="38">
        <v>0</v>
      </c>
      <c r="X47" s="40">
        <v>0</v>
      </c>
      <c r="Y47" s="38">
        <v>0</v>
      </c>
      <c r="Z47" s="40">
        <v>0</v>
      </c>
      <c r="AA47" s="37">
        <v>0</v>
      </c>
      <c r="AB47" s="38">
        <v>0</v>
      </c>
      <c r="AC47" s="38">
        <v>0</v>
      </c>
      <c r="AD47" s="40">
        <v>0</v>
      </c>
      <c r="AE47" s="39">
        <v>0</v>
      </c>
      <c r="AF47" s="39">
        <v>0</v>
      </c>
      <c r="AG47" s="51">
        <f t="shared" si="2"/>
        <v>0</v>
      </c>
      <c r="AH47" s="52">
        <f t="shared" si="3"/>
        <v>0</v>
      </c>
      <c r="AI47" s="3"/>
      <c r="AJ47" s="3"/>
    </row>
    <row r="48" spans="2:36" ht="15" customHeight="1" outlineLevel="1" x14ac:dyDescent="0.2">
      <c r="B48" s="48" t="s">
        <v>152</v>
      </c>
      <c r="C48" s="37">
        <v>0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9">
        <v>0</v>
      </c>
      <c r="J48" s="39">
        <v>0</v>
      </c>
      <c r="K48" s="39">
        <v>0</v>
      </c>
      <c r="L48" s="39">
        <v>0</v>
      </c>
      <c r="M48" s="38">
        <v>0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40">
        <v>0</v>
      </c>
      <c r="U48" s="37">
        <v>0</v>
      </c>
      <c r="V48" s="38">
        <v>0</v>
      </c>
      <c r="W48" s="38">
        <v>0</v>
      </c>
      <c r="X48" s="40">
        <v>0</v>
      </c>
      <c r="Y48" s="38">
        <v>0</v>
      </c>
      <c r="Z48" s="40">
        <v>0</v>
      </c>
      <c r="AA48" s="37">
        <v>0</v>
      </c>
      <c r="AB48" s="38">
        <v>0</v>
      </c>
      <c r="AC48" s="38">
        <v>0</v>
      </c>
      <c r="AD48" s="40">
        <v>0</v>
      </c>
      <c r="AE48" s="39">
        <v>0</v>
      </c>
      <c r="AF48" s="39">
        <v>0</v>
      </c>
      <c r="AG48" s="51">
        <f t="shared" si="2"/>
        <v>0</v>
      </c>
      <c r="AH48" s="52">
        <f t="shared" si="3"/>
        <v>0</v>
      </c>
      <c r="AI48" s="3"/>
      <c r="AJ48" s="3"/>
    </row>
    <row r="49" spans="2:36" ht="15" customHeight="1" outlineLevel="1" x14ac:dyDescent="0.2">
      <c r="B49" s="48" t="s">
        <v>153</v>
      </c>
      <c r="C49" s="37">
        <v>0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9">
        <v>0</v>
      </c>
      <c r="J49" s="39">
        <v>0</v>
      </c>
      <c r="K49" s="39">
        <v>0</v>
      </c>
      <c r="L49" s="39">
        <v>0</v>
      </c>
      <c r="M49" s="38">
        <v>0</v>
      </c>
      <c r="N49" s="38">
        <v>0</v>
      </c>
      <c r="O49" s="38">
        <v>0</v>
      </c>
      <c r="P49" s="38">
        <v>0</v>
      </c>
      <c r="Q49" s="38">
        <v>0</v>
      </c>
      <c r="R49" s="38">
        <v>0</v>
      </c>
      <c r="S49" s="38">
        <v>0</v>
      </c>
      <c r="T49" s="40">
        <v>0</v>
      </c>
      <c r="U49" s="37">
        <v>0</v>
      </c>
      <c r="V49" s="38">
        <v>0</v>
      </c>
      <c r="W49" s="38">
        <v>0</v>
      </c>
      <c r="X49" s="40">
        <v>0</v>
      </c>
      <c r="Y49" s="38">
        <v>0</v>
      </c>
      <c r="Z49" s="40">
        <v>0</v>
      </c>
      <c r="AA49" s="37">
        <v>0</v>
      </c>
      <c r="AB49" s="38">
        <v>0</v>
      </c>
      <c r="AC49" s="38">
        <v>0</v>
      </c>
      <c r="AD49" s="40">
        <v>0</v>
      </c>
      <c r="AE49" s="39">
        <v>0</v>
      </c>
      <c r="AF49" s="39">
        <v>0</v>
      </c>
      <c r="AG49" s="51">
        <f t="shared" si="2"/>
        <v>0</v>
      </c>
      <c r="AH49" s="52">
        <f t="shared" si="3"/>
        <v>0</v>
      </c>
      <c r="AI49" s="3"/>
      <c r="AJ49" s="3"/>
    </row>
    <row r="50" spans="2:36" ht="15" customHeight="1" outlineLevel="1" x14ac:dyDescent="0.2">
      <c r="B50" s="48" t="s">
        <v>154</v>
      </c>
      <c r="C50" s="37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9">
        <v>0</v>
      </c>
      <c r="J50" s="39">
        <v>0</v>
      </c>
      <c r="K50" s="39">
        <v>0</v>
      </c>
      <c r="L50" s="39">
        <v>0</v>
      </c>
      <c r="M50" s="38">
        <v>0</v>
      </c>
      <c r="N50" s="38">
        <v>0</v>
      </c>
      <c r="O50" s="38">
        <v>0</v>
      </c>
      <c r="P50" s="38">
        <v>0</v>
      </c>
      <c r="Q50" s="38">
        <v>0</v>
      </c>
      <c r="R50" s="38">
        <v>0</v>
      </c>
      <c r="S50" s="38">
        <v>0</v>
      </c>
      <c r="T50" s="40">
        <v>0</v>
      </c>
      <c r="U50" s="37">
        <v>0</v>
      </c>
      <c r="V50" s="38">
        <v>0</v>
      </c>
      <c r="W50" s="38">
        <v>0</v>
      </c>
      <c r="X50" s="40">
        <v>0</v>
      </c>
      <c r="Y50" s="38">
        <v>0</v>
      </c>
      <c r="Z50" s="40">
        <v>0</v>
      </c>
      <c r="AA50" s="37">
        <v>0</v>
      </c>
      <c r="AB50" s="38">
        <v>0</v>
      </c>
      <c r="AC50" s="38">
        <v>0</v>
      </c>
      <c r="AD50" s="40">
        <v>0</v>
      </c>
      <c r="AE50" s="39">
        <v>0</v>
      </c>
      <c r="AF50" s="39">
        <v>0</v>
      </c>
      <c r="AG50" s="51">
        <f t="shared" si="2"/>
        <v>0</v>
      </c>
      <c r="AH50" s="52">
        <f t="shared" si="3"/>
        <v>0</v>
      </c>
      <c r="AI50" s="3"/>
      <c r="AJ50" s="3"/>
    </row>
    <row r="51" spans="2:36" s="3" customFormat="1" ht="15" customHeight="1" outlineLevel="1" x14ac:dyDescent="0.2">
      <c r="B51" s="43" t="s">
        <v>156</v>
      </c>
      <c r="C51" s="35">
        <v>534647.81699899992</v>
      </c>
      <c r="D51" s="34">
        <v>47159.099000000002</v>
      </c>
      <c r="E51" s="34">
        <v>7783.9369999999999</v>
      </c>
      <c r="F51" s="34">
        <v>-5122.0701149999995</v>
      </c>
      <c r="G51" s="34">
        <v>-134.89000000000001</v>
      </c>
      <c r="H51" s="34">
        <v>14455.593000000001</v>
      </c>
      <c r="I51" s="34">
        <v>0</v>
      </c>
      <c r="J51" s="34">
        <v>0</v>
      </c>
      <c r="K51" s="34">
        <v>0</v>
      </c>
      <c r="L51" s="34">
        <v>11693.782999999999</v>
      </c>
      <c r="M51" s="32">
        <v>0</v>
      </c>
      <c r="N51" s="32">
        <v>22482.553</v>
      </c>
      <c r="O51" s="32">
        <v>0</v>
      </c>
      <c r="P51" s="32">
        <v>556.07800000000009</v>
      </c>
      <c r="Q51" s="34">
        <v>-9190.4800753599975</v>
      </c>
      <c r="R51" s="34">
        <v>35322.568953000002</v>
      </c>
      <c r="S51" s="34">
        <v>-554948.34</v>
      </c>
      <c r="T51" s="36">
        <v>128</v>
      </c>
      <c r="U51" s="35">
        <v>29618.410269400003</v>
      </c>
      <c r="V51" s="34">
        <v>336747.94157512655</v>
      </c>
      <c r="W51" s="34">
        <v>57935.178</v>
      </c>
      <c r="X51" s="36">
        <v>104902.52633499997</v>
      </c>
      <c r="Y51" s="34">
        <v>0</v>
      </c>
      <c r="Z51" s="36">
        <v>-15818.894979660636</v>
      </c>
      <c r="AA51" s="35">
        <v>17113.363401726601</v>
      </c>
      <c r="AB51" s="34">
        <v>13163.541761999988</v>
      </c>
      <c r="AC51" s="34">
        <v>-49653.225054092174</v>
      </c>
      <c r="AD51" s="36">
        <v>59099.990378554416</v>
      </c>
      <c r="AE51" s="34">
        <v>0</v>
      </c>
      <c r="AF51" s="34">
        <v>-125617.19455519086</v>
      </c>
      <c r="AG51" s="35">
        <f t="shared" si="2"/>
        <v>33171.770540674355</v>
      </c>
      <c r="AH51" s="36">
        <f t="shared" si="3"/>
        <v>499153.51535382943</v>
      </c>
    </row>
    <row r="52" spans="2:36" s="3" customFormat="1" ht="15" customHeight="1" outlineLevel="1" x14ac:dyDescent="0.2">
      <c r="B52" s="47" t="s">
        <v>157</v>
      </c>
      <c r="C52" s="35">
        <v>519210.92299899994</v>
      </c>
      <c r="D52" s="34">
        <v>26792.313999999998</v>
      </c>
      <c r="E52" s="34">
        <v>7783.9369999999999</v>
      </c>
      <c r="F52" s="34">
        <v>-5121.8081149999998</v>
      </c>
      <c r="G52" s="34">
        <v>-134.89000000000001</v>
      </c>
      <c r="H52" s="34">
        <v>12872.532000000001</v>
      </c>
      <c r="I52" s="34">
        <v>0</v>
      </c>
      <c r="J52" s="34">
        <v>0</v>
      </c>
      <c r="K52" s="34">
        <v>0</v>
      </c>
      <c r="L52" s="34">
        <v>11693.782999999999</v>
      </c>
      <c r="M52" s="32">
        <v>0</v>
      </c>
      <c r="N52" s="32">
        <v>22483.55</v>
      </c>
      <c r="O52" s="32">
        <v>0</v>
      </c>
      <c r="P52" s="32">
        <v>556.07800000000009</v>
      </c>
      <c r="Q52" s="34">
        <v>-9190.4800753599975</v>
      </c>
      <c r="R52" s="34">
        <v>35322.568953000002</v>
      </c>
      <c r="S52" s="34">
        <v>-22689.621999999999</v>
      </c>
      <c r="T52" s="36">
        <v>128</v>
      </c>
      <c r="U52" s="35">
        <v>29618.410269400003</v>
      </c>
      <c r="V52" s="34">
        <v>336558.19130332657</v>
      </c>
      <c r="W52" s="34">
        <v>57935.178</v>
      </c>
      <c r="X52" s="36">
        <v>88368.658334999971</v>
      </c>
      <c r="Y52" s="34">
        <v>0</v>
      </c>
      <c r="Z52" s="36">
        <v>-10121.218979660636</v>
      </c>
      <c r="AA52" s="35">
        <v>17113.363401726601</v>
      </c>
      <c r="AB52" s="34">
        <v>13197.818761999988</v>
      </c>
      <c r="AC52" s="34">
        <v>-49653.225054092174</v>
      </c>
      <c r="AD52" s="36">
        <v>53516.916863000006</v>
      </c>
      <c r="AE52" s="34">
        <v>0</v>
      </c>
      <c r="AF52" s="34">
        <v>109294.96035821064</v>
      </c>
      <c r="AG52" s="35">
        <f t="shared" si="2"/>
        <v>549993.59454067447</v>
      </c>
      <c r="AH52" s="36">
        <f t="shared" si="3"/>
        <v>695542.34447987657</v>
      </c>
    </row>
    <row r="53" spans="2:36" ht="15" customHeight="1" outlineLevel="1" x14ac:dyDescent="0.2">
      <c r="B53" s="45" t="s">
        <v>141</v>
      </c>
      <c r="C53" s="37">
        <v>45496.428</v>
      </c>
      <c r="D53" s="38">
        <v>25996.321</v>
      </c>
      <c r="E53" s="38">
        <v>0</v>
      </c>
      <c r="F53" s="38">
        <v>-2564.9429999999998</v>
      </c>
      <c r="G53" s="38">
        <v>0</v>
      </c>
      <c r="H53" s="38">
        <v>12880.332</v>
      </c>
      <c r="I53" s="39">
        <v>0</v>
      </c>
      <c r="J53" s="39">
        <v>0</v>
      </c>
      <c r="K53" s="39">
        <v>0</v>
      </c>
      <c r="L53" s="39">
        <v>11765.769</v>
      </c>
      <c r="M53" s="38">
        <v>0</v>
      </c>
      <c r="N53" s="38">
        <v>15022.029</v>
      </c>
      <c r="O53" s="38">
        <v>0</v>
      </c>
      <c r="P53" s="38">
        <v>556.07800000000009</v>
      </c>
      <c r="Q53" s="38">
        <v>0</v>
      </c>
      <c r="R53" s="38">
        <v>35724.986000000004</v>
      </c>
      <c r="S53" s="38">
        <v>730.255</v>
      </c>
      <c r="T53" s="40">
        <v>128</v>
      </c>
      <c r="U53" s="37">
        <v>0</v>
      </c>
      <c r="V53" s="38">
        <v>299188.22416399996</v>
      </c>
      <c r="W53" s="38">
        <v>0</v>
      </c>
      <c r="X53" s="40">
        <v>85800.777334999977</v>
      </c>
      <c r="Y53" s="38">
        <v>0</v>
      </c>
      <c r="Z53" s="52">
        <v>-28518.950125000036</v>
      </c>
      <c r="AA53" s="37">
        <v>0</v>
      </c>
      <c r="AB53" s="38">
        <v>13197.818761999988</v>
      </c>
      <c r="AC53" s="38">
        <v>0</v>
      </c>
      <c r="AD53" s="40">
        <v>54661.391863000004</v>
      </c>
      <c r="AE53" s="39">
        <v>0</v>
      </c>
      <c r="AF53" s="39">
        <v>109294.96035821064</v>
      </c>
      <c r="AG53" s="51">
        <f t="shared" si="2"/>
        <v>46226.682999999997</v>
      </c>
      <c r="AH53" s="52">
        <f t="shared" si="3"/>
        <v>633132.7943572104</v>
      </c>
      <c r="AI53" s="3"/>
      <c r="AJ53" s="3"/>
    </row>
    <row r="54" spans="2:36" ht="15" customHeight="1" outlineLevel="1" x14ac:dyDescent="0.2">
      <c r="B54" s="45" t="s">
        <v>142</v>
      </c>
      <c r="C54" s="37">
        <v>-2564.9429999999998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9">
        <v>0</v>
      </c>
      <c r="J54" s="39">
        <v>0</v>
      </c>
      <c r="K54" s="39">
        <v>0</v>
      </c>
      <c r="L54" s="39">
        <v>0</v>
      </c>
      <c r="M54" s="38">
        <v>0</v>
      </c>
      <c r="N54" s="38">
        <v>7784.9369999999999</v>
      </c>
      <c r="O54" s="38">
        <v>0</v>
      </c>
      <c r="P54" s="38">
        <v>0</v>
      </c>
      <c r="Q54" s="38">
        <v>0</v>
      </c>
      <c r="R54" s="38">
        <v>0</v>
      </c>
      <c r="S54" s="38">
        <v>-1994.575</v>
      </c>
      <c r="T54" s="40">
        <v>0</v>
      </c>
      <c r="U54" s="37">
        <v>0</v>
      </c>
      <c r="V54" s="38">
        <v>0</v>
      </c>
      <c r="W54" s="38">
        <v>0</v>
      </c>
      <c r="X54" s="40">
        <v>0</v>
      </c>
      <c r="Y54" s="38">
        <v>0</v>
      </c>
      <c r="Z54" s="40">
        <v>-1</v>
      </c>
      <c r="AA54" s="37">
        <v>0</v>
      </c>
      <c r="AB54" s="38">
        <v>0</v>
      </c>
      <c r="AC54" s="38">
        <v>0</v>
      </c>
      <c r="AD54" s="40">
        <v>0</v>
      </c>
      <c r="AE54" s="39">
        <v>0</v>
      </c>
      <c r="AF54" s="39">
        <v>0</v>
      </c>
      <c r="AG54" s="51">
        <f t="shared" si="2"/>
        <v>-4559.518</v>
      </c>
      <c r="AH54" s="52">
        <f t="shared" si="3"/>
        <v>7783.9369999999999</v>
      </c>
      <c r="AI54" s="3"/>
      <c r="AJ54" s="3"/>
    </row>
    <row r="55" spans="2:36" ht="15" customHeight="1" outlineLevel="1" x14ac:dyDescent="0.2">
      <c r="B55" s="45" t="s">
        <v>177</v>
      </c>
      <c r="C55" s="37">
        <v>12880.332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9">
        <v>0</v>
      </c>
      <c r="J55" s="39">
        <v>0</v>
      </c>
      <c r="K55" s="39">
        <v>0</v>
      </c>
      <c r="L55" s="39">
        <v>0</v>
      </c>
      <c r="M55" s="38">
        <v>0</v>
      </c>
      <c r="N55" s="38">
        <v>-40.722000000000001</v>
      </c>
      <c r="O55" s="38">
        <v>0</v>
      </c>
      <c r="P55" s="38">
        <v>0</v>
      </c>
      <c r="Q55" s="38">
        <v>0</v>
      </c>
      <c r="R55" s="38">
        <v>0</v>
      </c>
      <c r="S55" s="38">
        <v>-7.8</v>
      </c>
      <c r="T55" s="40">
        <v>0</v>
      </c>
      <c r="U55" s="37">
        <v>0</v>
      </c>
      <c r="V55" s="38">
        <v>-103.521</v>
      </c>
      <c r="W55" s="38">
        <v>0</v>
      </c>
      <c r="X55" s="40">
        <v>-31.367999999999999</v>
      </c>
      <c r="Y55" s="38">
        <v>0</v>
      </c>
      <c r="Z55" s="40">
        <v>0</v>
      </c>
      <c r="AA55" s="37">
        <v>0</v>
      </c>
      <c r="AB55" s="38">
        <v>0</v>
      </c>
      <c r="AC55" s="38">
        <v>0</v>
      </c>
      <c r="AD55" s="40">
        <v>0</v>
      </c>
      <c r="AE55" s="39">
        <v>0</v>
      </c>
      <c r="AF55" s="39">
        <v>0</v>
      </c>
      <c r="AG55" s="51">
        <f t="shared" si="2"/>
        <v>12872.532000000001</v>
      </c>
      <c r="AH55" s="52">
        <f t="shared" si="3"/>
        <v>-175.61100000000002</v>
      </c>
      <c r="AI55" s="3"/>
      <c r="AJ55" s="3"/>
    </row>
    <row r="56" spans="2:36" ht="15" customHeight="1" outlineLevel="1" x14ac:dyDescent="0.2">
      <c r="B56" s="45" t="s">
        <v>143</v>
      </c>
      <c r="C56" s="37">
        <v>35724.986000000004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9">
        <v>0</v>
      </c>
      <c r="J56" s="39">
        <v>0</v>
      </c>
      <c r="K56" s="39">
        <v>0</v>
      </c>
      <c r="L56" s="39">
        <v>0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-144.20699999999999</v>
      </c>
      <c r="T56" s="40">
        <v>0</v>
      </c>
      <c r="U56" s="37">
        <v>0</v>
      </c>
      <c r="V56" s="38">
        <v>0</v>
      </c>
      <c r="W56" s="38">
        <v>0</v>
      </c>
      <c r="X56" s="40">
        <v>0</v>
      </c>
      <c r="Y56" s="38">
        <v>0</v>
      </c>
      <c r="Z56" s="40">
        <v>-9117.5784953599978</v>
      </c>
      <c r="AA56" s="37">
        <v>0</v>
      </c>
      <c r="AB56" s="38">
        <v>0</v>
      </c>
      <c r="AC56" s="38">
        <v>0</v>
      </c>
      <c r="AD56" s="40">
        <v>0</v>
      </c>
      <c r="AE56" s="39">
        <v>0</v>
      </c>
      <c r="AF56" s="39">
        <v>0</v>
      </c>
      <c r="AG56" s="51">
        <f t="shared" si="2"/>
        <v>35580.779000000002</v>
      </c>
      <c r="AH56" s="52">
        <f t="shared" si="3"/>
        <v>-9117.5784953599978</v>
      </c>
      <c r="AI56" s="3"/>
      <c r="AJ56" s="3"/>
    </row>
    <row r="57" spans="2:36" ht="15" customHeight="1" outlineLevel="1" x14ac:dyDescent="0.2">
      <c r="B57" s="45" t="s">
        <v>144</v>
      </c>
      <c r="C57" s="37">
        <v>1.9239999999999999</v>
      </c>
      <c r="D57" s="38">
        <v>795.99299999999994</v>
      </c>
      <c r="E57" s="38">
        <v>0</v>
      </c>
      <c r="F57" s="38">
        <v>-2556.8651150000005</v>
      </c>
      <c r="G57" s="38">
        <v>0</v>
      </c>
      <c r="H57" s="38">
        <v>-7.8</v>
      </c>
      <c r="I57" s="39">
        <v>0</v>
      </c>
      <c r="J57" s="39">
        <v>0</v>
      </c>
      <c r="K57" s="39">
        <v>0</v>
      </c>
      <c r="L57" s="39">
        <v>-76.013000000000005</v>
      </c>
      <c r="M57" s="38">
        <v>0</v>
      </c>
      <c r="N57" s="38">
        <v>-282.69400000000002</v>
      </c>
      <c r="O57" s="38">
        <v>0</v>
      </c>
      <c r="P57" s="38">
        <v>0</v>
      </c>
      <c r="Q57" s="38">
        <v>0</v>
      </c>
      <c r="R57" s="38">
        <v>-402.41704700000003</v>
      </c>
      <c r="S57" s="38">
        <v>0</v>
      </c>
      <c r="T57" s="40">
        <v>0</v>
      </c>
      <c r="U57" s="37">
        <v>0</v>
      </c>
      <c r="V57" s="38">
        <v>0</v>
      </c>
      <c r="W57" s="38">
        <v>0</v>
      </c>
      <c r="X57" s="40">
        <v>0</v>
      </c>
      <c r="Y57" s="38">
        <v>0</v>
      </c>
      <c r="Z57" s="40">
        <v>-12776.296000000002</v>
      </c>
      <c r="AA57" s="37">
        <v>0</v>
      </c>
      <c r="AB57" s="38">
        <v>0</v>
      </c>
      <c r="AC57" s="38">
        <v>0</v>
      </c>
      <c r="AD57" s="40">
        <v>-1144.4749999999999</v>
      </c>
      <c r="AE57" s="39">
        <v>0</v>
      </c>
      <c r="AF57" s="39">
        <v>0</v>
      </c>
      <c r="AG57" s="51">
        <f t="shared" si="2"/>
        <v>1.9239999999999999</v>
      </c>
      <c r="AH57" s="52">
        <f t="shared" si="3"/>
        <v>-16450.567162000003</v>
      </c>
      <c r="AI57" s="3"/>
      <c r="AJ57" s="3"/>
    </row>
    <row r="58" spans="2:36" ht="15" customHeight="1" outlineLevel="1" x14ac:dyDescent="0.2">
      <c r="B58" s="45" t="s">
        <v>145</v>
      </c>
      <c r="C58" s="37">
        <v>299188.22416399996</v>
      </c>
      <c r="D58" s="38">
        <v>0</v>
      </c>
      <c r="E58" s="38">
        <v>0</v>
      </c>
      <c r="F58" s="38">
        <v>0</v>
      </c>
      <c r="G58" s="38">
        <v>-103.52200000000001</v>
      </c>
      <c r="H58" s="38">
        <v>0</v>
      </c>
      <c r="I58" s="39">
        <v>0</v>
      </c>
      <c r="J58" s="39">
        <v>0</v>
      </c>
      <c r="K58" s="39">
        <v>0</v>
      </c>
      <c r="L58" s="39">
        <v>0</v>
      </c>
      <c r="M58" s="38">
        <v>0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38">
        <v>0</v>
      </c>
      <c r="T58" s="40">
        <v>0</v>
      </c>
      <c r="U58" s="37">
        <v>211.03922789999999</v>
      </c>
      <c r="V58" s="38">
        <v>4055.1230651999999</v>
      </c>
      <c r="W58" s="38">
        <v>16303.617</v>
      </c>
      <c r="X58" s="40">
        <v>9.6839999999999993</v>
      </c>
      <c r="Y58" s="38">
        <v>0</v>
      </c>
      <c r="Z58" s="40">
        <v>27588.187640700002</v>
      </c>
      <c r="AA58" s="37">
        <v>17113.363401726601</v>
      </c>
      <c r="AB58" s="38">
        <v>0</v>
      </c>
      <c r="AC58" s="38">
        <v>0</v>
      </c>
      <c r="AD58" s="40">
        <v>0</v>
      </c>
      <c r="AE58" s="39">
        <v>0</v>
      </c>
      <c r="AF58" s="39">
        <v>0</v>
      </c>
      <c r="AG58" s="51">
        <f t="shared" si="2"/>
        <v>332712.72179362655</v>
      </c>
      <c r="AH58" s="52">
        <f t="shared" si="3"/>
        <v>31652.994705900004</v>
      </c>
      <c r="AI58" s="3"/>
      <c r="AJ58" s="3"/>
    </row>
    <row r="59" spans="2:36" ht="15" customHeight="1" outlineLevel="1" x14ac:dyDescent="0.2">
      <c r="B59" s="45" t="s">
        <v>146</v>
      </c>
      <c r="C59" s="37">
        <v>85800.777334999977</v>
      </c>
      <c r="D59" s="38">
        <v>0</v>
      </c>
      <c r="E59" s="38">
        <v>0</v>
      </c>
      <c r="F59" s="38">
        <v>0</v>
      </c>
      <c r="G59" s="38">
        <v>-31.367999999999999</v>
      </c>
      <c r="H59" s="38">
        <v>0</v>
      </c>
      <c r="I59" s="39">
        <v>0</v>
      </c>
      <c r="J59" s="39">
        <v>0</v>
      </c>
      <c r="K59" s="39">
        <v>0</v>
      </c>
      <c r="L59" s="39">
        <v>0</v>
      </c>
      <c r="M59" s="38">
        <v>0</v>
      </c>
      <c r="N59" s="38">
        <v>0</v>
      </c>
      <c r="O59" s="38">
        <v>0</v>
      </c>
      <c r="P59" s="38">
        <v>0</v>
      </c>
      <c r="Q59" s="38">
        <v>0</v>
      </c>
      <c r="R59" s="38">
        <v>0</v>
      </c>
      <c r="S59" s="38">
        <v>0</v>
      </c>
      <c r="T59" s="40">
        <v>0</v>
      </c>
      <c r="U59" s="37">
        <v>9.6839999999999993</v>
      </c>
      <c r="V59" s="38">
        <v>16303.617</v>
      </c>
      <c r="W59" s="38">
        <v>1307.32</v>
      </c>
      <c r="X59" s="40">
        <v>-81.105999999999995</v>
      </c>
      <c r="Y59" s="38">
        <v>0</v>
      </c>
      <c r="Z59" s="40">
        <v>40324.241000000002</v>
      </c>
      <c r="AA59" s="37">
        <v>0</v>
      </c>
      <c r="AB59" s="38">
        <v>0</v>
      </c>
      <c r="AC59" s="38">
        <v>6.923</v>
      </c>
      <c r="AD59" s="40">
        <v>0</v>
      </c>
      <c r="AE59" s="39">
        <v>0</v>
      </c>
      <c r="AF59" s="39">
        <v>0</v>
      </c>
      <c r="AG59" s="51">
        <f t="shared" si="2"/>
        <v>87093.336334999971</v>
      </c>
      <c r="AH59" s="52">
        <f t="shared" si="3"/>
        <v>56546.752</v>
      </c>
      <c r="AI59" s="3"/>
      <c r="AJ59" s="3"/>
    </row>
    <row r="60" spans="2:36" ht="15" customHeight="1" outlineLevel="1" x14ac:dyDescent="0.2">
      <c r="B60" s="45" t="s">
        <v>147</v>
      </c>
      <c r="C60" s="37">
        <v>13197.818761999988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  <c r="I60" s="39">
        <v>0</v>
      </c>
      <c r="J60" s="39">
        <v>0</v>
      </c>
      <c r="K60" s="39">
        <v>0</v>
      </c>
      <c r="L60" s="39">
        <v>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40">
        <v>0</v>
      </c>
      <c r="U60" s="37">
        <v>0</v>
      </c>
      <c r="V60" s="38">
        <v>1.3846724000000001</v>
      </c>
      <c r="W60" s="38">
        <v>0</v>
      </c>
      <c r="X60" s="40">
        <v>0</v>
      </c>
      <c r="Y60" s="38">
        <v>0</v>
      </c>
      <c r="Z60" s="40">
        <v>0</v>
      </c>
      <c r="AA60" s="37">
        <v>0</v>
      </c>
      <c r="AB60" s="38">
        <v>0</v>
      </c>
      <c r="AC60" s="38">
        <v>0</v>
      </c>
      <c r="AD60" s="40">
        <v>0</v>
      </c>
      <c r="AE60" s="39">
        <v>0</v>
      </c>
      <c r="AF60" s="39">
        <v>0</v>
      </c>
      <c r="AG60" s="51">
        <f t="shared" si="2"/>
        <v>13197.818761999988</v>
      </c>
      <c r="AH60" s="52">
        <f t="shared" si="3"/>
        <v>1.3846724000000001</v>
      </c>
      <c r="AI60" s="3"/>
      <c r="AJ60" s="3"/>
    </row>
    <row r="61" spans="2:36" ht="15" customHeight="1" outlineLevel="1" x14ac:dyDescent="0.2">
      <c r="B61" s="45" t="s">
        <v>148</v>
      </c>
      <c r="C61" s="37">
        <v>54661.391863000004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9">
        <v>0</v>
      </c>
      <c r="J61" s="39">
        <v>0</v>
      </c>
      <c r="K61" s="39">
        <v>0</v>
      </c>
      <c r="L61" s="39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-1144.4749999999999</v>
      </c>
      <c r="T61" s="40">
        <v>0</v>
      </c>
      <c r="U61" s="37">
        <v>0</v>
      </c>
      <c r="V61" s="38">
        <v>0</v>
      </c>
      <c r="W61" s="38">
        <v>0</v>
      </c>
      <c r="X61" s="40">
        <v>6.923</v>
      </c>
      <c r="Y61" s="38">
        <v>0</v>
      </c>
      <c r="Z61" s="40">
        <v>-27619.823000000604</v>
      </c>
      <c r="AA61" s="37">
        <v>0</v>
      </c>
      <c r="AB61" s="38">
        <v>0</v>
      </c>
      <c r="AC61" s="38">
        <v>0</v>
      </c>
      <c r="AD61" s="40">
        <v>0</v>
      </c>
      <c r="AE61" s="39">
        <v>0</v>
      </c>
      <c r="AF61" s="39">
        <v>0</v>
      </c>
      <c r="AG61" s="51">
        <f t="shared" si="2"/>
        <v>53516.916863000006</v>
      </c>
      <c r="AH61" s="52">
        <f t="shared" si="3"/>
        <v>-27612.900000000605</v>
      </c>
      <c r="AI61" s="3"/>
      <c r="AJ61" s="3"/>
    </row>
    <row r="62" spans="2:36" ht="15" customHeight="1" outlineLevel="1" x14ac:dyDescent="0.2">
      <c r="B62" s="45" t="s">
        <v>149</v>
      </c>
      <c r="C62" s="37">
        <v>-28518.950125000032</v>
      </c>
      <c r="D62" s="38">
        <v>0</v>
      </c>
      <c r="E62" s="38">
        <v>-1</v>
      </c>
      <c r="F62" s="38">
        <v>0</v>
      </c>
      <c r="G62" s="38">
        <v>0</v>
      </c>
      <c r="H62" s="38">
        <v>0</v>
      </c>
      <c r="I62" s="39">
        <v>0</v>
      </c>
      <c r="J62" s="39">
        <v>0</v>
      </c>
      <c r="K62" s="39">
        <v>0</v>
      </c>
      <c r="L62" s="39">
        <v>0</v>
      </c>
      <c r="M62" s="38">
        <v>0</v>
      </c>
      <c r="N62" s="38">
        <v>0</v>
      </c>
      <c r="O62" s="38">
        <v>0</v>
      </c>
      <c r="P62" s="38">
        <v>0</v>
      </c>
      <c r="Q62" s="38">
        <v>-9190.4800753599975</v>
      </c>
      <c r="R62" s="38">
        <v>0</v>
      </c>
      <c r="S62" s="38">
        <v>-12776.296000000002</v>
      </c>
      <c r="T62" s="40">
        <v>0</v>
      </c>
      <c r="U62" s="37">
        <v>27588.187640700002</v>
      </c>
      <c r="V62" s="38">
        <v>0</v>
      </c>
      <c r="W62" s="38">
        <v>40324.241000000002</v>
      </c>
      <c r="X62" s="40">
        <v>0</v>
      </c>
      <c r="Y62" s="38">
        <v>0</v>
      </c>
      <c r="Z62" s="40">
        <v>0</v>
      </c>
      <c r="AA62" s="37">
        <v>0</v>
      </c>
      <c r="AB62" s="38">
        <v>0</v>
      </c>
      <c r="AC62" s="38">
        <v>-51132.262000001203</v>
      </c>
      <c r="AD62" s="40">
        <v>0</v>
      </c>
      <c r="AE62" s="39">
        <v>0</v>
      </c>
      <c r="AF62" s="39">
        <v>0</v>
      </c>
      <c r="AG62" s="51">
        <f t="shared" si="2"/>
        <v>-33706.559559661233</v>
      </c>
      <c r="AH62" s="52">
        <f t="shared" si="3"/>
        <v>0</v>
      </c>
      <c r="AI62" s="3"/>
      <c r="AJ62" s="3"/>
    </row>
    <row r="63" spans="2:36" ht="15" customHeight="1" outlineLevel="1" x14ac:dyDescent="0.2">
      <c r="B63" s="45" t="s">
        <v>150</v>
      </c>
      <c r="C63" s="37">
        <v>2730.7579999999998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9">
        <v>0</v>
      </c>
      <c r="J63" s="39">
        <v>0</v>
      </c>
      <c r="K63" s="39">
        <v>0</v>
      </c>
      <c r="L63" s="39">
        <v>4.0270000000000001</v>
      </c>
      <c r="M63" s="38">
        <v>0</v>
      </c>
      <c r="N63" s="38">
        <v>0</v>
      </c>
      <c r="O63" s="38">
        <v>0</v>
      </c>
      <c r="P63" s="38">
        <v>0</v>
      </c>
      <c r="Q63" s="38">
        <v>0</v>
      </c>
      <c r="R63" s="38">
        <v>0</v>
      </c>
      <c r="S63" s="38">
        <v>-7354.83</v>
      </c>
      <c r="T63" s="40">
        <v>0</v>
      </c>
      <c r="U63" s="37">
        <v>1809.4994007999999</v>
      </c>
      <c r="V63" s="38">
        <v>17113.363401726601</v>
      </c>
      <c r="W63" s="38">
        <v>0</v>
      </c>
      <c r="X63" s="40">
        <v>2663.748</v>
      </c>
      <c r="Y63" s="38">
        <v>0</v>
      </c>
      <c r="Z63" s="40">
        <v>0</v>
      </c>
      <c r="AA63" s="37">
        <v>0</v>
      </c>
      <c r="AB63" s="38">
        <v>0</v>
      </c>
      <c r="AC63" s="38">
        <v>1472.1139459090293</v>
      </c>
      <c r="AD63" s="40">
        <v>0</v>
      </c>
      <c r="AE63" s="39">
        <v>0</v>
      </c>
      <c r="AF63" s="39">
        <v>0</v>
      </c>
      <c r="AG63" s="51">
        <f t="shared" si="2"/>
        <v>-1342.4586532909711</v>
      </c>
      <c r="AH63" s="52">
        <f t="shared" si="3"/>
        <v>19781.138401726599</v>
      </c>
      <c r="AI63" s="3"/>
      <c r="AJ63" s="3"/>
    </row>
    <row r="64" spans="2:36" ht="15" customHeight="1" outlineLevel="1" x14ac:dyDescent="0.2">
      <c r="B64" s="48" t="s">
        <v>151</v>
      </c>
      <c r="C64" s="37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9">
        <v>0</v>
      </c>
      <c r="J64" s="39">
        <v>0</v>
      </c>
      <c r="K64" s="39">
        <v>0</v>
      </c>
      <c r="L64" s="39">
        <v>0</v>
      </c>
      <c r="M64" s="38">
        <v>0</v>
      </c>
      <c r="N64" s="38">
        <v>0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40">
        <v>0</v>
      </c>
      <c r="U64" s="37">
        <v>0</v>
      </c>
      <c r="V64" s="38">
        <v>0</v>
      </c>
      <c r="W64" s="38">
        <v>0</v>
      </c>
      <c r="X64" s="40">
        <v>0</v>
      </c>
      <c r="Y64" s="38">
        <v>0</v>
      </c>
      <c r="Z64" s="40">
        <v>0</v>
      </c>
      <c r="AA64" s="37">
        <v>0</v>
      </c>
      <c r="AB64" s="38">
        <v>0</v>
      </c>
      <c r="AC64" s="38">
        <v>0</v>
      </c>
      <c r="AD64" s="40">
        <v>0</v>
      </c>
      <c r="AE64" s="39">
        <v>0</v>
      </c>
      <c r="AF64" s="39">
        <v>0</v>
      </c>
      <c r="AG64" s="51">
        <f t="shared" si="2"/>
        <v>0</v>
      </c>
      <c r="AH64" s="52">
        <f t="shared" si="3"/>
        <v>0</v>
      </c>
      <c r="AI64" s="3"/>
      <c r="AJ64" s="3"/>
    </row>
    <row r="65" spans="2:36" ht="15" customHeight="1" outlineLevel="1" x14ac:dyDescent="0.2">
      <c r="B65" s="48" t="s">
        <v>152</v>
      </c>
      <c r="C65" s="37">
        <v>0</v>
      </c>
      <c r="D65" s="38">
        <v>0</v>
      </c>
      <c r="E65" s="38">
        <v>7784.9369999999999</v>
      </c>
      <c r="F65" s="38">
        <v>0</v>
      </c>
      <c r="G65" s="38">
        <v>0</v>
      </c>
      <c r="H65" s="38">
        <v>0</v>
      </c>
      <c r="I65" s="39">
        <v>0</v>
      </c>
      <c r="J65" s="39">
        <v>0</v>
      </c>
      <c r="K65" s="39">
        <v>0</v>
      </c>
      <c r="L65" s="39">
        <v>0</v>
      </c>
      <c r="M65" s="38">
        <v>0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38">
        <v>2.306</v>
      </c>
      <c r="T65" s="40">
        <v>0</v>
      </c>
      <c r="U65" s="37">
        <v>0</v>
      </c>
      <c r="V65" s="38">
        <v>0</v>
      </c>
      <c r="W65" s="38">
        <v>0</v>
      </c>
      <c r="X65" s="40">
        <v>0</v>
      </c>
      <c r="Y65" s="38">
        <v>0</v>
      </c>
      <c r="Z65" s="40">
        <v>0</v>
      </c>
      <c r="AA65" s="37">
        <v>0</v>
      </c>
      <c r="AB65" s="38">
        <v>0</v>
      </c>
      <c r="AC65" s="38">
        <v>0</v>
      </c>
      <c r="AD65" s="40">
        <v>0</v>
      </c>
      <c r="AE65" s="39">
        <v>0</v>
      </c>
      <c r="AF65" s="39">
        <v>0</v>
      </c>
      <c r="AG65" s="51">
        <f t="shared" si="2"/>
        <v>7787.2429999999995</v>
      </c>
      <c r="AH65" s="52">
        <f t="shared" si="3"/>
        <v>0</v>
      </c>
      <c r="AI65" s="3"/>
      <c r="AJ65" s="3"/>
    </row>
    <row r="66" spans="2:36" ht="15" customHeight="1" outlineLevel="1" x14ac:dyDescent="0.2">
      <c r="B66" s="48" t="s">
        <v>153</v>
      </c>
      <c r="C66" s="37">
        <v>612.17600000000004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39">
        <v>0</v>
      </c>
      <c r="J66" s="39">
        <v>0</v>
      </c>
      <c r="K66" s="39">
        <v>0</v>
      </c>
      <c r="L66" s="39">
        <v>0</v>
      </c>
      <c r="M66" s="38">
        <v>0</v>
      </c>
      <c r="N66" s="38">
        <v>0</v>
      </c>
      <c r="O66" s="38">
        <v>0</v>
      </c>
      <c r="P66" s="38">
        <v>0</v>
      </c>
      <c r="Q66" s="38">
        <v>0</v>
      </c>
      <c r="R66" s="38">
        <v>0</v>
      </c>
      <c r="S66" s="38">
        <v>0</v>
      </c>
      <c r="T66" s="40">
        <v>0</v>
      </c>
      <c r="U66" s="37">
        <v>0</v>
      </c>
      <c r="V66" s="38">
        <v>0</v>
      </c>
      <c r="W66" s="38">
        <v>0</v>
      </c>
      <c r="X66" s="40">
        <v>0</v>
      </c>
      <c r="Y66" s="38">
        <v>0</v>
      </c>
      <c r="Z66" s="40">
        <v>0</v>
      </c>
      <c r="AA66" s="37">
        <v>0</v>
      </c>
      <c r="AB66" s="38">
        <v>0</v>
      </c>
      <c r="AC66" s="38">
        <v>0</v>
      </c>
      <c r="AD66" s="40">
        <v>0</v>
      </c>
      <c r="AE66" s="39">
        <v>0</v>
      </c>
      <c r="AF66" s="39">
        <v>0</v>
      </c>
      <c r="AG66" s="51">
        <f t="shared" si="2"/>
        <v>612.17600000000004</v>
      </c>
      <c r="AH66" s="52">
        <f t="shared" si="3"/>
        <v>0</v>
      </c>
      <c r="AI66" s="3"/>
      <c r="AJ66" s="3"/>
    </row>
    <row r="67" spans="2:36" ht="15" customHeight="1" outlineLevel="1" x14ac:dyDescent="0.2">
      <c r="B67" s="48" t="s">
        <v>154</v>
      </c>
      <c r="C67" s="37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9">
        <v>0</v>
      </c>
      <c r="J67" s="39">
        <v>0</v>
      </c>
      <c r="K67" s="39">
        <v>0</v>
      </c>
      <c r="L67" s="39">
        <v>0</v>
      </c>
      <c r="M67" s="38">
        <v>0</v>
      </c>
      <c r="N67" s="38">
        <v>0</v>
      </c>
      <c r="O67" s="38">
        <v>0</v>
      </c>
      <c r="P67" s="38">
        <v>0</v>
      </c>
      <c r="Q67" s="38">
        <v>0</v>
      </c>
      <c r="R67" s="38">
        <v>0</v>
      </c>
      <c r="S67" s="38">
        <v>0</v>
      </c>
      <c r="T67" s="40">
        <v>0</v>
      </c>
      <c r="U67" s="37">
        <v>0</v>
      </c>
      <c r="V67" s="38">
        <v>0</v>
      </c>
      <c r="W67" s="38">
        <v>0</v>
      </c>
      <c r="X67" s="40">
        <v>0</v>
      </c>
      <c r="Y67" s="38">
        <v>0</v>
      </c>
      <c r="Z67" s="40">
        <v>0</v>
      </c>
      <c r="AA67" s="37">
        <v>0</v>
      </c>
      <c r="AB67" s="38">
        <v>0</v>
      </c>
      <c r="AC67" s="38">
        <v>0</v>
      </c>
      <c r="AD67" s="40">
        <v>0</v>
      </c>
      <c r="AE67" s="39">
        <v>0</v>
      </c>
      <c r="AF67" s="39">
        <v>0</v>
      </c>
      <c r="AG67" s="51">
        <f t="shared" si="2"/>
        <v>0</v>
      </c>
      <c r="AH67" s="52">
        <f t="shared" si="3"/>
        <v>0</v>
      </c>
      <c r="AI67" s="3"/>
      <c r="AJ67" s="3"/>
    </row>
    <row r="68" spans="2:36" s="3" customFormat="1" ht="15" customHeight="1" outlineLevel="1" x14ac:dyDescent="0.2">
      <c r="B68" s="47" t="s">
        <v>155</v>
      </c>
      <c r="C68" s="35">
        <v>15436.894000000004</v>
      </c>
      <c r="D68" s="34">
        <v>20366.785</v>
      </c>
      <c r="E68" s="34">
        <v>0</v>
      </c>
      <c r="F68" s="34">
        <v>-0.26200000000000001</v>
      </c>
      <c r="G68" s="34">
        <v>0</v>
      </c>
      <c r="H68" s="34">
        <v>1583.0609999999999</v>
      </c>
      <c r="I68" s="34">
        <v>0</v>
      </c>
      <c r="J68" s="34">
        <v>0</v>
      </c>
      <c r="K68" s="34">
        <v>0</v>
      </c>
      <c r="L68" s="34">
        <v>0</v>
      </c>
      <c r="M68" s="32">
        <v>0</v>
      </c>
      <c r="N68" s="32">
        <v>-0.997</v>
      </c>
      <c r="O68" s="32">
        <v>0</v>
      </c>
      <c r="P68" s="32">
        <v>0</v>
      </c>
      <c r="Q68" s="34">
        <v>0</v>
      </c>
      <c r="R68" s="34">
        <v>0</v>
      </c>
      <c r="S68" s="34">
        <v>-532258.71799999999</v>
      </c>
      <c r="T68" s="36">
        <v>0</v>
      </c>
      <c r="U68" s="35">
        <v>0</v>
      </c>
      <c r="V68" s="34">
        <v>189.75027180000012</v>
      </c>
      <c r="W68" s="34">
        <v>0</v>
      </c>
      <c r="X68" s="36">
        <v>16533.868000000002</v>
      </c>
      <c r="Y68" s="34">
        <v>0</v>
      </c>
      <c r="Z68" s="36">
        <v>-5697.6760000000004</v>
      </c>
      <c r="AA68" s="35">
        <v>0</v>
      </c>
      <c r="AB68" s="34">
        <v>-34.277000000000001</v>
      </c>
      <c r="AC68" s="34">
        <v>0</v>
      </c>
      <c r="AD68" s="36">
        <v>5583.0735155544098</v>
      </c>
      <c r="AE68" s="34">
        <v>0</v>
      </c>
      <c r="AF68" s="34">
        <v>-234912.15491340149</v>
      </c>
      <c r="AG68" s="35">
        <f t="shared" si="2"/>
        <v>-516821.82399999996</v>
      </c>
      <c r="AH68" s="36">
        <f t="shared" si="3"/>
        <v>-196388.82912604709</v>
      </c>
    </row>
    <row r="69" spans="2:36" ht="15" customHeight="1" outlineLevel="1" x14ac:dyDescent="0.2">
      <c r="B69" s="45" t="s">
        <v>141</v>
      </c>
      <c r="C69" s="37">
        <v>2174.1370000000002</v>
      </c>
      <c r="D69" s="38">
        <v>2162.9639999999999</v>
      </c>
      <c r="E69" s="38">
        <v>0</v>
      </c>
      <c r="F69" s="38">
        <v>-0.26200000000000001</v>
      </c>
      <c r="G69" s="38">
        <v>0</v>
      </c>
      <c r="H69" s="38">
        <v>1583.0609999999999</v>
      </c>
      <c r="I69" s="39">
        <v>0</v>
      </c>
      <c r="J69" s="39">
        <v>0</v>
      </c>
      <c r="K69" s="39">
        <v>0</v>
      </c>
      <c r="L69" s="39">
        <v>0</v>
      </c>
      <c r="M69" s="38">
        <v>0</v>
      </c>
      <c r="N69" s="38">
        <v>-0.997</v>
      </c>
      <c r="O69" s="38">
        <v>0</v>
      </c>
      <c r="P69" s="38">
        <v>0</v>
      </c>
      <c r="Q69" s="38">
        <v>0</v>
      </c>
      <c r="R69" s="38">
        <v>0</v>
      </c>
      <c r="S69" s="38">
        <v>1357.71</v>
      </c>
      <c r="T69" s="40">
        <v>0</v>
      </c>
      <c r="U69" s="37">
        <v>0</v>
      </c>
      <c r="V69" s="38">
        <v>179.38900000000012</v>
      </c>
      <c r="W69" s="38">
        <v>0</v>
      </c>
      <c r="X69" s="40">
        <v>16532.419000000002</v>
      </c>
      <c r="Y69" s="38">
        <v>0</v>
      </c>
      <c r="Z69" s="52">
        <v>-6042.4960000000001</v>
      </c>
      <c r="AA69" s="37">
        <v>0</v>
      </c>
      <c r="AB69" s="38">
        <v>-34.277000000000001</v>
      </c>
      <c r="AC69" s="38">
        <v>0</v>
      </c>
      <c r="AD69" s="40">
        <v>6912.759</v>
      </c>
      <c r="AE69" s="39">
        <v>0</v>
      </c>
      <c r="AF69" s="39">
        <v>0</v>
      </c>
      <c r="AG69" s="51">
        <f t="shared" si="2"/>
        <v>3531.8470000000002</v>
      </c>
      <c r="AH69" s="52">
        <f t="shared" si="3"/>
        <v>21292.560000000005</v>
      </c>
      <c r="AI69" s="3"/>
      <c r="AJ69" s="3"/>
    </row>
    <row r="70" spans="2:36" ht="15" customHeight="1" outlineLevel="1" x14ac:dyDescent="0.2">
      <c r="B70" s="45" t="s">
        <v>142</v>
      </c>
      <c r="C70" s="37">
        <v>-0.26200000000000001</v>
      </c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39">
        <v>0</v>
      </c>
      <c r="J70" s="39">
        <v>0</v>
      </c>
      <c r="K70" s="39">
        <v>0</v>
      </c>
      <c r="L70" s="39">
        <v>0</v>
      </c>
      <c r="M70" s="38">
        <v>0</v>
      </c>
      <c r="N70" s="38">
        <v>0</v>
      </c>
      <c r="O70" s="38">
        <v>0</v>
      </c>
      <c r="P70" s="38">
        <v>0</v>
      </c>
      <c r="Q70" s="38">
        <v>0</v>
      </c>
      <c r="R70" s="38">
        <v>0</v>
      </c>
      <c r="S70" s="38">
        <v>0</v>
      </c>
      <c r="T70" s="40">
        <v>0</v>
      </c>
      <c r="U70" s="37">
        <v>0</v>
      </c>
      <c r="V70" s="38">
        <v>0</v>
      </c>
      <c r="W70" s="38">
        <v>0</v>
      </c>
      <c r="X70" s="40">
        <v>0</v>
      </c>
      <c r="Y70" s="38">
        <v>0</v>
      </c>
      <c r="Z70" s="40">
        <v>0</v>
      </c>
      <c r="AA70" s="37">
        <v>0</v>
      </c>
      <c r="AB70" s="38">
        <v>0</v>
      </c>
      <c r="AC70" s="38">
        <v>0</v>
      </c>
      <c r="AD70" s="40">
        <v>0</v>
      </c>
      <c r="AE70" s="39">
        <v>0</v>
      </c>
      <c r="AF70" s="39">
        <v>0</v>
      </c>
      <c r="AG70" s="51">
        <f t="shared" si="2"/>
        <v>-0.26200000000000001</v>
      </c>
      <c r="AH70" s="52">
        <f t="shared" si="3"/>
        <v>0</v>
      </c>
      <c r="AI70" s="3"/>
      <c r="AJ70" s="3"/>
    </row>
    <row r="71" spans="2:36" ht="15" customHeight="1" outlineLevel="1" x14ac:dyDescent="0.2">
      <c r="B71" s="45" t="s">
        <v>177</v>
      </c>
      <c r="C71" s="37">
        <v>1583.0609999999999</v>
      </c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9">
        <v>0</v>
      </c>
      <c r="J71" s="39">
        <v>0</v>
      </c>
      <c r="K71" s="39">
        <v>0</v>
      </c>
      <c r="L71" s="39">
        <v>0</v>
      </c>
      <c r="M71" s="38">
        <v>0</v>
      </c>
      <c r="N71" s="38">
        <v>0</v>
      </c>
      <c r="O71" s="38">
        <v>0</v>
      </c>
      <c r="P71" s="38">
        <v>0</v>
      </c>
      <c r="Q71" s="38">
        <v>0</v>
      </c>
      <c r="R71" s="38">
        <v>0</v>
      </c>
      <c r="S71" s="38">
        <v>0</v>
      </c>
      <c r="T71" s="40">
        <v>0</v>
      </c>
      <c r="U71" s="37">
        <v>0</v>
      </c>
      <c r="V71" s="38">
        <v>0</v>
      </c>
      <c r="W71" s="38">
        <v>0</v>
      </c>
      <c r="X71" s="40">
        <v>1.4490000000000001</v>
      </c>
      <c r="Y71" s="38">
        <v>0</v>
      </c>
      <c r="Z71" s="40">
        <v>0</v>
      </c>
      <c r="AA71" s="37">
        <v>0</v>
      </c>
      <c r="AB71" s="38">
        <v>0</v>
      </c>
      <c r="AC71" s="38">
        <v>0</v>
      </c>
      <c r="AD71" s="40">
        <v>0</v>
      </c>
      <c r="AE71" s="39">
        <v>0</v>
      </c>
      <c r="AF71" s="39">
        <v>0</v>
      </c>
      <c r="AG71" s="51">
        <f t="shared" si="2"/>
        <v>1583.0609999999999</v>
      </c>
      <c r="AH71" s="52">
        <f t="shared" si="3"/>
        <v>1.4490000000000001</v>
      </c>
      <c r="AI71" s="3"/>
      <c r="AJ71" s="3"/>
    </row>
    <row r="72" spans="2:36" ht="15" customHeight="1" outlineLevel="1" x14ac:dyDescent="0.2">
      <c r="B72" s="45" t="s">
        <v>143</v>
      </c>
      <c r="C72" s="37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9">
        <v>0</v>
      </c>
      <c r="J72" s="39">
        <v>0</v>
      </c>
      <c r="K72" s="39">
        <v>0</v>
      </c>
      <c r="L72" s="39">
        <v>0</v>
      </c>
      <c r="M72" s="38">
        <v>0</v>
      </c>
      <c r="N72" s="38">
        <v>0</v>
      </c>
      <c r="O72" s="38">
        <v>0</v>
      </c>
      <c r="P72" s="38">
        <v>0</v>
      </c>
      <c r="Q72" s="38">
        <v>0</v>
      </c>
      <c r="R72" s="38">
        <v>0</v>
      </c>
      <c r="S72" s="38">
        <v>0</v>
      </c>
      <c r="T72" s="40">
        <v>0</v>
      </c>
      <c r="U72" s="37">
        <v>0</v>
      </c>
      <c r="V72" s="38">
        <v>0</v>
      </c>
      <c r="W72" s="38">
        <v>0</v>
      </c>
      <c r="X72" s="40">
        <v>0</v>
      </c>
      <c r="Y72" s="38">
        <v>0</v>
      </c>
      <c r="Z72" s="40">
        <v>0</v>
      </c>
      <c r="AA72" s="37">
        <v>0</v>
      </c>
      <c r="AB72" s="38">
        <v>0</v>
      </c>
      <c r="AC72" s="38">
        <v>0</v>
      </c>
      <c r="AD72" s="40">
        <v>0</v>
      </c>
      <c r="AE72" s="39">
        <v>0</v>
      </c>
      <c r="AF72" s="39">
        <v>0</v>
      </c>
      <c r="AG72" s="51">
        <f t="shared" si="2"/>
        <v>0</v>
      </c>
      <c r="AH72" s="52">
        <f t="shared" si="3"/>
        <v>0</v>
      </c>
      <c r="AI72" s="3"/>
      <c r="AJ72" s="3"/>
    </row>
    <row r="73" spans="2:36" ht="15" customHeight="1" outlineLevel="1" x14ac:dyDescent="0.2">
      <c r="B73" s="45" t="s">
        <v>144</v>
      </c>
      <c r="C73" s="37">
        <v>0</v>
      </c>
      <c r="D73" s="38">
        <v>5.0000000000000001E-3</v>
      </c>
      <c r="E73" s="38">
        <v>0</v>
      </c>
      <c r="F73" s="38">
        <v>0</v>
      </c>
      <c r="G73" s="38">
        <v>0</v>
      </c>
      <c r="H73" s="38">
        <v>0</v>
      </c>
      <c r="I73" s="39">
        <v>0</v>
      </c>
      <c r="J73" s="39">
        <v>0</v>
      </c>
      <c r="K73" s="39">
        <v>0</v>
      </c>
      <c r="L73" s="39">
        <v>0</v>
      </c>
      <c r="M73" s="38">
        <v>0</v>
      </c>
      <c r="N73" s="38">
        <v>0</v>
      </c>
      <c r="O73" s="38">
        <v>0</v>
      </c>
      <c r="P73" s="38">
        <v>0</v>
      </c>
      <c r="Q73" s="38">
        <v>0</v>
      </c>
      <c r="R73" s="38">
        <v>0</v>
      </c>
      <c r="S73" s="38">
        <v>0</v>
      </c>
      <c r="T73" s="40">
        <v>0</v>
      </c>
      <c r="U73" s="37">
        <v>0</v>
      </c>
      <c r="V73" s="38">
        <v>0</v>
      </c>
      <c r="W73" s="38">
        <v>0</v>
      </c>
      <c r="X73" s="40">
        <v>0</v>
      </c>
      <c r="Y73" s="38">
        <v>0</v>
      </c>
      <c r="Z73" s="40">
        <v>344.82</v>
      </c>
      <c r="AA73" s="37">
        <v>0</v>
      </c>
      <c r="AB73" s="38">
        <v>0</v>
      </c>
      <c r="AC73" s="38">
        <v>0</v>
      </c>
      <c r="AD73" s="40">
        <v>834.80600000000004</v>
      </c>
      <c r="AE73" s="39">
        <v>0</v>
      </c>
      <c r="AF73" s="39">
        <v>-234912.15491340149</v>
      </c>
      <c r="AG73" s="51">
        <f t="shared" si="2"/>
        <v>0</v>
      </c>
      <c r="AH73" s="52">
        <f t="shared" si="3"/>
        <v>-233732.5239134015</v>
      </c>
      <c r="AI73" s="3"/>
      <c r="AJ73" s="3"/>
    </row>
    <row r="74" spans="2:36" ht="15" customHeight="1" outlineLevel="1" x14ac:dyDescent="0.2">
      <c r="B74" s="45" t="s">
        <v>145</v>
      </c>
      <c r="C74" s="37">
        <v>179.38900000000012</v>
      </c>
      <c r="D74" s="38">
        <v>0</v>
      </c>
      <c r="E74" s="38">
        <v>0</v>
      </c>
      <c r="F74" s="38">
        <v>0</v>
      </c>
      <c r="G74" s="38">
        <v>0</v>
      </c>
      <c r="H74" s="38">
        <v>0</v>
      </c>
      <c r="I74" s="39">
        <v>0</v>
      </c>
      <c r="J74" s="39">
        <v>0</v>
      </c>
      <c r="K74" s="39">
        <v>0</v>
      </c>
      <c r="L74" s="39">
        <v>0</v>
      </c>
      <c r="M74" s="38">
        <v>0</v>
      </c>
      <c r="N74" s="38">
        <v>0</v>
      </c>
      <c r="O74" s="38">
        <v>0</v>
      </c>
      <c r="P74" s="38">
        <v>0</v>
      </c>
      <c r="Q74" s="38">
        <v>0</v>
      </c>
      <c r="R74" s="38">
        <v>0</v>
      </c>
      <c r="S74" s="38">
        <v>0</v>
      </c>
      <c r="T74" s="40">
        <v>0</v>
      </c>
      <c r="U74" s="37">
        <v>0</v>
      </c>
      <c r="V74" s="38">
        <v>0</v>
      </c>
      <c r="W74" s="38">
        <v>0</v>
      </c>
      <c r="X74" s="40">
        <v>0</v>
      </c>
      <c r="Y74" s="38">
        <v>0</v>
      </c>
      <c r="Z74" s="40">
        <v>0</v>
      </c>
      <c r="AA74" s="37">
        <v>0</v>
      </c>
      <c r="AB74" s="38">
        <v>0</v>
      </c>
      <c r="AC74" s="38">
        <v>0</v>
      </c>
      <c r="AD74" s="40">
        <v>0</v>
      </c>
      <c r="AE74" s="39">
        <v>0</v>
      </c>
      <c r="AF74" s="39">
        <v>0</v>
      </c>
      <c r="AG74" s="51">
        <f t="shared" si="2"/>
        <v>179.38900000000012</v>
      </c>
      <c r="AH74" s="52">
        <f t="shared" si="3"/>
        <v>0</v>
      </c>
      <c r="AI74" s="3"/>
      <c r="AJ74" s="3"/>
    </row>
    <row r="75" spans="2:36" ht="15" customHeight="1" outlineLevel="1" x14ac:dyDescent="0.2">
      <c r="B75" s="45" t="s">
        <v>146</v>
      </c>
      <c r="C75" s="37">
        <v>16532.419000000002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9">
        <v>0</v>
      </c>
      <c r="J75" s="39">
        <v>0</v>
      </c>
      <c r="K75" s="39">
        <v>0</v>
      </c>
      <c r="L75" s="39">
        <v>0</v>
      </c>
      <c r="M75" s="38">
        <v>0</v>
      </c>
      <c r="N75" s="38">
        <v>0</v>
      </c>
      <c r="O75" s="38">
        <v>0</v>
      </c>
      <c r="P75" s="38">
        <v>0</v>
      </c>
      <c r="Q75" s="38">
        <v>0</v>
      </c>
      <c r="R75" s="38">
        <v>0</v>
      </c>
      <c r="S75" s="38">
        <v>0</v>
      </c>
      <c r="T75" s="40">
        <v>0</v>
      </c>
      <c r="U75" s="37">
        <v>0</v>
      </c>
      <c r="V75" s="38">
        <v>10.361271800000001</v>
      </c>
      <c r="W75" s="38">
        <v>0</v>
      </c>
      <c r="X75" s="40">
        <v>0</v>
      </c>
      <c r="Y75" s="38">
        <v>0</v>
      </c>
      <c r="Z75" s="40">
        <v>0</v>
      </c>
      <c r="AA75" s="37">
        <v>0</v>
      </c>
      <c r="AB75" s="38">
        <v>0</v>
      </c>
      <c r="AC75" s="38">
        <v>0</v>
      </c>
      <c r="AD75" s="40">
        <v>0</v>
      </c>
      <c r="AE75" s="39">
        <v>0</v>
      </c>
      <c r="AF75" s="39">
        <v>0</v>
      </c>
      <c r="AG75" s="51">
        <f t="shared" si="2"/>
        <v>16532.419000000002</v>
      </c>
      <c r="AH75" s="52">
        <f t="shared" si="3"/>
        <v>10.361271800000001</v>
      </c>
      <c r="AI75" s="3"/>
      <c r="AJ75" s="3"/>
    </row>
    <row r="76" spans="2:36" ht="15" customHeight="1" outlineLevel="1" x14ac:dyDescent="0.2">
      <c r="B76" s="45" t="s">
        <v>147</v>
      </c>
      <c r="C76" s="37">
        <v>-34.277000000000001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9">
        <v>0</v>
      </c>
      <c r="J76" s="39">
        <v>0</v>
      </c>
      <c r="K76" s="39">
        <v>0</v>
      </c>
      <c r="L76" s="39">
        <v>0</v>
      </c>
      <c r="M76" s="38">
        <v>0</v>
      </c>
      <c r="N76" s="38">
        <v>0</v>
      </c>
      <c r="O76" s="38">
        <v>0</v>
      </c>
      <c r="P76" s="38">
        <v>0</v>
      </c>
      <c r="Q76" s="38">
        <v>0</v>
      </c>
      <c r="R76" s="38">
        <v>0</v>
      </c>
      <c r="S76" s="38">
        <v>0</v>
      </c>
      <c r="T76" s="40">
        <v>0</v>
      </c>
      <c r="U76" s="37">
        <v>0</v>
      </c>
      <c r="V76" s="38">
        <v>0</v>
      </c>
      <c r="W76" s="38">
        <v>0</v>
      </c>
      <c r="X76" s="40">
        <v>0</v>
      </c>
      <c r="Y76" s="38">
        <v>0</v>
      </c>
      <c r="Z76" s="40">
        <v>0</v>
      </c>
      <c r="AA76" s="37">
        <v>0</v>
      </c>
      <c r="AB76" s="38">
        <v>0</v>
      </c>
      <c r="AC76" s="38">
        <v>0</v>
      </c>
      <c r="AD76" s="40">
        <v>0</v>
      </c>
      <c r="AE76" s="39">
        <v>0</v>
      </c>
      <c r="AF76" s="39">
        <v>0</v>
      </c>
      <c r="AG76" s="51">
        <f t="shared" ref="AG76:AG107" si="4">C76+E76+G76+Q76+S76++W76+AA76+AC76+Y76+AE76+U76+K76+M76+O76+I76</f>
        <v>-34.277000000000001</v>
      </c>
      <c r="AH76" s="52">
        <f t="shared" ref="AH76:AH107" si="5">D76+F76+H76+R76+T76+X76+AB76+AD76+Z76+AF76+V76+L76+N76+P76+J76</f>
        <v>0</v>
      </c>
      <c r="AI76" s="3"/>
      <c r="AJ76" s="3"/>
    </row>
    <row r="77" spans="2:36" ht="15" customHeight="1" outlineLevel="1" x14ac:dyDescent="0.2">
      <c r="B77" s="45" t="s">
        <v>148</v>
      </c>
      <c r="C77" s="37">
        <v>6912.759</v>
      </c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39">
        <v>0</v>
      </c>
      <c r="J77" s="39">
        <v>0</v>
      </c>
      <c r="K77" s="39">
        <v>0</v>
      </c>
      <c r="L77" s="39">
        <v>0</v>
      </c>
      <c r="M77" s="38">
        <v>0</v>
      </c>
      <c r="N77" s="38">
        <v>0</v>
      </c>
      <c r="O77" s="38">
        <v>0</v>
      </c>
      <c r="P77" s="38">
        <v>0</v>
      </c>
      <c r="Q77" s="38">
        <v>0</v>
      </c>
      <c r="R77" s="38">
        <v>0</v>
      </c>
      <c r="S77" s="38">
        <v>834.80600000000004</v>
      </c>
      <c r="T77" s="40">
        <v>0</v>
      </c>
      <c r="U77" s="37">
        <v>0</v>
      </c>
      <c r="V77" s="38">
        <v>0</v>
      </c>
      <c r="W77" s="38">
        <v>0</v>
      </c>
      <c r="X77" s="40">
        <v>0</v>
      </c>
      <c r="Y77" s="38">
        <v>0</v>
      </c>
      <c r="Z77" s="40">
        <v>0</v>
      </c>
      <c r="AA77" s="37">
        <v>0</v>
      </c>
      <c r="AB77" s="38">
        <v>0</v>
      </c>
      <c r="AC77" s="38">
        <v>0</v>
      </c>
      <c r="AD77" s="40">
        <v>0</v>
      </c>
      <c r="AE77" s="39">
        <v>0</v>
      </c>
      <c r="AF77" s="39">
        <v>0</v>
      </c>
      <c r="AG77" s="51">
        <f t="shared" si="4"/>
        <v>7747.5650000000005</v>
      </c>
      <c r="AH77" s="52">
        <f t="shared" si="5"/>
        <v>0</v>
      </c>
      <c r="AI77" s="3"/>
      <c r="AJ77" s="3"/>
    </row>
    <row r="78" spans="2:36" ht="15" customHeight="1" outlineLevel="1" x14ac:dyDescent="0.2">
      <c r="B78" s="45" t="s">
        <v>149</v>
      </c>
      <c r="C78" s="37">
        <v>-6042.4960000000001</v>
      </c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9">
        <v>0</v>
      </c>
      <c r="J78" s="39">
        <v>0</v>
      </c>
      <c r="K78" s="39">
        <v>0</v>
      </c>
      <c r="L78" s="39">
        <v>0</v>
      </c>
      <c r="M78" s="38">
        <v>0</v>
      </c>
      <c r="N78" s="38">
        <v>0</v>
      </c>
      <c r="O78" s="38">
        <v>0</v>
      </c>
      <c r="P78" s="38">
        <v>0</v>
      </c>
      <c r="Q78" s="38">
        <v>0</v>
      </c>
      <c r="R78" s="38">
        <v>0</v>
      </c>
      <c r="S78" s="38">
        <v>344.82</v>
      </c>
      <c r="T78" s="40">
        <v>0</v>
      </c>
      <c r="U78" s="37">
        <v>0</v>
      </c>
      <c r="V78" s="38">
        <v>0</v>
      </c>
      <c r="W78" s="38">
        <v>0</v>
      </c>
      <c r="X78" s="40">
        <v>0</v>
      </c>
      <c r="Y78" s="38">
        <v>0</v>
      </c>
      <c r="Z78" s="40">
        <v>0</v>
      </c>
      <c r="AA78" s="37">
        <v>0</v>
      </c>
      <c r="AB78" s="38">
        <v>0</v>
      </c>
      <c r="AC78" s="38">
        <v>0</v>
      </c>
      <c r="AD78" s="40">
        <v>0</v>
      </c>
      <c r="AE78" s="39">
        <v>0</v>
      </c>
      <c r="AF78" s="39">
        <v>0</v>
      </c>
      <c r="AG78" s="51">
        <f t="shared" si="4"/>
        <v>-5697.6760000000004</v>
      </c>
      <c r="AH78" s="52">
        <f t="shared" si="5"/>
        <v>0</v>
      </c>
      <c r="AI78" s="3"/>
      <c r="AJ78" s="3"/>
    </row>
    <row r="79" spans="2:36" ht="15" customHeight="1" outlineLevel="1" x14ac:dyDescent="0.2">
      <c r="B79" s="45" t="s">
        <v>150</v>
      </c>
      <c r="C79" s="37">
        <v>-5867.8360000000002</v>
      </c>
      <c r="D79" s="38">
        <v>18203.815999999999</v>
      </c>
      <c r="E79" s="38">
        <v>0</v>
      </c>
      <c r="F79" s="38">
        <v>0</v>
      </c>
      <c r="G79" s="38">
        <v>0</v>
      </c>
      <c r="H79" s="38">
        <v>0</v>
      </c>
      <c r="I79" s="39">
        <v>0</v>
      </c>
      <c r="J79" s="39">
        <v>0</v>
      </c>
      <c r="K79" s="39">
        <v>0</v>
      </c>
      <c r="L79" s="39">
        <v>0</v>
      </c>
      <c r="M79" s="38">
        <v>0</v>
      </c>
      <c r="N79" s="38">
        <v>0</v>
      </c>
      <c r="O79" s="38">
        <v>0</v>
      </c>
      <c r="P79" s="38">
        <v>0</v>
      </c>
      <c r="Q79" s="38">
        <v>0</v>
      </c>
      <c r="R79" s="38">
        <v>0</v>
      </c>
      <c r="S79" s="38">
        <v>-534796.054</v>
      </c>
      <c r="T79" s="40">
        <v>0</v>
      </c>
      <c r="U79" s="37">
        <v>0</v>
      </c>
      <c r="V79" s="38">
        <v>0</v>
      </c>
      <c r="W79" s="38">
        <v>0</v>
      </c>
      <c r="X79" s="40">
        <v>0</v>
      </c>
      <c r="Y79" s="38">
        <v>0</v>
      </c>
      <c r="Z79" s="40">
        <v>0</v>
      </c>
      <c r="AA79" s="37">
        <v>0</v>
      </c>
      <c r="AB79" s="38">
        <v>0</v>
      </c>
      <c r="AC79" s="38">
        <v>0</v>
      </c>
      <c r="AD79" s="40">
        <v>-2164.4914844455911</v>
      </c>
      <c r="AE79" s="39">
        <v>0</v>
      </c>
      <c r="AF79" s="39">
        <v>0</v>
      </c>
      <c r="AG79" s="51">
        <f t="shared" si="4"/>
        <v>-540663.89</v>
      </c>
      <c r="AH79" s="52">
        <f t="shared" si="5"/>
        <v>16039.324515554408</v>
      </c>
      <c r="AI79" s="3"/>
      <c r="AJ79" s="3"/>
    </row>
    <row r="80" spans="2:36" ht="15" customHeight="1" outlineLevel="1" x14ac:dyDescent="0.2">
      <c r="B80" s="48" t="s">
        <v>151</v>
      </c>
      <c r="C80" s="37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9">
        <v>0</v>
      </c>
      <c r="J80" s="39">
        <v>0</v>
      </c>
      <c r="K80" s="39">
        <v>0</v>
      </c>
      <c r="L80" s="39">
        <v>0</v>
      </c>
      <c r="M80" s="38">
        <v>0</v>
      </c>
      <c r="N80" s="38">
        <v>0</v>
      </c>
      <c r="O80" s="38">
        <v>0</v>
      </c>
      <c r="P80" s="38">
        <v>0</v>
      </c>
      <c r="Q80" s="38">
        <v>0</v>
      </c>
      <c r="R80" s="38">
        <v>0</v>
      </c>
      <c r="S80" s="38">
        <v>0</v>
      </c>
      <c r="T80" s="40">
        <v>0</v>
      </c>
      <c r="U80" s="37">
        <v>0</v>
      </c>
      <c r="V80" s="38">
        <v>0</v>
      </c>
      <c r="W80" s="38">
        <v>0</v>
      </c>
      <c r="X80" s="40">
        <v>0</v>
      </c>
      <c r="Y80" s="38">
        <v>0</v>
      </c>
      <c r="Z80" s="40">
        <v>0</v>
      </c>
      <c r="AA80" s="37">
        <v>0</v>
      </c>
      <c r="AB80" s="38">
        <v>0</v>
      </c>
      <c r="AC80" s="38">
        <v>0</v>
      </c>
      <c r="AD80" s="40">
        <v>0</v>
      </c>
      <c r="AE80" s="39">
        <v>0</v>
      </c>
      <c r="AF80" s="39">
        <v>0</v>
      </c>
      <c r="AG80" s="51">
        <f t="shared" si="4"/>
        <v>0</v>
      </c>
      <c r="AH80" s="52">
        <f t="shared" si="5"/>
        <v>0</v>
      </c>
      <c r="AI80" s="3"/>
      <c r="AJ80" s="3"/>
    </row>
    <row r="81" spans="2:36" ht="15" customHeight="1" outlineLevel="1" x14ac:dyDescent="0.2">
      <c r="B81" s="48" t="s">
        <v>152</v>
      </c>
      <c r="C81" s="37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9">
        <v>0</v>
      </c>
      <c r="J81" s="39">
        <v>0</v>
      </c>
      <c r="K81" s="39">
        <v>0</v>
      </c>
      <c r="L81" s="39">
        <v>0</v>
      </c>
      <c r="M81" s="38">
        <v>0</v>
      </c>
      <c r="N81" s="38">
        <v>0</v>
      </c>
      <c r="O81" s="38">
        <v>0</v>
      </c>
      <c r="P81" s="38">
        <v>0</v>
      </c>
      <c r="Q81" s="38">
        <v>0</v>
      </c>
      <c r="R81" s="38">
        <v>0</v>
      </c>
      <c r="S81" s="38">
        <v>0</v>
      </c>
      <c r="T81" s="40">
        <v>0</v>
      </c>
      <c r="U81" s="37">
        <v>0</v>
      </c>
      <c r="V81" s="38">
        <v>0</v>
      </c>
      <c r="W81" s="38">
        <v>0</v>
      </c>
      <c r="X81" s="40">
        <v>0</v>
      </c>
      <c r="Y81" s="38">
        <v>0</v>
      </c>
      <c r="Z81" s="40">
        <v>0</v>
      </c>
      <c r="AA81" s="37">
        <v>0</v>
      </c>
      <c r="AB81" s="38">
        <v>0</v>
      </c>
      <c r="AC81" s="38">
        <v>0</v>
      </c>
      <c r="AD81" s="40">
        <v>0</v>
      </c>
      <c r="AE81" s="39">
        <v>0</v>
      </c>
      <c r="AF81" s="39">
        <v>0</v>
      </c>
      <c r="AG81" s="51">
        <f t="shared" si="4"/>
        <v>0</v>
      </c>
      <c r="AH81" s="52">
        <f t="shared" si="5"/>
        <v>0</v>
      </c>
      <c r="AI81" s="3"/>
      <c r="AJ81" s="3"/>
    </row>
    <row r="82" spans="2:36" ht="15" customHeight="1" outlineLevel="1" x14ac:dyDescent="0.2">
      <c r="B82" s="48" t="s">
        <v>153</v>
      </c>
      <c r="C82" s="37">
        <v>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9">
        <v>0</v>
      </c>
      <c r="J82" s="39">
        <v>0</v>
      </c>
      <c r="K82" s="39">
        <v>0</v>
      </c>
      <c r="L82" s="39">
        <v>0</v>
      </c>
      <c r="M82" s="38">
        <v>0</v>
      </c>
      <c r="N82" s="38">
        <v>0</v>
      </c>
      <c r="O82" s="38">
        <v>0</v>
      </c>
      <c r="P82" s="38">
        <v>0</v>
      </c>
      <c r="Q82" s="38">
        <v>0</v>
      </c>
      <c r="R82" s="38">
        <v>0</v>
      </c>
      <c r="S82" s="38">
        <v>0</v>
      </c>
      <c r="T82" s="40">
        <v>0</v>
      </c>
      <c r="U82" s="37">
        <v>0</v>
      </c>
      <c r="V82" s="38">
        <v>0</v>
      </c>
      <c r="W82" s="38">
        <v>0</v>
      </c>
      <c r="X82" s="40">
        <v>0</v>
      </c>
      <c r="Y82" s="38">
        <v>0</v>
      </c>
      <c r="Z82" s="40">
        <v>0</v>
      </c>
      <c r="AA82" s="37">
        <v>0</v>
      </c>
      <c r="AB82" s="38">
        <v>0</v>
      </c>
      <c r="AC82" s="38">
        <v>0</v>
      </c>
      <c r="AD82" s="40">
        <v>0</v>
      </c>
      <c r="AE82" s="39">
        <v>0</v>
      </c>
      <c r="AF82" s="39">
        <v>0</v>
      </c>
      <c r="AG82" s="51">
        <f t="shared" si="4"/>
        <v>0</v>
      </c>
      <c r="AH82" s="52">
        <f t="shared" si="5"/>
        <v>0</v>
      </c>
      <c r="AI82" s="3"/>
      <c r="AJ82" s="3"/>
    </row>
    <row r="83" spans="2:36" ht="15" customHeight="1" outlineLevel="1" x14ac:dyDescent="0.2">
      <c r="B83" s="48" t="s">
        <v>154</v>
      </c>
      <c r="C83" s="37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9">
        <v>0</v>
      </c>
      <c r="J83" s="39">
        <v>0</v>
      </c>
      <c r="K83" s="39">
        <v>0</v>
      </c>
      <c r="L83" s="39">
        <v>0</v>
      </c>
      <c r="M83" s="38">
        <v>0</v>
      </c>
      <c r="N83" s="38">
        <v>0</v>
      </c>
      <c r="O83" s="38">
        <v>0</v>
      </c>
      <c r="P83" s="38">
        <v>0</v>
      </c>
      <c r="Q83" s="38">
        <v>0</v>
      </c>
      <c r="R83" s="38">
        <v>0</v>
      </c>
      <c r="S83" s="38">
        <v>0</v>
      </c>
      <c r="T83" s="40">
        <v>0</v>
      </c>
      <c r="U83" s="37">
        <v>0</v>
      </c>
      <c r="V83" s="38">
        <v>0</v>
      </c>
      <c r="W83" s="38">
        <v>0</v>
      </c>
      <c r="X83" s="40">
        <v>0</v>
      </c>
      <c r="Y83" s="38">
        <v>0</v>
      </c>
      <c r="Z83" s="40">
        <v>0</v>
      </c>
      <c r="AA83" s="37">
        <v>0</v>
      </c>
      <c r="AB83" s="38">
        <v>0</v>
      </c>
      <c r="AC83" s="38">
        <v>0</v>
      </c>
      <c r="AD83" s="40">
        <v>0</v>
      </c>
      <c r="AE83" s="39">
        <v>0</v>
      </c>
      <c r="AF83" s="39">
        <v>0</v>
      </c>
      <c r="AG83" s="51">
        <f t="shared" si="4"/>
        <v>0</v>
      </c>
      <c r="AH83" s="52">
        <f t="shared" si="5"/>
        <v>0</v>
      </c>
      <c r="AI83" s="3"/>
      <c r="AJ83" s="3"/>
    </row>
    <row r="84" spans="2:36" s="3" customFormat="1" ht="15" customHeight="1" x14ac:dyDescent="0.2">
      <c r="B84" s="90" t="s">
        <v>158</v>
      </c>
      <c r="C84" s="91">
        <v>-2345.8919999999998</v>
      </c>
      <c r="D84" s="92">
        <v>3331250.0296760006</v>
      </c>
      <c r="E84" s="92">
        <v>0</v>
      </c>
      <c r="F84" s="92">
        <v>1931.8882880000001</v>
      </c>
      <c r="G84" s="92">
        <v>3737.7399000000005</v>
      </c>
      <c r="H84" s="92">
        <v>318.11299999999937</v>
      </c>
      <c r="I84" s="92">
        <v>0</v>
      </c>
      <c r="J84" s="92">
        <v>0</v>
      </c>
      <c r="K84" s="92">
        <v>0</v>
      </c>
      <c r="L84" s="92">
        <v>30161.571</v>
      </c>
      <c r="M84" s="92">
        <v>0</v>
      </c>
      <c r="N84" s="92">
        <v>-16722.337</v>
      </c>
      <c r="O84" s="92">
        <v>0</v>
      </c>
      <c r="P84" s="92">
        <v>-753.26189050000016</v>
      </c>
      <c r="Q84" s="92">
        <v>-108.048</v>
      </c>
      <c r="R84" s="92">
        <v>129798.5037556905</v>
      </c>
      <c r="S84" s="92">
        <v>0</v>
      </c>
      <c r="T84" s="93">
        <v>-487753.47599999997</v>
      </c>
      <c r="U84" s="91">
        <v>91233.283902315743</v>
      </c>
      <c r="V84" s="92">
        <v>81731.35147189998</v>
      </c>
      <c r="W84" s="92">
        <v>-2982.9125572928192</v>
      </c>
      <c r="X84" s="93">
        <v>1023.0649999999996</v>
      </c>
      <c r="Y84" s="92">
        <v>0</v>
      </c>
      <c r="Z84" s="93">
        <v>90454.417074864148</v>
      </c>
      <c r="AA84" s="91">
        <v>0</v>
      </c>
      <c r="AB84" s="92">
        <v>0</v>
      </c>
      <c r="AC84" s="92">
        <v>3435010.2176165818</v>
      </c>
      <c r="AD84" s="93">
        <v>-144.393</v>
      </c>
      <c r="AE84" s="92">
        <v>22403.0665448748</v>
      </c>
      <c r="AF84" s="92">
        <v>493551.0700382567</v>
      </c>
      <c r="AG84" s="91">
        <f t="shared" si="4"/>
        <v>3546947.4554064795</v>
      </c>
      <c r="AH84" s="93">
        <f t="shared" si="5"/>
        <v>3654846.5414142124</v>
      </c>
    </row>
    <row r="85" spans="2:36" s="3" customFormat="1" ht="15" customHeight="1" outlineLevel="1" x14ac:dyDescent="0.2">
      <c r="B85" s="42" t="s">
        <v>159</v>
      </c>
      <c r="C85" s="35">
        <v>0.39600000000000002</v>
      </c>
      <c r="D85" s="34">
        <v>880469.45292399998</v>
      </c>
      <c r="E85" s="34">
        <v>0</v>
      </c>
      <c r="F85" s="34">
        <v>374.39199999999994</v>
      </c>
      <c r="G85" s="34">
        <v>1208.2039000000004</v>
      </c>
      <c r="H85" s="34">
        <v>-10236.568000000001</v>
      </c>
      <c r="I85" s="34">
        <v>0</v>
      </c>
      <c r="J85" s="34">
        <v>0</v>
      </c>
      <c r="K85" s="34">
        <v>0</v>
      </c>
      <c r="L85" s="34">
        <v>27601.067999999999</v>
      </c>
      <c r="M85" s="32">
        <v>0</v>
      </c>
      <c r="N85" s="32">
        <v>-17552.523999999998</v>
      </c>
      <c r="O85" s="32">
        <v>0</v>
      </c>
      <c r="P85" s="32">
        <v>-1290.3001304900004</v>
      </c>
      <c r="Q85" s="34">
        <v>-114.764</v>
      </c>
      <c r="R85" s="34">
        <v>35528.349936000035</v>
      </c>
      <c r="S85" s="34">
        <v>0</v>
      </c>
      <c r="T85" s="36">
        <v>157775.59399999998</v>
      </c>
      <c r="U85" s="35">
        <v>2707.0297256000017</v>
      </c>
      <c r="V85" s="34">
        <v>99334.21842759999</v>
      </c>
      <c r="W85" s="34">
        <v>923.18139400000018</v>
      </c>
      <c r="X85" s="36">
        <v>-2177.1840000000002</v>
      </c>
      <c r="Y85" s="34">
        <v>0</v>
      </c>
      <c r="Z85" s="36">
        <v>-301003.55565575999</v>
      </c>
      <c r="AA85" s="35">
        <v>0</v>
      </c>
      <c r="AB85" s="34">
        <v>0</v>
      </c>
      <c r="AC85" s="34">
        <v>701225.88702280016</v>
      </c>
      <c r="AD85" s="36">
        <v>-119.857</v>
      </c>
      <c r="AE85" s="34">
        <v>0</v>
      </c>
      <c r="AF85" s="34">
        <v>0</v>
      </c>
      <c r="AG85" s="35">
        <f t="shared" si="4"/>
        <v>705949.93404240021</v>
      </c>
      <c r="AH85" s="36">
        <f t="shared" si="5"/>
        <v>868703.08650135004</v>
      </c>
    </row>
    <row r="86" spans="2:36" ht="15" customHeight="1" outlineLevel="1" x14ac:dyDescent="0.2">
      <c r="B86" s="44" t="s">
        <v>141</v>
      </c>
      <c r="C86" s="37">
        <v>0</v>
      </c>
      <c r="D86" s="38">
        <v>-878.61178800000164</v>
      </c>
      <c r="E86" s="38">
        <v>0</v>
      </c>
      <c r="F86" s="38">
        <v>182.6</v>
      </c>
      <c r="G86" s="38">
        <v>2213.6609000000003</v>
      </c>
      <c r="H86" s="38">
        <v>0</v>
      </c>
      <c r="I86" s="39">
        <v>0</v>
      </c>
      <c r="J86" s="39">
        <v>0</v>
      </c>
      <c r="K86" s="39">
        <v>0</v>
      </c>
      <c r="L86" s="39">
        <v>500.64</v>
      </c>
      <c r="M86" s="38">
        <v>0</v>
      </c>
      <c r="N86" s="38">
        <v>5362.3870000000006</v>
      </c>
      <c r="O86" s="38">
        <v>0</v>
      </c>
      <c r="P86" s="38">
        <v>268.96762399999989</v>
      </c>
      <c r="Q86" s="38">
        <v>-99.471999999999994</v>
      </c>
      <c r="R86" s="38">
        <v>0.39600000000000002</v>
      </c>
      <c r="S86" s="38">
        <v>0</v>
      </c>
      <c r="T86" s="40">
        <v>0</v>
      </c>
      <c r="U86" s="37">
        <v>-1225.8294819999987</v>
      </c>
      <c r="V86" s="38">
        <v>0</v>
      </c>
      <c r="W86" s="38">
        <v>-2032.0086059999999</v>
      </c>
      <c r="X86" s="40">
        <v>0</v>
      </c>
      <c r="Y86" s="38">
        <v>0</v>
      </c>
      <c r="Z86" s="52">
        <v>0</v>
      </c>
      <c r="AA86" s="37">
        <v>0</v>
      </c>
      <c r="AB86" s="38">
        <v>0</v>
      </c>
      <c r="AC86" s="38">
        <v>882800.51989999996</v>
      </c>
      <c r="AD86" s="40">
        <v>0</v>
      </c>
      <c r="AE86" s="39">
        <v>0</v>
      </c>
      <c r="AF86" s="39">
        <v>0</v>
      </c>
      <c r="AG86" s="51">
        <f t="shared" si="4"/>
        <v>881656.87071199995</v>
      </c>
      <c r="AH86" s="52">
        <f t="shared" si="5"/>
        <v>5436.378835999999</v>
      </c>
      <c r="AI86" s="3"/>
      <c r="AJ86" s="3"/>
    </row>
    <row r="87" spans="2:36" ht="15" customHeight="1" outlineLevel="1" x14ac:dyDescent="0.2">
      <c r="B87" s="44" t="s">
        <v>142</v>
      </c>
      <c r="C87" s="37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9">
        <v>0</v>
      </c>
      <c r="J87" s="39">
        <v>0</v>
      </c>
      <c r="K87" s="39">
        <v>0</v>
      </c>
      <c r="L87" s="39">
        <v>0</v>
      </c>
      <c r="M87" s="38">
        <v>0</v>
      </c>
      <c r="N87" s="38">
        <v>0</v>
      </c>
      <c r="O87" s="38">
        <v>0</v>
      </c>
      <c r="P87" s="38">
        <v>0</v>
      </c>
      <c r="Q87" s="38">
        <v>0</v>
      </c>
      <c r="R87" s="38">
        <v>0</v>
      </c>
      <c r="S87" s="38">
        <v>0</v>
      </c>
      <c r="T87" s="40">
        <v>0</v>
      </c>
      <c r="U87" s="37">
        <v>0</v>
      </c>
      <c r="V87" s="38">
        <v>0</v>
      </c>
      <c r="W87" s="38">
        <v>0</v>
      </c>
      <c r="X87" s="40">
        <v>0</v>
      </c>
      <c r="Y87" s="38">
        <v>0</v>
      </c>
      <c r="Z87" s="40">
        <v>0</v>
      </c>
      <c r="AA87" s="37">
        <v>0</v>
      </c>
      <c r="AB87" s="38">
        <v>0</v>
      </c>
      <c r="AC87" s="38">
        <v>-117.014</v>
      </c>
      <c r="AD87" s="40">
        <v>0</v>
      </c>
      <c r="AE87" s="39">
        <v>0</v>
      </c>
      <c r="AF87" s="39">
        <v>0</v>
      </c>
      <c r="AG87" s="51">
        <f t="shared" si="4"/>
        <v>-117.014</v>
      </c>
      <c r="AH87" s="52">
        <f t="shared" si="5"/>
        <v>0</v>
      </c>
      <c r="AI87" s="3"/>
      <c r="AJ87" s="3"/>
    </row>
    <row r="88" spans="2:36" ht="15" customHeight="1" outlineLevel="1" x14ac:dyDescent="0.2">
      <c r="B88" s="44" t="s">
        <v>177</v>
      </c>
      <c r="C88" s="37">
        <v>0</v>
      </c>
      <c r="D88" s="38">
        <v>1904.8549000000005</v>
      </c>
      <c r="E88" s="38">
        <v>0</v>
      </c>
      <c r="F88" s="38">
        <v>308.80599999999998</v>
      </c>
      <c r="G88" s="38">
        <v>0</v>
      </c>
      <c r="H88" s="38">
        <v>0</v>
      </c>
      <c r="I88" s="39">
        <v>0</v>
      </c>
      <c r="J88" s="39">
        <v>0</v>
      </c>
      <c r="K88" s="39">
        <v>0</v>
      </c>
      <c r="L88" s="39">
        <v>171</v>
      </c>
      <c r="M88" s="38">
        <v>0</v>
      </c>
      <c r="N88" s="38">
        <v>-1188.558</v>
      </c>
      <c r="O88" s="38">
        <v>0</v>
      </c>
      <c r="P88" s="38">
        <v>0</v>
      </c>
      <c r="Q88" s="38">
        <v>0</v>
      </c>
      <c r="R88" s="38">
        <v>0</v>
      </c>
      <c r="S88" s="38">
        <v>0</v>
      </c>
      <c r="T88" s="40">
        <v>0</v>
      </c>
      <c r="U88" s="37">
        <v>11.997999999999999</v>
      </c>
      <c r="V88" s="38">
        <v>12.101000000000001</v>
      </c>
      <c r="W88" s="38">
        <v>0</v>
      </c>
      <c r="X88" s="40">
        <v>0</v>
      </c>
      <c r="Y88" s="38">
        <v>0</v>
      </c>
      <c r="Z88" s="40">
        <v>0</v>
      </c>
      <c r="AA88" s="37">
        <v>0</v>
      </c>
      <c r="AB88" s="38">
        <v>0</v>
      </c>
      <c r="AC88" s="38">
        <v>-10248.566000000001</v>
      </c>
      <c r="AD88" s="40">
        <v>0</v>
      </c>
      <c r="AE88" s="39">
        <v>0</v>
      </c>
      <c r="AF88" s="39">
        <v>0</v>
      </c>
      <c r="AG88" s="51">
        <f t="shared" si="4"/>
        <v>-10236.568000000001</v>
      </c>
      <c r="AH88" s="52">
        <f t="shared" si="5"/>
        <v>1208.2039000000004</v>
      </c>
      <c r="AI88" s="3"/>
      <c r="AJ88" s="3"/>
    </row>
    <row r="89" spans="2:36" ht="15" customHeight="1" outlineLevel="1" x14ac:dyDescent="0.2">
      <c r="B89" s="44" t="s">
        <v>143</v>
      </c>
      <c r="C89" s="37">
        <v>0.39600000000000002</v>
      </c>
      <c r="D89" s="38">
        <v>-99.471999999999994</v>
      </c>
      <c r="E89" s="38">
        <v>0</v>
      </c>
      <c r="F89" s="38">
        <v>0</v>
      </c>
      <c r="G89" s="38">
        <v>0</v>
      </c>
      <c r="H89" s="38">
        <v>0</v>
      </c>
      <c r="I89" s="39">
        <v>0</v>
      </c>
      <c r="J89" s="39">
        <v>0</v>
      </c>
      <c r="K89" s="39">
        <v>0</v>
      </c>
      <c r="L89" s="39">
        <v>0</v>
      </c>
      <c r="M89" s="38">
        <v>0</v>
      </c>
      <c r="N89" s="38">
        <v>0</v>
      </c>
      <c r="O89" s="38">
        <v>0</v>
      </c>
      <c r="P89" s="38">
        <v>20.946999999999999</v>
      </c>
      <c r="Q89" s="38">
        <v>0</v>
      </c>
      <c r="R89" s="38">
        <v>1879.4281219999996</v>
      </c>
      <c r="S89" s="38">
        <v>0</v>
      </c>
      <c r="T89" s="40">
        <v>0</v>
      </c>
      <c r="U89" s="37">
        <v>-3064.3780000000002</v>
      </c>
      <c r="V89" s="38">
        <v>0</v>
      </c>
      <c r="W89" s="38">
        <v>869.78200000000004</v>
      </c>
      <c r="X89" s="40">
        <v>0</v>
      </c>
      <c r="Y89" s="38">
        <v>0</v>
      </c>
      <c r="Z89" s="40">
        <v>0</v>
      </c>
      <c r="AA89" s="37">
        <v>0</v>
      </c>
      <c r="AB89" s="38">
        <v>0</v>
      </c>
      <c r="AC89" s="38">
        <v>35843.121814000035</v>
      </c>
      <c r="AD89" s="40">
        <v>0</v>
      </c>
      <c r="AE89" s="39">
        <v>0</v>
      </c>
      <c r="AF89" s="39">
        <v>0</v>
      </c>
      <c r="AG89" s="51">
        <f t="shared" si="4"/>
        <v>33648.921814000038</v>
      </c>
      <c r="AH89" s="52">
        <f t="shared" si="5"/>
        <v>1800.9031219999995</v>
      </c>
      <c r="AI89" s="3"/>
      <c r="AJ89" s="3"/>
    </row>
    <row r="90" spans="2:36" ht="15" customHeight="1" outlineLevel="1" x14ac:dyDescent="0.2">
      <c r="B90" s="44" t="s">
        <v>144</v>
      </c>
      <c r="C90" s="37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9">
        <v>0</v>
      </c>
      <c r="J90" s="39">
        <v>0</v>
      </c>
      <c r="K90" s="39">
        <v>0</v>
      </c>
      <c r="L90" s="39">
        <v>0</v>
      </c>
      <c r="M90" s="38">
        <v>0</v>
      </c>
      <c r="N90" s="38">
        <v>0</v>
      </c>
      <c r="O90" s="38">
        <v>0</v>
      </c>
      <c r="P90" s="38">
        <v>0</v>
      </c>
      <c r="Q90" s="38">
        <v>0</v>
      </c>
      <c r="R90" s="38">
        <v>0</v>
      </c>
      <c r="S90" s="38">
        <v>0</v>
      </c>
      <c r="T90" s="40">
        <v>0</v>
      </c>
      <c r="U90" s="37">
        <v>0</v>
      </c>
      <c r="V90" s="38">
        <v>0</v>
      </c>
      <c r="W90" s="38">
        <v>0</v>
      </c>
      <c r="X90" s="40">
        <v>0</v>
      </c>
      <c r="Y90" s="38">
        <v>0</v>
      </c>
      <c r="Z90" s="40">
        <v>0</v>
      </c>
      <c r="AA90" s="37">
        <v>0</v>
      </c>
      <c r="AB90" s="38">
        <v>0</v>
      </c>
      <c r="AC90" s="38">
        <v>56561.642999999996</v>
      </c>
      <c r="AD90" s="40">
        <v>0</v>
      </c>
      <c r="AE90" s="39">
        <v>0</v>
      </c>
      <c r="AF90" s="39">
        <v>0</v>
      </c>
      <c r="AG90" s="51">
        <f t="shared" si="4"/>
        <v>56561.642999999996</v>
      </c>
      <c r="AH90" s="52">
        <f t="shared" si="5"/>
        <v>0</v>
      </c>
      <c r="AI90" s="3"/>
      <c r="AJ90" s="3"/>
    </row>
    <row r="91" spans="2:36" ht="15" customHeight="1" outlineLevel="1" x14ac:dyDescent="0.2">
      <c r="B91" s="44" t="s">
        <v>145</v>
      </c>
      <c r="C91" s="37">
        <v>0</v>
      </c>
      <c r="D91" s="38">
        <v>-1225.8294819999987</v>
      </c>
      <c r="E91" s="38">
        <v>0</v>
      </c>
      <c r="F91" s="38">
        <v>0</v>
      </c>
      <c r="G91" s="38">
        <v>12.101000000000001</v>
      </c>
      <c r="H91" s="38">
        <v>11.997999999999999</v>
      </c>
      <c r="I91" s="39">
        <v>0</v>
      </c>
      <c r="J91" s="39">
        <v>0</v>
      </c>
      <c r="K91" s="39">
        <v>0</v>
      </c>
      <c r="L91" s="39">
        <v>-1030.0319999999999</v>
      </c>
      <c r="M91" s="38">
        <v>0</v>
      </c>
      <c r="N91" s="38">
        <v>-1863.837</v>
      </c>
      <c r="O91" s="38">
        <v>0</v>
      </c>
      <c r="P91" s="38">
        <v>2.887</v>
      </c>
      <c r="Q91" s="38">
        <v>0</v>
      </c>
      <c r="R91" s="38">
        <v>-3064.3780000000002</v>
      </c>
      <c r="S91" s="38">
        <v>0</v>
      </c>
      <c r="T91" s="40">
        <v>0</v>
      </c>
      <c r="U91" s="37">
        <v>6993.8852076000003</v>
      </c>
      <c r="V91" s="38">
        <v>-392.3689129</v>
      </c>
      <c r="W91" s="38">
        <v>0</v>
      </c>
      <c r="X91" s="40">
        <v>-8.6460000000000008</v>
      </c>
      <c r="Y91" s="38">
        <v>0</v>
      </c>
      <c r="Z91" s="40">
        <v>0</v>
      </c>
      <c r="AA91" s="37">
        <v>0</v>
      </c>
      <c r="AB91" s="38">
        <v>0</v>
      </c>
      <c r="AC91" s="38">
        <v>36074.624896699999</v>
      </c>
      <c r="AD91" s="40">
        <v>0</v>
      </c>
      <c r="AE91" s="39">
        <v>0</v>
      </c>
      <c r="AF91" s="39">
        <v>0</v>
      </c>
      <c r="AG91" s="51">
        <f t="shared" si="4"/>
        <v>43080.611104299998</v>
      </c>
      <c r="AH91" s="52">
        <f t="shared" si="5"/>
        <v>-7570.2063948999994</v>
      </c>
      <c r="AI91" s="3"/>
      <c r="AJ91" s="3"/>
    </row>
    <row r="92" spans="2:36" ht="15" customHeight="1" outlineLevel="1" x14ac:dyDescent="0.2">
      <c r="B92" s="44" t="s">
        <v>146</v>
      </c>
      <c r="C92" s="37">
        <v>0</v>
      </c>
      <c r="D92" s="38">
        <v>-2032.0086059999999</v>
      </c>
      <c r="E92" s="38">
        <v>0</v>
      </c>
      <c r="F92" s="38">
        <v>0</v>
      </c>
      <c r="G92" s="38">
        <v>0</v>
      </c>
      <c r="H92" s="38">
        <v>0</v>
      </c>
      <c r="I92" s="39">
        <v>0</v>
      </c>
      <c r="J92" s="39">
        <v>0</v>
      </c>
      <c r="K92" s="39">
        <v>0</v>
      </c>
      <c r="L92" s="39">
        <v>355.37099999999998</v>
      </c>
      <c r="M92" s="38">
        <v>0</v>
      </c>
      <c r="N92" s="38">
        <v>2085.4079999999999</v>
      </c>
      <c r="O92" s="38">
        <v>0</v>
      </c>
      <c r="P92" s="38">
        <v>-463.29982235</v>
      </c>
      <c r="Q92" s="38">
        <v>0</v>
      </c>
      <c r="R92" s="38">
        <v>0</v>
      </c>
      <c r="S92" s="38">
        <v>0</v>
      </c>
      <c r="T92" s="40">
        <v>0</v>
      </c>
      <c r="U92" s="37">
        <v>-8.6460000000000008</v>
      </c>
      <c r="V92" s="38">
        <v>0</v>
      </c>
      <c r="W92" s="38">
        <v>0</v>
      </c>
      <c r="X92" s="40">
        <v>0</v>
      </c>
      <c r="Y92" s="38">
        <v>0</v>
      </c>
      <c r="Z92" s="40">
        <v>0</v>
      </c>
      <c r="AA92" s="37">
        <v>0</v>
      </c>
      <c r="AB92" s="38">
        <v>0</v>
      </c>
      <c r="AC92" s="38">
        <v>-2168.538</v>
      </c>
      <c r="AD92" s="40">
        <v>0</v>
      </c>
      <c r="AE92" s="39">
        <v>0</v>
      </c>
      <c r="AF92" s="39">
        <v>0</v>
      </c>
      <c r="AG92" s="51">
        <f t="shared" si="4"/>
        <v>-2177.1840000000002</v>
      </c>
      <c r="AH92" s="52">
        <f t="shared" si="5"/>
        <v>-54.529428349999876</v>
      </c>
      <c r="AI92" s="3"/>
      <c r="AJ92" s="3"/>
    </row>
    <row r="93" spans="2:36" ht="15" customHeight="1" outlineLevel="1" x14ac:dyDescent="0.2">
      <c r="B93" s="44" t="s">
        <v>147</v>
      </c>
      <c r="C93" s="37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9">
        <v>0</v>
      </c>
      <c r="J93" s="39">
        <v>0</v>
      </c>
      <c r="K93" s="39">
        <v>0</v>
      </c>
      <c r="L93" s="39">
        <v>0</v>
      </c>
      <c r="M93" s="38">
        <v>0</v>
      </c>
      <c r="N93" s="38">
        <v>0</v>
      </c>
      <c r="O93" s="38">
        <v>0</v>
      </c>
      <c r="P93" s="38">
        <v>0</v>
      </c>
      <c r="Q93" s="38">
        <v>0</v>
      </c>
      <c r="R93" s="38">
        <v>869.78200000000004</v>
      </c>
      <c r="S93" s="38">
        <v>0</v>
      </c>
      <c r="T93" s="40">
        <v>0</v>
      </c>
      <c r="U93" s="37">
        <v>0</v>
      </c>
      <c r="V93" s="38">
        <v>0</v>
      </c>
      <c r="W93" s="38">
        <v>0</v>
      </c>
      <c r="X93" s="40">
        <v>0</v>
      </c>
      <c r="Y93" s="38">
        <v>0</v>
      </c>
      <c r="Z93" s="40">
        <v>0</v>
      </c>
      <c r="AA93" s="37">
        <v>0</v>
      </c>
      <c r="AB93" s="38">
        <v>0</v>
      </c>
      <c r="AC93" s="38">
        <v>0</v>
      </c>
      <c r="AD93" s="40">
        <v>0</v>
      </c>
      <c r="AE93" s="39">
        <v>0</v>
      </c>
      <c r="AF93" s="39">
        <v>0</v>
      </c>
      <c r="AG93" s="51">
        <f t="shared" si="4"/>
        <v>0</v>
      </c>
      <c r="AH93" s="52">
        <f t="shared" si="5"/>
        <v>869.78200000000004</v>
      </c>
      <c r="AI93" s="3"/>
      <c r="AJ93" s="3"/>
    </row>
    <row r="94" spans="2:36" ht="15" customHeight="1" outlineLevel="1" x14ac:dyDescent="0.2">
      <c r="B94" s="44" t="s">
        <v>148</v>
      </c>
      <c r="C94" s="37">
        <v>0</v>
      </c>
      <c r="D94" s="38">
        <v>882800.51989999996</v>
      </c>
      <c r="E94" s="38">
        <v>0</v>
      </c>
      <c r="F94" s="38">
        <v>-117.014</v>
      </c>
      <c r="G94" s="38">
        <v>0</v>
      </c>
      <c r="H94" s="38">
        <v>-10248.566000000001</v>
      </c>
      <c r="I94" s="39">
        <v>0</v>
      </c>
      <c r="J94" s="39">
        <v>0</v>
      </c>
      <c r="K94" s="39">
        <v>0</v>
      </c>
      <c r="L94" s="39">
        <v>27604.089</v>
      </c>
      <c r="M94" s="38">
        <v>0</v>
      </c>
      <c r="N94" s="38">
        <v>-21947.923999999999</v>
      </c>
      <c r="O94" s="38">
        <v>0</v>
      </c>
      <c r="P94" s="38">
        <v>-1119.8019321400002</v>
      </c>
      <c r="Q94" s="38">
        <v>0</v>
      </c>
      <c r="R94" s="38">
        <v>35843.121814000035</v>
      </c>
      <c r="S94" s="38">
        <v>0</v>
      </c>
      <c r="T94" s="40">
        <v>56561.642999999996</v>
      </c>
      <c r="U94" s="37">
        <v>0</v>
      </c>
      <c r="V94" s="38">
        <v>36074.624896699999</v>
      </c>
      <c r="W94" s="38">
        <v>0</v>
      </c>
      <c r="X94" s="40">
        <v>-2168.538</v>
      </c>
      <c r="Y94" s="38">
        <v>0</v>
      </c>
      <c r="Z94" s="40">
        <v>-301003.55565575999</v>
      </c>
      <c r="AA94" s="37">
        <v>0</v>
      </c>
      <c r="AB94" s="38">
        <v>0</v>
      </c>
      <c r="AC94" s="38">
        <v>0</v>
      </c>
      <c r="AD94" s="40">
        <v>-119.857</v>
      </c>
      <c r="AE94" s="39">
        <v>0</v>
      </c>
      <c r="AF94" s="39">
        <v>0</v>
      </c>
      <c r="AG94" s="51">
        <f t="shared" si="4"/>
        <v>0</v>
      </c>
      <c r="AH94" s="52">
        <f t="shared" si="5"/>
        <v>702158.74202280026</v>
      </c>
      <c r="AI94" s="3"/>
      <c r="AJ94" s="3"/>
    </row>
    <row r="95" spans="2:36" ht="15" customHeight="1" outlineLevel="1" x14ac:dyDescent="0.2">
      <c r="B95" s="44" t="s">
        <v>149</v>
      </c>
      <c r="C95" s="37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9">
        <v>0</v>
      </c>
      <c r="J95" s="39">
        <v>0</v>
      </c>
      <c r="K95" s="39">
        <v>0</v>
      </c>
      <c r="L95" s="39">
        <v>0</v>
      </c>
      <c r="M95" s="38">
        <v>0</v>
      </c>
      <c r="N95" s="38">
        <v>0</v>
      </c>
      <c r="O95" s="38">
        <v>0</v>
      </c>
      <c r="P95" s="38">
        <v>0</v>
      </c>
      <c r="Q95" s="38">
        <v>5.1059999999999999</v>
      </c>
      <c r="R95" s="38">
        <v>0</v>
      </c>
      <c r="S95" s="38">
        <v>0</v>
      </c>
      <c r="T95" s="40">
        <v>0</v>
      </c>
      <c r="U95" s="37">
        <v>0</v>
      </c>
      <c r="V95" s="38">
        <v>0</v>
      </c>
      <c r="W95" s="38">
        <v>0</v>
      </c>
      <c r="X95" s="40">
        <v>0</v>
      </c>
      <c r="Y95" s="38">
        <v>0</v>
      </c>
      <c r="Z95" s="40">
        <v>0</v>
      </c>
      <c r="AA95" s="37">
        <v>0</v>
      </c>
      <c r="AB95" s="38">
        <v>0</v>
      </c>
      <c r="AC95" s="38">
        <v>-301003.55565575999</v>
      </c>
      <c r="AD95" s="40">
        <v>0</v>
      </c>
      <c r="AE95" s="39">
        <v>0</v>
      </c>
      <c r="AF95" s="39">
        <v>0</v>
      </c>
      <c r="AG95" s="51">
        <f t="shared" si="4"/>
        <v>-300998.44965575996</v>
      </c>
      <c r="AH95" s="52">
        <f t="shared" si="5"/>
        <v>0</v>
      </c>
      <c r="AI95" s="3"/>
      <c r="AJ95" s="3"/>
    </row>
    <row r="96" spans="2:36" ht="15" customHeight="1" outlineLevel="1" x14ac:dyDescent="0.2">
      <c r="B96" s="44" t="s">
        <v>150</v>
      </c>
      <c r="C96" s="37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9">
        <v>0</v>
      </c>
      <c r="J96" s="39">
        <v>0</v>
      </c>
      <c r="K96" s="39">
        <v>0</v>
      </c>
      <c r="L96" s="39">
        <v>0</v>
      </c>
      <c r="M96" s="38">
        <v>0</v>
      </c>
      <c r="N96" s="38">
        <v>0</v>
      </c>
      <c r="O96" s="38">
        <v>0</v>
      </c>
      <c r="P96" s="38">
        <v>0</v>
      </c>
      <c r="Q96" s="38">
        <v>-20.398</v>
      </c>
      <c r="R96" s="38">
        <v>0</v>
      </c>
      <c r="S96" s="38">
        <v>0</v>
      </c>
      <c r="T96" s="40">
        <v>101213.951</v>
      </c>
      <c r="U96" s="37">
        <v>0</v>
      </c>
      <c r="V96" s="38">
        <v>0</v>
      </c>
      <c r="W96" s="38">
        <v>0</v>
      </c>
      <c r="X96" s="40">
        <v>0</v>
      </c>
      <c r="Y96" s="38">
        <v>0</v>
      </c>
      <c r="Z96" s="40">
        <v>0</v>
      </c>
      <c r="AA96" s="37">
        <v>0</v>
      </c>
      <c r="AB96" s="38">
        <v>0</v>
      </c>
      <c r="AC96" s="38">
        <v>0</v>
      </c>
      <c r="AD96" s="40">
        <v>0</v>
      </c>
      <c r="AE96" s="39">
        <v>0</v>
      </c>
      <c r="AF96" s="39">
        <v>0</v>
      </c>
      <c r="AG96" s="51">
        <f t="shared" si="4"/>
        <v>-20.398</v>
      </c>
      <c r="AH96" s="52">
        <f t="shared" si="5"/>
        <v>101213.951</v>
      </c>
      <c r="AI96" s="3"/>
      <c r="AJ96" s="3"/>
    </row>
    <row r="97" spans="2:36" ht="15" customHeight="1" outlineLevel="1" x14ac:dyDescent="0.2">
      <c r="B97" s="46" t="s">
        <v>151</v>
      </c>
      <c r="C97" s="37">
        <v>0</v>
      </c>
      <c r="D97" s="38">
        <v>0</v>
      </c>
      <c r="E97" s="38">
        <v>0</v>
      </c>
      <c r="F97" s="38">
        <v>0</v>
      </c>
      <c r="G97" s="38">
        <v>171</v>
      </c>
      <c r="H97" s="38">
        <v>0</v>
      </c>
      <c r="I97" s="39">
        <v>0</v>
      </c>
      <c r="J97" s="39">
        <v>0</v>
      </c>
      <c r="K97" s="39">
        <v>0</v>
      </c>
      <c r="L97" s="39">
        <v>0</v>
      </c>
      <c r="M97" s="38">
        <v>0</v>
      </c>
      <c r="N97" s="38">
        <v>0</v>
      </c>
      <c r="O97" s="38">
        <v>0</v>
      </c>
      <c r="P97" s="38">
        <v>0</v>
      </c>
      <c r="Q97" s="38">
        <v>0</v>
      </c>
      <c r="R97" s="38">
        <v>0</v>
      </c>
      <c r="S97" s="38">
        <v>0</v>
      </c>
      <c r="T97" s="40">
        <v>0</v>
      </c>
      <c r="U97" s="37">
        <v>0</v>
      </c>
      <c r="V97" s="38">
        <v>12265.275092100001</v>
      </c>
      <c r="W97" s="38">
        <v>0</v>
      </c>
      <c r="X97" s="40">
        <v>0</v>
      </c>
      <c r="Y97" s="38">
        <v>0</v>
      </c>
      <c r="Z97" s="40">
        <v>0</v>
      </c>
      <c r="AA97" s="37">
        <v>0</v>
      </c>
      <c r="AB97" s="38">
        <v>0</v>
      </c>
      <c r="AC97" s="38">
        <v>26551.377</v>
      </c>
      <c r="AD97" s="40">
        <v>0</v>
      </c>
      <c r="AE97" s="39">
        <v>0</v>
      </c>
      <c r="AF97" s="39">
        <v>0</v>
      </c>
      <c r="AG97" s="51">
        <f t="shared" si="4"/>
        <v>26722.377</v>
      </c>
      <c r="AH97" s="52">
        <f t="shared" si="5"/>
        <v>12265.275092100001</v>
      </c>
      <c r="AI97" s="3"/>
      <c r="AJ97" s="3"/>
    </row>
    <row r="98" spans="2:36" ht="15" customHeight="1" outlineLevel="1" x14ac:dyDescent="0.2">
      <c r="B98" s="46" t="s">
        <v>152</v>
      </c>
      <c r="C98" s="37">
        <v>0</v>
      </c>
      <c r="D98" s="38">
        <v>0</v>
      </c>
      <c r="E98" s="38">
        <v>0</v>
      </c>
      <c r="F98" s="38">
        <v>0</v>
      </c>
      <c r="G98" s="38">
        <v>-1188.558</v>
      </c>
      <c r="H98" s="38">
        <v>0</v>
      </c>
      <c r="I98" s="39">
        <v>0</v>
      </c>
      <c r="J98" s="39">
        <v>0</v>
      </c>
      <c r="K98" s="39">
        <v>0</v>
      </c>
      <c r="L98" s="39">
        <v>0</v>
      </c>
      <c r="M98" s="38">
        <v>0</v>
      </c>
      <c r="N98" s="38">
        <v>0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40">
        <v>0</v>
      </c>
      <c r="U98" s="37">
        <v>0</v>
      </c>
      <c r="V98" s="38">
        <v>51374.586351700003</v>
      </c>
      <c r="W98" s="38">
        <v>2085.4079999999999</v>
      </c>
      <c r="X98" s="40">
        <v>0</v>
      </c>
      <c r="Y98" s="38">
        <v>0</v>
      </c>
      <c r="Z98" s="40">
        <v>0</v>
      </c>
      <c r="AA98" s="37">
        <v>0</v>
      </c>
      <c r="AB98" s="38">
        <v>0</v>
      </c>
      <c r="AC98" s="38">
        <v>-21947.923999999999</v>
      </c>
      <c r="AD98" s="40">
        <v>0</v>
      </c>
      <c r="AE98" s="39">
        <v>0</v>
      </c>
      <c r="AF98" s="39">
        <v>0</v>
      </c>
      <c r="AG98" s="51">
        <f t="shared" si="4"/>
        <v>-21051.074000000001</v>
      </c>
      <c r="AH98" s="52">
        <f t="shared" si="5"/>
        <v>51374.586351700003</v>
      </c>
      <c r="AI98" s="3"/>
      <c r="AJ98" s="3"/>
    </row>
    <row r="99" spans="2:36" ht="15" customHeight="1" outlineLevel="1" x14ac:dyDescent="0.2">
      <c r="B99" s="46" t="s">
        <v>153</v>
      </c>
      <c r="C99" s="37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9">
        <v>0</v>
      </c>
      <c r="J99" s="39">
        <v>0</v>
      </c>
      <c r="K99" s="39">
        <v>0</v>
      </c>
      <c r="L99" s="39">
        <v>0</v>
      </c>
      <c r="M99" s="38">
        <v>0</v>
      </c>
      <c r="N99" s="38">
        <v>0</v>
      </c>
      <c r="O99" s="38">
        <v>0</v>
      </c>
      <c r="P99" s="38">
        <v>0</v>
      </c>
      <c r="Q99" s="38">
        <v>0</v>
      </c>
      <c r="R99" s="38">
        <v>0</v>
      </c>
      <c r="S99" s="38">
        <v>0</v>
      </c>
      <c r="T99" s="40">
        <v>0</v>
      </c>
      <c r="U99" s="37">
        <v>0</v>
      </c>
      <c r="V99" s="38">
        <v>0</v>
      </c>
      <c r="W99" s="38">
        <v>0</v>
      </c>
      <c r="X99" s="40">
        <v>0</v>
      </c>
      <c r="Y99" s="38">
        <v>0</v>
      </c>
      <c r="Z99" s="40">
        <v>0</v>
      </c>
      <c r="AA99" s="37">
        <v>0</v>
      </c>
      <c r="AB99" s="38">
        <v>0</v>
      </c>
      <c r="AC99" s="38">
        <v>-1119.8019321400002</v>
      </c>
      <c r="AD99" s="40">
        <v>0</v>
      </c>
      <c r="AE99" s="39">
        <v>0</v>
      </c>
      <c r="AF99" s="39">
        <v>0</v>
      </c>
      <c r="AG99" s="51">
        <f t="shared" si="4"/>
        <v>-1119.8019321400002</v>
      </c>
      <c r="AH99" s="52">
        <f t="shared" si="5"/>
        <v>0</v>
      </c>
      <c r="AI99" s="3"/>
      <c r="AJ99" s="3"/>
    </row>
    <row r="100" spans="2:36" ht="15" customHeight="1" outlineLevel="1" x14ac:dyDescent="0.2">
      <c r="B100" s="46" t="s">
        <v>154</v>
      </c>
      <c r="C100" s="37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9">
        <v>0</v>
      </c>
      <c r="J100" s="39">
        <v>0</v>
      </c>
      <c r="K100" s="39">
        <v>0</v>
      </c>
      <c r="L100" s="39">
        <v>0</v>
      </c>
      <c r="M100" s="38">
        <v>0</v>
      </c>
      <c r="N100" s="38">
        <v>0</v>
      </c>
      <c r="O100" s="38">
        <v>0</v>
      </c>
      <c r="P100" s="38">
        <v>0</v>
      </c>
      <c r="Q100" s="38">
        <v>0</v>
      </c>
      <c r="R100" s="38">
        <v>0</v>
      </c>
      <c r="S100" s="38">
        <v>0</v>
      </c>
      <c r="T100" s="40">
        <v>0</v>
      </c>
      <c r="U100" s="37">
        <v>0</v>
      </c>
      <c r="V100" s="38">
        <v>0</v>
      </c>
      <c r="W100" s="38">
        <v>0</v>
      </c>
      <c r="X100" s="40">
        <v>0</v>
      </c>
      <c r="Y100" s="38">
        <v>0</v>
      </c>
      <c r="Z100" s="40">
        <v>0</v>
      </c>
      <c r="AA100" s="37">
        <v>0</v>
      </c>
      <c r="AB100" s="38">
        <v>0</v>
      </c>
      <c r="AC100" s="38">
        <v>0</v>
      </c>
      <c r="AD100" s="40">
        <v>0</v>
      </c>
      <c r="AE100" s="39">
        <v>0</v>
      </c>
      <c r="AF100" s="39">
        <v>0</v>
      </c>
      <c r="AG100" s="51">
        <f t="shared" si="4"/>
        <v>0</v>
      </c>
      <c r="AH100" s="52">
        <f t="shared" si="5"/>
        <v>0</v>
      </c>
      <c r="AI100" s="3"/>
      <c r="AJ100" s="3"/>
    </row>
    <row r="101" spans="2:36" s="3" customFormat="1" ht="15" customHeight="1" outlineLevel="1" x14ac:dyDescent="0.2">
      <c r="B101" s="42" t="s">
        <v>174</v>
      </c>
      <c r="C101" s="35">
        <v>-2346.288</v>
      </c>
      <c r="D101" s="34">
        <v>2450780.5767520005</v>
      </c>
      <c r="E101" s="34">
        <v>0</v>
      </c>
      <c r="F101" s="34">
        <v>1557.496288</v>
      </c>
      <c r="G101" s="34">
        <v>2529.5360000000001</v>
      </c>
      <c r="H101" s="34">
        <v>10554.681</v>
      </c>
      <c r="I101" s="34">
        <v>0</v>
      </c>
      <c r="J101" s="34">
        <v>0</v>
      </c>
      <c r="K101" s="34">
        <v>0</v>
      </c>
      <c r="L101" s="34">
        <v>2560.5030000000002</v>
      </c>
      <c r="M101" s="32">
        <v>0</v>
      </c>
      <c r="N101" s="32">
        <v>830.1869999999999</v>
      </c>
      <c r="O101" s="32">
        <v>0</v>
      </c>
      <c r="P101" s="32">
        <v>537.03823999000019</v>
      </c>
      <c r="Q101" s="34">
        <v>6.7159999999999993</v>
      </c>
      <c r="R101" s="34">
        <v>94270.153819690473</v>
      </c>
      <c r="S101" s="34">
        <v>0</v>
      </c>
      <c r="T101" s="36">
        <v>-645529.06999999995</v>
      </c>
      <c r="U101" s="35">
        <v>88526.254176715738</v>
      </c>
      <c r="V101" s="34">
        <v>-17602.866955700007</v>
      </c>
      <c r="W101" s="34">
        <v>-3906.0939512928194</v>
      </c>
      <c r="X101" s="36">
        <v>3200.2489999999998</v>
      </c>
      <c r="Y101" s="34">
        <v>0</v>
      </c>
      <c r="Z101" s="36">
        <v>391457.97273062414</v>
      </c>
      <c r="AA101" s="35">
        <v>0</v>
      </c>
      <c r="AB101" s="34">
        <v>0</v>
      </c>
      <c r="AC101" s="34">
        <v>2733784.3305937815</v>
      </c>
      <c r="AD101" s="36">
        <v>-24.536000000000001</v>
      </c>
      <c r="AE101" s="34">
        <v>22403.0665448748</v>
      </c>
      <c r="AF101" s="34">
        <v>493551.0700382567</v>
      </c>
      <c r="AG101" s="35">
        <f t="shared" si="4"/>
        <v>2840997.5213640793</v>
      </c>
      <c r="AH101" s="36">
        <f t="shared" si="5"/>
        <v>2786143.4549128618</v>
      </c>
    </row>
    <row r="102" spans="2:36" ht="15" customHeight="1" outlineLevel="1" x14ac:dyDescent="0.2">
      <c r="B102" s="44" t="s">
        <v>141</v>
      </c>
      <c r="C102" s="37">
        <v>-4117.1350000000002</v>
      </c>
      <c r="D102" s="38">
        <v>-848.07700000000068</v>
      </c>
      <c r="E102" s="38">
        <v>0</v>
      </c>
      <c r="F102" s="38">
        <v>-174.726212</v>
      </c>
      <c r="G102" s="38">
        <v>3230.7310000000002</v>
      </c>
      <c r="H102" s="38">
        <v>1620.9750000000001</v>
      </c>
      <c r="I102" s="39">
        <v>0</v>
      </c>
      <c r="J102" s="39">
        <v>0</v>
      </c>
      <c r="K102" s="39">
        <v>0</v>
      </c>
      <c r="L102" s="39">
        <v>523.99900000000002</v>
      </c>
      <c r="M102" s="38">
        <v>0</v>
      </c>
      <c r="N102" s="38">
        <v>184.75199999999995</v>
      </c>
      <c r="O102" s="38">
        <v>0</v>
      </c>
      <c r="P102" s="38">
        <v>179.13203535000008</v>
      </c>
      <c r="Q102" s="38">
        <v>0</v>
      </c>
      <c r="R102" s="38">
        <v>56.642867649999971</v>
      </c>
      <c r="S102" s="38">
        <v>0</v>
      </c>
      <c r="T102" s="40">
        <v>139.81200000000001</v>
      </c>
      <c r="U102" s="37">
        <v>11215.086999999985</v>
      </c>
      <c r="V102" s="38">
        <v>167.65799999999999</v>
      </c>
      <c r="W102" s="38">
        <v>-3256.6930000000002</v>
      </c>
      <c r="X102" s="40">
        <v>-23.716999999999999</v>
      </c>
      <c r="Y102" s="38">
        <v>0</v>
      </c>
      <c r="Z102" s="52">
        <v>-81.903000000000006</v>
      </c>
      <c r="AA102" s="37">
        <v>0</v>
      </c>
      <c r="AB102" s="38">
        <v>0</v>
      </c>
      <c r="AC102" s="38">
        <v>2436084.5687520006</v>
      </c>
      <c r="AD102" s="40">
        <v>-15.077</v>
      </c>
      <c r="AE102" s="39">
        <v>0</v>
      </c>
      <c r="AF102" s="39">
        <v>0</v>
      </c>
      <c r="AG102" s="51">
        <f t="shared" si="4"/>
        <v>2443156.5587520003</v>
      </c>
      <c r="AH102" s="52">
        <f t="shared" si="5"/>
        <v>1729.4706909999995</v>
      </c>
      <c r="AI102" s="3"/>
      <c r="AJ102" s="3"/>
    </row>
    <row r="103" spans="2:36" ht="15" customHeight="1" outlineLevel="1" x14ac:dyDescent="0.2">
      <c r="B103" s="44" t="s">
        <v>142</v>
      </c>
      <c r="C103" s="37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9">
        <v>0</v>
      </c>
      <c r="J103" s="39">
        <v>0</v>
      </c>
      <c r="K103" s="39">
        <v>0</v>
      </c>
      <c r="L103" s="39">
        <v>0</v>
      </c>
      <c r="M103" s="38">
        <v>0</v>
      </c>
      <c r="N103" s="38">
        <v>0</v>
      </c>
      <c r="O103" s="38">
        <v>0</v>
      </c>
      <c r="P103" s="38">
        <v>0</v>
      </c>
      <c r="Q103" s="38">
        <v>0</v>
      </c>
      <c r="R103" s="38">
        <v>0</v>
      </c>
      <c r="S103" s="38">
        <v>0</v>
      </c>
      <c r="T103" s="40">
        <v>0</v>
      </c>
      <c r="U103" s="37">
        <v>0</v>
      </c>
      <c r="V103" s="38">
        <v>0</v>
      </c>
      <c r="W103" s="38">
        <v>0</v>
      </c>
      <c r="X103" s="40">
        <v>0</v>
      </c>
      <c r="Y103" s="38">
        <v>0</v>
      </c>
      <c r="Z103" s="40">
        <v>0</v>
      </c>
      <c r="AA103" s="37">
        <v>0</v>
      </c>
      <c r="AB103" s="38">
        <v>0</v>
      </c>
      <c r="AC103" s="38">
        <v>1732.2225000000001</v>
      </c>
      <c r="AD103" s="40">
        <v>0</v>
      </c>
      <c r="AE103" s="39">
        <v>0</v>
      </c>
      <c r="AF103" s="39">
        <v>0</v>
      </c>
      <c r="AG103" s="51">
        <f t="shared" si="4"/>
        <v>1732.2225000000001</v>
      </c>
      <c r="AH103" s="52">
        <f t="shared" si="5"/>
        <v>0</v>
      </c>
      <c r="AI103" s="3"/>
      <c r="AJ103" s="3"/>
    </row>
    <row r="104" spans="2:36" ht="15" customHeight="1" outlineLevel="1" x14ac:dyDescent="0.2">
      <c r="B104" s="44" t="s">
        <v>177</v>
      </c>
      <c r="C104" s="37">
        <v>1620.9750000000001</v>
      </c>
      <c r="D104" s="38">
        <v>3230.7310000000002</v>
      </c>
      <c r="E104" s="38">
        <v>0</v>
      </c>
      <c r="F104" s="38">
        <v>0</v>
      </c>
      <c r="G104" s="38">
        <v>0</v>
      </c>
      <c r="H104" s="38">
        <v>0</v>
      </c>
      <c r="I104" s="39">
        <v>0</v>
      </c>
      <c r="J104" s="39">
        <v>0</v>
      </c>
      <c r="K104" s="39">
        <v>0</v>
      </c>
      <c r="L104" s="39">
        <v>0</v>
      </c>
      <c r="M104" s="38">
        <v>0</v>
      </c>
      <c r="N104" s="38">
        <v>-710.19200000000001</v>
      </c>
      <c r="O104" s="38">
        <v>0</v>
      </c>
      <c r="P104" s="38">
        <v>156.38200000000001</v>
      </c>
      <c r="Q104" s="38">
        <v>0</v>
      </c>
      <c r="R104" s="38">
        <v>0</v>
      </c>
      <c r="S104" s="38">
        <v>0</v>
      </c>
      <c r="T104" s="40">
        <v>-39.474999999999994</v>
      </c>
      <c r="U104" s="37">
        <v>0</v>
      </c>
      <c r="V104" s="38">
        <v>8.9969999999999999</v>
      </c>
      <c r="W104" s="38">
        <v>30.895</v>
      </c>
      <c r="X104" s="40">
        <v>0</v>
      </c>
      <c r="Y104" s="38">
        <v>0</v>
      </c>
      <c r="Z104" s="40">
        <v>0</v>
      </c>
      <c r="AA104" s="37">
        <v>0</v>
      </c>
      <c r="AB104" s="38">
        <v>0</v>
      </c>
      <c r="AC104" s="38">
        <v>8902.8109999999997</v>
      </c>
      <c r="AD104" s="40">
        <v>0</v>
      </c>
      <c r="AE104" s="39">
        <v>0</v>
      </c>
      <c r="AF104" s="39">
        <v>0</v>
      </c>
      <c r="AG104" s="51">
        <f t="shared" si="4"/>
        <v>10554.681</v>
      </c>
      <c r="AH104" s="52">
        <f t="shared" si="5"/>
        <v>2646.4430000000002</v>
      </c>
      <c r="AI104" s="3"/>
      <c r="AJ104" s="3"/>
    </row>
    <row r="105" spans="2:36" ht="15" customHeight="1" outlineLevel="1" x14ac:dyDescent="0.2">
      <c r="B105" s="44" t="s">
        <v>143</v>
      </c>
      <c r="C105" s="37">
        <v>56.642867649999971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9">
        <v>0</v>
      </c>
      <c r="J105" s="39">
        <v>0</v>
      </c>
      <c r="K105" s="39">
        <v>0</v>
      </c>
      <c r="L105" s="39">
        <v>0</v>
      </c>
      <c r="M105" s="38">
        <v>0</v>
      </c>
      <c r="N105" s="38">
        <v>0</v>
      </c>
      <c r="O105" s="38">
        <v>0</v>
      </c>
      <c r="P105" s="38">
        <v>0</v>
      </c>
      <c r="Q105" s="38">
        <v>0</v>
      </c>
      <c r="R105" s="38">
        <v>-283.31873563530064</v>
      </c>
      <c r="S105" s="38">
        <v>0</v>
      </c>
      <c r="T105" s="40">
        <v>0</v>
      </c>
      <c r="U105" s="37">
        <v>-1462.323032984255</v>
      </c>
      <c r="V105" s="38">
        <v>0</v>
      </c>
      <c r="W105" s="38">
        <v>-3810.9239512928193</v>
      </c>
      <c r="X105" s="40">
        <v>2.0939999999999999</v>
      </c>
      <c r="Y105" s="38">
        <v>0</v>
      </c>
      <c r="Z105" s="40">
        <v>0</v>
      </c>
      <c r="AA105" s="37">
        <v>0</v>
      </c>
      <c r="AB105" s="38">
        <v>0</v>
      </c>
      <c r="AC105" s="38">
        <v>99770.076671952847</v>
      </c>
      <c r="AD105" s="40">
        <v>0</v>
      </c>
      <c r="AE105" s="39">
        <v>0</v>
      </c>
      <c r="AF105" s="39">
        <v>0</v>
      </c>
      <c r="AG105" s="51">
        <f t="shared" si="4"/>
        <v>94553.472555325774</v>
      </c>
      <c r="AH105" s="52">
        <f t="shared" si="5"/>
        <v>-281.22473563530065</v>
      </c>
      <c r="AI105" s="3"/>
      <c r="AJ105" s="3"/>
    </row>
    <row r="106" spans="2:36" ht="15" customHeight="1" outlineLevel="1" x14ac:dyDescent="0.2">
      <c r="B106" s="44" t="s">
        <v>144</v>
      </c>
      <c r="C106" s="37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9">
        <v>0</v>
      </c>
      <c r="J106" s="39">
        <v>0</v>
      </c>
      <c r="K106" s="39">
        <v>0</v>
      </c>
      <c r="L106" s="39">
        <v>0</v>
      </c>
      <c r="M106" s="38">
        <v>0</v>
      </c>
      <c r="N106" s="38">
        <v>0</v>
      </c>
      <c r="O106" s="38">
        <v>0</v>
      </c>
      <c r="P106" s="38">
        <v>0</v>
      </c>
      <c r="Q106" s="38">
        <v>0</v>
      </c>
      <c r="R106" s="38">
        <v>0</v>
      </c>
      <c r="S106" s="38">
        <v>0</v>
      </c>
      <c r="T106" s="40">
        <v>0</v>
      </c>
      <c r="U106" s="37">
        <v>0</v>
      </c>
      <c r="V106" s="38">
        <v>0</v>
      </c>
      <c r="W106" s="38">
        <v>0</v>
      </c>
      <c r="X106" s="40">
        <v>0</v>
      </c>
      <c r="Y106" s="38">
        <v>0</v>
      </c>
      <c r="Z106" s="40">
        <v>0</v>
      </c>
      <c r="AA106" s="37">
        <v>0</v>
      </c>
      <c r="AB106" s="38">
        <v>0</v>
      </c>
      <c r="AC106" s="38">
        <v>-645629.40700000001</v>
      </c>
      <c r="AD106" s="40">
        <v>0</v>
      </c>
      <c r="AE106" s="39">
        <v>0</v>
      </c>
      <c r="AF106" s="39">
        <v>0</v>
      </c>
      <c r="AG106" s="51">
        <f t="shared" si="4"/>
        <v>-645629.40700000001</v>
      </c>
      <c r="AH106" s="52">
        <f t="shared" si="5"/>
        <v>0</v>
      </c>
      <c r="AI106" s="3"/>
      <c r="AJ106" s="3"/>
    </row>
    <row r="107" spans="2:36" ht="15" customHeight="1" outlineLevel="1" x14ac:dyDescent="0.2">
      <c r="B107" s="44" t="s">
        <v>145</v>
      </c>
      <c r="C107" s="37">
        <v>167.65799999999999</v>
      </c>
      <c r="D107" s="38">
        <v>11215.086999999985</v>
      </c>
      <c r="E107" s="38">
        <v>0</v>
      </c>
      <c r="F107" s="38">
        <v>0</v>
      </c>
      <c r="G107" s="38">
        <v>8.9969999999999999</v>
      </c>
      <c r="H107" s="38">
        <v>0</v>
      </c>
      <c r="I107" s="39">
        <v>0</v>
      </c>
      <c r="J107" s="39">
        <v>0</v>
      </c>
      <c r="K107" s="39">
        <v>0</v>
      </c>
      <c r="L107" s="39">
        <v>1460.171</v>
      </c>
      <c r="M107" s="38">
        <v>0</v>
      </c>
      <c r="N107" s="38">
        <v>-1206.7370000000001</v>
      </c>
      <c r="O107" s="38">
        <v>0</v>
      </c>
      <c r="P107" s="38">
        <v>-201.49867093999993</v>
      </c>
      <c r="Q107" s="38">
        <v>0</v>
      </c>
      <c r="R107" s="38">
        <v>-1462.323032984255</v>
      </c>
      <c r="S107" s="38">
        <v>0</v>
      </c>
      <c r="T107" s="40">
        <v>0</v>
      </c>
      <c r="U107" s="37">
        <v>-30.7227903</v>
      </c>
      <c r="V107" s="38">
        <v>-134.4276217</v>
      </c>
      <c r="W107" s="38">
        <v>0</v>
      </c>
      <c r="X107" s="40">
        <v>0</v>
      </c>
      <c r="Y107" s="38">
        <v>0</v>
      </c>
      <c r="Z107" s="40">
        <v>0</v>
      </c>
      <c r="AA107" s="37">
        <v>0</v>
      </c>
      <c r="AB107" s="38">
        <v>0</v>
      </c>
      <c r="AC107" s="38">
        <v>-18206.975674100002</v>
      </c>
      <c r="AD107" s="40">
        <v>0</v>
      </c>
      <c r="AE107" s="39">
        <v>22403.0665448748</v>
      </c>
      <c r="AF107" s="39">
        <v>84651.587158848357</v>
      </c>
      <c r="AG107" s="51">
        <f t="shared" si="4"/>
        <v>4342.0230804747971</v>
      </c>
      <c r="AH107" s="52">
        <f t="shared" si="5"/>
        <v>94321.858833224091</v>
      </c>
      <c r="AI107" s="3"/>
      <c r="AJ107" s="3"/>
    </row>
    <row r="108" spans="2:36" ht="15" customHeight="1" outlineLevel="1" x14ac:dyDescent="0.2">
      <c r="B108" s="44" t="s">
        <v>146</v>
      </c>
      <c r="C108" s="37">
        <v>-23.716999999999999</v>
      </c>
      <c r="D108" s="38">
        <v>-3256.6930000000002</v>
      </c>
      <c r="E108" s="38">
        <v>0</v>
      </c>
      <c r="F108" s="38">
        <v>0</v>
      </c>
      <c r="G108" s="38">
        <v>0</v>
      </c>
      <c r="H108" s="38">
        <v>30.895</v>
      </c>
      <c r="I108" s="39">
        <v>0</v>
      </c>
      <c r="J108" s="39">
        <v>0</v>
      </c>
      <c r="K108" s="39">
        <v>0</v>
      </c>
      <c r="L108" s="39">
        <v>0</v>
      </c>
      <c r="M108" s="38">
        <v>0</v>
      </c>
      <c r="N108" s="38">
        <v>-324.24299999999999</v>
      </c>
      <c r="O108" s="38">
        <v>0</v>
      </c>
      <c r="P108" s="38">
        <v>-117.40775952999992</v>
      </c>
      <c r="Q108" s="38">
        <v>2.0939999999999999</v>
      </c>
      <c r="R108" s="38">
        <v>-3810.9239512928193</v>
      </c>
      <c r="S108" s="38">
        <v>0</v>
      </c>
      <c r="T108" s="40">
        <v>0</v>
      </c>
      <c r="U108" s="37">
        <v>0</v>
      </c>
      <c r="V108" s="38">
        <v>0</v>
      </c>
      <c r="W108" s="38">
        <v>-7919.9229999999998</v>
      </c>
      <c r="X108" s="40">
        <v>0</v>
      </c>
      <c r="Y108" s="38">
        <v>0</v>
      </c>
      <c r="Z108" s="40">
        <v>0</v>
      </c>
      <c r="AA108" s="37">
        <v>0</v>
      </c>
      <c r="AB108" s="38">
        <v>0</v>
      </c>
      <c r="AC108" s="38">
        <v>3221.8719999999998</v>
      </c>
      <c r="AD108" s="40">
        <v>0</v>
      </c>
      <c r="AE108" s="39">
        <v>0</v>
      </c>
      <c r="AF108" s="39">
        <v>0</v>
      </c>
      <c r="AG108" s="51">
        <f t="shared" ref="AG108:AG139" si="6">C108+E108+G108+Q108+S108++W108+AA108+AC108+Y108+AE108+U108+K108+M108+O108+I108</f>
        <v>-4719.6739999999991</v>
      </c>
      <c r="AH108" s="52">
        <f t="shared" ref="AH108:AH139" si="7">D108+F108+H108+R108+T108+X108+AB108+AD108+Z108+AF108+V108+L108+N108+P108+J108</f>
        <v>-7478.3727108228195</v>
      </c>
      <c r="AI108" s="3"/>
      <c r="AJ108" s="3"/>
    </row>
    <row r="109" spans="2:36" ht="15" customHeight="1" outlineLevel="1" x14ac:dyDescent="0.2">
      <c r="B109" s="44" t="s">
        <v>147</v>
      </c>
      <c r="C109" s="37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9">
        <v>0</v>
      </c>
      <c r="J109" s="39">
        <v>0</v>
      </c>
      <c r="K109" s="39">
        <v>0</v>
      </c>
      <c r="L109" s="39">
        <v>0</v>
      </c>
      <c r="M109" s="38">
        <v>0</v>
      </c>
      <c r="N109" s="38">
        <v>0</v>
      </c>
      <c r="O109" s="38">
        <v>0</v>
      </c>
      <c r="P109" s="38">
        <v>0</v>
      </c>
      <c r="Q109" s="38">
        <v>0</v>
      </c>
      <c r="R109" s="38">
        <v>0</v>
      </c>
      <c r="S109" s="38">
        <v>0</v>
      </c>
      <c r="T109" s="40">
        <v>0</v>
      </c>
      <c r="U109" s="37">
        <v>0</v>
      </c>
      <c r="V109" s="38">
        <v>0</v>
      </c>
      <c r="W109" s="38">
        <v>0</v>
      </c>
      <c r="X109" s="40">
        <v>0</v>
      </c>
      <c r="Y109" s="38">
        <v>0</v>
      </c>
      <c r="Z109" s="40">
        <v>0</v>
      </c>
      <c r="AA109" s="37">
        <v>0</v>
      </c>
      <c r="AB109" s="38">
        <v>0</v>
      </c>
      <c r="AC109" s="38">
        <v>0</v>
      </c>
      <c r="AD109" s="40">
        <v>0</v>
      </c>
      <c r="AE109" s="39">
        <v>0</v>
      </c>
      <c r="AF109" s="39">
        <v>0</v>
      </c>
      <c r="AG109" s="51">
        <f t="shared" si="6"/>
        <v>0</v>
      </c>
      <c r="AH109" s="52">
        <f t="shared" si="7"/>
        <v>0</v>
      </c>
      <c r="AI109" s="3"/>
      <c r="AJ109" s="3"/>
    </row>
    <row r="110" spans="2:36" ht="15" customHeight="1" outlineLevel="1" x14ac:dyDescent="0.2">
      <c r="B110" s="44" t="s">
        <v>148</v>
      </c>
      <c r="C110" s="37">
        <v>0</v>
      </c>
      <c r="D110" s="38">
        <v>2436084.5687520006</v>
      </c>
      <c r="E110" s="38">
        <v>0</v>
      </c>
      <c r="F110" s="38">
        <v>1732.2225000000001</v>
      </c>
      <c r="G110" s="38">
        <v>0</v>
      </c>
      <c r="H110" s="38">
        <v>8902.8109999999997</v>
      </c>
      <c r="I110" s="39">
        <v>0</v>
      </c>
      <c r="J110" s="39">
        <v>0</v>
      </c>
      <c r="K110" s="39">
        <v>0</v>
      </c>
      <c r="L110" s="39">
        <v>576.33299999999997</v>
      </c>
      <c r="M110" s="38">
        <v>0</v>
      </c>
      <c r="N110" s="38">
        <v>2886.607</v>
      </c>
      <c r="O110" s="38">
        <v>0</v>
      </c>
      <c r="P110" s="38">
        <v>520.43063510999991</v>
      </c>
      <c r="Q110" s="38">
        <v>0</v>
      </c>
      <c r="R110" s="38">
        <v>99770.076671952847</v>
      </c>
      <c r="S110" s="38">
        <v>0</v>
      </c>
      <c r="T110" s="40">
        <v>-645629.40700000001</v>
      </c>
      <c r="U110" s="37">
        <v>0</v>
      </c>
      <c r="V110" s="38">
        <v>-18206.975674100002</v>
      </c>
      <c r="W110" s="38">
        <v>0</v>
      </c>
      <c r="X110" s="40">
        <v>3221.8719999999998</v>
      </c>
      <c r="Y110" s="38">
        <v>0</v>
      </c>
      <c r="Z110" s="40">
        <v>391539.87573062413</v>
      </c>
      <c r="AA110" s="37">
        <v>0</v>
      </c>
      <c r="AB110" s="38">
        <v>0</v>
      </c>
      <c r="AC110" s="38">
        <v>0</v>
      </c>
      <c r="AD110" s="40">
        <v>-9.4589999999999996</v>
      </c>
      <c r="AE110" s="39">
        <v>0</v>
      </c>
      <c r="AF110" s="39">
        <v>408899.48287940834</v>
      </c>
      <c r="AG110" s="51">
        <f t="shared" si="6"/>
        <v>0</v>
      </c>
      <c r="AH110" s="52">
        <f t="shared" si="7"/>
        <v>2690288.4384949957</v>
      </c>
      <c r="AI110" s="3"/>
      <c r="AJ110" s="3"/>
    </row>
    <row r="111" spans="2:36" ht="15" customHeight="1" outlineLevel="1" x14ac:dyDescent="0.2">
      <c r="B111" s="44" t="s">
        <v>149</v>
      </c>
      <c r="C111" s="37">
        <v>-81.903000000000006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9">
        <v>0</v>
      </c>
      <c r="J111" s="39">
        <v>0</v>
      </c>
      <c r="K111" s="39">
        <v>0</v>
      </c>
      <c r="L111" s="39">
        <v>0</v>
      </c>
      <c r="M111" s="38">
        <v>0</v>
      </c>
      <c r="N111" s="38">
        <v>0</v>
      </c>
      <c r="O111" s="38">
        <v>0</v>
      </c>
      <c r="P111" s="38">
        <v>0</v>
      </c>
      <c r="Q111" s="38">
        <v>0</v>
      </c>
      <c r="R111" s="38">
        <v>0</v>
      </c>
      <c r="S111" s="38">
        <v>0</v>
      </c>
      <c r="T111" s="40">
        <v>0</v>
      </c>
      <c r="U111" s="37">
        <v>0</v>
      </c>
      <c r="V111" s="38">
        <v>0</v>
      </c>
      <c r="W111" s="38">
        <v>7.1619999999999999</v>
      </c>
      <c r="X111" s="40">
        <v>0</v>
      </c>
      <c r="Y111" s="38">
        <v>0</v>
      </c>
      <c r="Z111" s="40">
        <v>0</v>
      </c>
      <c r="AA111" s="37">
        <v>0</v>
      </c>
      <c r="AB111" s="38">
        <v>0</v>
      </c>
      <c r="AC111" s="38">
        <v>391539.87573062413</v>
      </c>
      <c r="AD111" s="40">
        <v>0</v>
      </c>
      <c r="AE111" s="39">
        <v>0</v>
      </c>
      <c r="AF111" s="39">
        <v>0</v>
      </c>
      <c r="AG111" s="51">
        <f t="shared" si="6"/>
        <v>391465.13473062415</v>
      </c>
      <c r="AH111" s="52">
        <f t="shared" si="7"/>
        <v>0</v>
      </c>
      <c r="AI111" s="3"/>
      <c r="AJ111" s="3"/>
    </row>
    <row r="112" spans="2:36" ht="15" customHeight="1" outlineLevel="1" x14ac:dyDescent="0.2">
      <c r="B112" s="44" t="s">
        <v>150</v>
      </c>
      <c r="C112" s="37">
        <v>0</v>
      </c>
      <c r="D112" s="38">
        <v>4354.96</v>
      </c>
      <c r="E112" s="38">
        <v>0</v>
      </c>
      <c r="F112" s="38">
        <v>0</v>
      </c>
      <c r="G112" s="38">
        <v>0</v>
      </c>
      <c r="H112" s="38">
        <v>0</v>
      </c>
      <c r="I112" s="39">
        <v>0</v>
      </c>
      <c r="J112" s="39">
        <v>0</v>
      </c>
      <c r="K112" s="39">
        <v>0</v>
      </c>
      <c r="L112" s="39">
        <v>0</v>
      </c>
      <c r="M112" s="38">
        <v>0</v>
      </c>
      <c r="N112" s="38">
        <v>0</v>
      </c>
      <c r="O112" s="38">
        <v>0</v>
      </c>
      <c r="P112" s="38">
        <v>0</v>
      </c>
      <c r="Q112" s="38">
        <v>4.6219999999999999</v>
      </c>
      <c r="R112" s="38">
        <v>0</v>
      </c>
      <c r="S112" s="38">
        <v>0</v>
      </c>
      <c r="T112" s="40">
        <v>0</v>
      </c>
      <c r="U112" s="37">
        <v>80010.95</v>
      </c>
      <c r="V112" s="38">
        <v>0</v>
      </c>
      <c r="W112" s="38">
        <v>11367.632</v>
      </c>
      <c r="X112" s="40">
        <v>0</v>
      </c>
      <c r="Y112" s="38">
        <v>0</v>
      </c>
      <c r="Z112" s="40">
        <v>0</v>
      </c>
      <c r="AA112" s="37">
        <v>0</v>
      </c>
      <c r="AB112" s="38">
        <v>0</v>
      </c>
      <c r="AC112" s="38">
        <v>456369.2866133037</v>
      </c>
      <c r="AD112" s="40">
        <v>0</v>
      </c>
      <c r="AE112" s="39">
        <v>0</v>
      </c>
      <c r="AF112" s="39">
        <v>0</v>
      </c>
      <c r="AG112" s="51">
        <f t="shared" si="6"/>
        <v>547752.49061330373</v>
      </c>
      <c r="AH112" s="52">
        <f t="shared" si="7"/>
        <v>4354.96</v>
      </c>
      <c r="AI112" s="3"/>
      <c r="AJ112" s="3"/>
    </row>
    <row r="113" spans="2:36" ht="15" customHeight="1" outlineLevel="1" x14ac:dyDescent="0.2">
      <c r="B113" s="46" t="s">
        <v>151</v>
      </c>
      <c r="C113" s="37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9">
        <v>0</v>
      </c>
      <c r="J113" s="39">
        <v>0</v>
      </c>
      <c r="K113" s="39">
        <v>0</v>
      </c>
      <c r="L113" s="39">
        <v>0</v>
      </c>
      <c r="M113" s="38">
        <v>0</v>
      </c>
      <c r="N113" s="38">
        <v>0</v>
      </c>
      <c r="O113" s="38">
        <v>0</v>
      </c>
      <c r="P113" s="38">
        <v>0</v>
      </c>
      <c r="Q113" s="38">
        <v>0</v>
      </c>
      <c r="R113" s="38">
        <v>0</v>
      </c>
      <c r="S113" s="38">
        <v>0</v>
      </c>
      <c r="T113" s="40">
        <v>0</v>
      </c>
      <c r="U113" s="37">
        <v>0</v>
      </c>
      <c r="V113" s="38">
        <v>602.36666509999998</v>
      </c>
      <c r="W113" s="38">
        <v>0</v>
      </c>
      <c r="X113" s="40">
        <v>0</v>
      </c>
      <c r="Y113" s="38">
        <v>0</v>
      </c>
      <c r="Z113" s="40">
        <v>0</v>
      </c>
      <c r="AA113" s="37">
        <v>0</v>
      </c>
      <c r="AB113" s="38">
        <v>0</v>
      </c>
      <c r="AC113" s="38">
        <v>0</v>
      </c>
      <c r="AD113" s="40">
        <v>0</v>
      </c>
      <c r="AE113" s="39">
        <v>0</v>
      </c>
      <c r="AF113" s="39">
        <v>0</v>
      </c>
      <c r="AG113" s="51">
        <f t="shared" si="6"/>
        <v>0</v>
      </c>
      <c r="AH113" s="52">
        <f t="shared" si="7"/>
        <v>602.36666509999998</v>
      </c>
      <c r="AI113" s="3"/>
      <c r="AJ113" s="3"/>
    </row>
    <row r="114" spans="2:36" ht="15" customHeight="1" outlineLevel="1" x14ac:dyDescent="0.2">
      <c r="B114" s="46" t="s">
        <v>152</v>
      </c>
      <c r="C114" s="37">
        <v>0</v>
      </c>
      <c r="D114" s="38">
        <v>0</v>
      </c>
      <c r="E114" s="38">
        <v>0</v>
      </c>
      <c r="F114" s="38">
        <v>0</v>
      </c>
      <c r="G114" s="38">
        <v>-710.19200000000001</v>
      </c>
      <c r="H114" s="38">
        <v>0</v>
      </c>
      <c r="I114" s="39">
        <v>0</v>
      </c>
      <c r="J114" s="39">
        <v>0</v>
      </c>
      <c r="K114" s="39">
        <v>0</v>
      </c>
      <c r="L114" s="39">
        <v>0</v>
      </c>
      <c r="M114" s="38">
        <v>0</v>
      </c>
      <c r="N114" s="38">
        <v>0</v>
      </c>
      <c r="O114" s="38">
        <v>0</v>
      </c>
      <c r="P114" s="38">
        <v>0</v>
      </c>
      <c r="Q114" s="38">
        <v>0</v>
      </c>
      <c r="R114" s="38">
        <v>0</v>
      </c>
      <c r="S114" s="38">
        <v>0</v>
      </c>
      <c r="T114" s="40">
        <v>0</v>
      </c>
      <c r="U114" s="37">
        <v>-1206.7370000000001</v>
      </c>
      <c r="V114" s="38">
        <v>-40.485325000000003</v>
      </c>
      <c r="W114" s="38">
        <v>-324.24299999999999</v>
      </c>
      <c r="X114" s="40">
        <v>0</v>
      </c>
      <c r="Y114" s="38">
        <v>0</v>
      </c>
      <c r="Z114" s="40">
        <v>0</v>
      </c>
      <c r="AA114" s="37">
        <v>0</v>
      </c>
      <c r="AB114" s="38">
        <v>0</v>
      </c>
      <c r="AC114" s="38">
        <v>0</v>
      </c>
      <c r="AD114" s="40">
        <v>0</v>
      </c>
      <c r="AE114" s="39">
        <v>0</v>
      </c>
      <c r="AF114" s="39">
        <v>0</v>
      </c>
      <c r="AG114" s="51">
        <f t="shared" si="6"/>
        <v>-2241.172</v>
      </c>
      <c r="AH114" s="52">
        <f t="shared" si="7"/>
        <v>-40.485325000000003</v>
      </c>
      <c r="AI114" s="3"/>
      <c r="AJ114" s="3"/>
    </row>
    <row r="115" spans="2:36" ht="15" customHeight="1" outlineLevel="1" x14ac:dyDescent="0.2">
      <c r="B115" s="46" t="s">
        <v>153</v>
      </c>
      <c r="C115" s="37">
        <v>31.191132350000029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9">
        <v>0</v>
      </c>
      <c r="J115" s="39">
        <v>0</v>
      </c>
      <c r="K115" s="39">
        <v>0</v>
      </c>
      <c r="L115" s="39">
        <v>0</v>
      </c>
      <c r="M115" s="38">
        <v>0</v>
      </c>
      <c r="N115" s="38">
        <v>0</v>
      </c>
      <c r="O115" s="38">
        <v>0</v>
      </c>
      <c r="P115" s="38">
        <v>0</v>
      </c>
      <c r="Q115" s="38">
        <v>0</v>
      </c>
      <c r="R115" s="38">
        <v>0</v>
      </c>
      <c r="S115" s="38">
        <v>0</v>
      </c>
      <c r="T115" s="40">
        <v>0</v>
      </c>
      <c r="U115" s="37">
        <v>0</v>
      </c>
      <c r="V115" s="38">
        <v>0</v>
      </c>
      <c r="W115" s="38">
        <v>0</v>
      </c>
      <c r="X115" s="40">
        <v>0</v>
      </c>
      <c r="Y115" s="38">
        <v>0</v>
      </c>
      <c r="Z115" s="40">
        <v>0</v>
      </c>
      <c r="AA115" s="37">
        <v>0</v>
      </c>
      <c r="AB115" s="38">
        <v>0</v>
      </c>
      <c r="AC115" s="38">
        <v>0</v>
      </c>
      <c r="AD115" s="40">
        <v>0</v>
      </c>
      <c r="AE115" s="39">
        <v>0</v>
      </c>
      <c r="AF115" s="39">
        <v>0</v>
      </c>
      <c r="AG115" s="51">
        <f t="shared" si="6"/>
        <v>31.191132350000029</v>
      </c>
      <c r="AH115" s="52">
        <f t="shared" si="7"/>
        <v>0</v>
      </c>
      <c r="AI115" s="3"/>
      <c r="AJ115" s="3"/>
    </row>
    <row r="116" spans="2:36" ht="15" customHeight="1" outlineLevel="1" x14ac:dyDescent="0.2">
      <c r="B116" s="46" t="s">
        <v>154</v>
      </c>
      <c r="C116" s="37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9">
        <v>0</v>
      </c>
      <c r="J116" s="39">
        <v>0</v>
      </c>
      <c r="K116" s="39">
        <v>0</v>
      </c>
      <c r="L116" s="39">
        <v>0</v>
      </c>
      <c r="M116" s="38">
        <v>0</v>
      </c>
      <c r="N116" s="38">
        <v>0</v>
      </c>
      <c r="O116" s="38">
        <v>0</v>
      </c>
      <c r="P116" s="38">
        <v>0</v>
      </c>
      <c r="Q116" s="38">
        <v>0</v>
      </c>
      <c r="R116" s="38">
        <v>0</v>
      </c>
      <c r="S116" s="38">
        <v>0</v>
      </c>
      <c r="T116" s="40">
        <v>0</v>
      </c>
      <c r="U116" s="37">
        <v>0</v>
      </c>
      <c r="V116" s="38">
        <v>0</v>
      </c>
      <c r="W116" s="38">
        <v>0</v>
      </c>
      <c r="X116" s="40">
        <v>0</v>
      </c>
      <c r="Y116" s="38">
        <v>0</v>
      </c>
      <c r="Z116" s="40">
        <v>0</v>
      </c>
      <c r="AA116" s="37">
        <v>0</v>
      </c>
      <c r="AB116" s="38">
        <v>0</v>
      </c>
      <c r="AC116" s="38">
        <v>0</v>
      </c>
      <c r="AD116" s="40">
        <v>0</v>
      </c>
      <c r="AE116" s="39">
        <v>0</v>
      </c>
      <c r="AF116" s="39">
        <v>0</v>
      </c>
      <c r="AG116" s="51">
        <f t="shared" si="6"/>
        <v>0</v>
      </c>
      <c r="AH116" s="52">
        <f t="shared" si="7"/>
        <v>0</v>
      </c>
      <c r="AI116" s="3"/>
      <c r="AJ116" s="3"/>
    </row>
    <row r="117" spans="2:36" s="3" customFormat="1" ht="15" customHeight="1" x14ac:dyDescent="0.2">
      <c r="B117" s="90" t="s">
        <v>175</v>
      </c>
      <c r="C117" s="91">
        <v>1394872.7470500004</v>
      </c>
      <c r="D117" s="92">
        <v>1045162.3375560003</v>
      </c>
      <c r="E117" s="92">
        <v>6092.2600000000011</v>
      </c>
      <c r="F117" s="92">
        <v>233.72784700000003</v>
      </c>
      <c r="G117" s="92">
        <v>13608.182000000001</v>
      </c>
      <c r="H117" s="92">
        <v>4809.7230000000009</v>
      </c>
      <c r="I117" s="92">
        <v>0</v>
      </c>
      <c r="J117" s="92">
        <v>0</v>
      </c>
      <c r="K117" s="92">
        <v>0</v>
      </c>
      <c r="L117" s="92">
        <v>1.4999999999999999E-2</v>
      </c>
      <c r="M117" s="92">
        <v>0</v>
      </c>
      <c r="N117" s="92">
        <v>3939.6179999999995</v>
      </c>
      <c r="O117" s="92">
        <v>0</v>
      </c>
      <c r="P117" s="92">
        <v>-97.125</v>
      </c>
      <c r="Q117" s="92">
        <v>-52.306999999999988</v>
      </c>
      <c r="R117" s="92">
        <v>28984.163695633681</v>
      </c>
      <c r="S117" s="92">
        <v>135051.39000000001</v>
      </c>
      <c r="T117" s="93">
        <v>1239749.2919999997</v>
      </c>
      <c r="U117" s="91">
        <v>1337425.0438863912</v>
      </c>
      <c r="V117" s="92">
        <v>25411.426236300002</v>
      </c>
      <c r="W117" s="92">
        <v>569943.701</v>
      </c>
      <c r="X117" s="93">
        <v>2250.8919999999998</v>
      </c>
      <c r="Y117" s="92">
        <v>169008.95226113376</v>
      </c>
      <c r="Z117" s="93">
        <v>631.71518289999995</v>
      </c>
      <c r="AA117" s="91">
        <v>69385.971073000052</v>
      </c>
      <c r="AB117" s="92">
        <v>-837.35299999999995</v>
      </c>
      <c r="AC117" s="92">
        <v>773711.86110216391</v>
      </c>
      <c r="AD117" s="93">
        <v>277534.43099999998</v>
      </c>
      <c r="AE117" s="92">
        <v>124016.97551627122</v>
      </c>
      <c r="AF117" s="92">
        <v>735940.73599913716</v>
      </c>
      <c r="AG117" s="91">
        <f t="shared" si="6"/>
        <v>4593064.77688896</v>
      </c>
      <c r="AH117" s="93">
        <f t="shared" si="7"/>
        <v>3363713.5995169701</v>
      </c>
    </row>
    <row r="118" spans="2:36" s="3" customFormat="1" ht="15" customHeight="1" outlineLevel="1" x14ac:dyDescent="0.2">
      <c r="B118" s="42" t="s">
        <v>159</v>
      </c>
      <c r="C118" s="35">
        <v>1196007.8732990003</v>
      </c>
      <c r="D118" s="34">
        <v>495528.66704500047</v>
      </c>
      <c r="E118" s="34">
        <v>6514.1870000000008</v>
      </c>
      <c r="F118" s="34">
        <v>22.987380000000002</v>
      </c>
      <c r="G118" s="34">
        <v>15010.963</v>
      </c>
      <c r="H118" s="34">
        <v>-414.62199999999962</v>
      </c>
      <c r="I118" s="34">
        <v>0</v>
      </c>
      <c r="J118" s="34">
        <v>0</v>
      </c>
      <c r="K118" s="34">
        <v>0</v>
      </c>
      <c r="L118" s="34">
        <v>0</v>
      </c>
      <c r="M118" s="32">
        <v>0</v>
      </c>
      <c r="N118" s="32">
        <v>3939.9529999999995</v>
      </c>
      <c r="O118" s="32">
        <v>0</v>
      </c>
      <c r="P118" s="32">
        <v>-97.125</v>
      </c>
      <c r="Q118" s="34">
        <v>-167.529</v>
      </c>
      <c r="R118" s="34">
        <v>-256.31838536630153</v>
      </c>
      <c r="S118" s="34">
        <v>0</v>
      </c>
      <c r="T118" s="36">
        <v>1194089.8209999998</v>
      </c>
      <c r="U118" s="35">
        <v>917553.1732568359</v>
      </c>
      <c r="V118" s="34">
        <v>3039.9434726000009</v>
      </c>
      <c r="W118" s="34">
        <v>19914.715000000004</v>
      </c>
      <c r="X118" s="36">
        <v>1221.1300000000001</v>
      </c>
      <c r="Y118" s="34">
        <v>-13838.467694466297</v>
      </c>
      <c r="Z118" s="36">
        <v>91.783574599999994</v>
      </c>
      <c r="AA118" s="35">
        <v>76701.849073000049</v>
      </c>
      <c r="AB118" s="34">
        <v>0</v>
      </c>
      <c r="AC118" s="34">
        <v>-22101.384767171578</v>
      </c>
      <c r="AD118" s="36">
        <v>31009.098000000002</v>
      </c>
      <c r="AE118" s="34">
        <v>0</v>
      </c>
      <c r="AF118" s="34">
        <v>0</v>
      </c>
      <c r="AG118" s="35">
        <f t="shared" si="6"/>
        <v>2195595.3791671982</v>
      </c>
      <c r="AH118" s="36">
        <f t="shared" si="7"/>
        <v>1728175.3180868339</v>
      </c>
    </row>
    <row r="119" spans="2:36" ht="15" customHeight="1" outlineLevel="1" x14ac:dyDescent="0.2">
      <c r="B119" s="44" t="s">
        <v>141</v>
      </c>
      <c r="C119" s="37">
        <v>96634.861783999993</v>
      </c>
      <c r="D119" s="38">
        <v>93816.453999999998</v>
      </c>
      <c r="E119" s="38">
        <v>6506.0740000000005</v>
      </c>
      <c r="F119" s="38">
        <v>-9.2279999999999998</v>
      </c>
      <c r="G119" s="38">
        <v>12932.868</v>
      </c>
      <c r="H119" s="38">
        <v>-3147.1169999999997</v>
      </c>
      <c r="I119" s="39">
        <v>0</v>
      </c>
      <c r="J119" s="39">
        <v>0</v>
      </c>
      <c r="K119" s="39">
        <v>0</v>
      </c>
      <c r="L119" s="39">
        <v>0</v>
      </c>
      <c r="M119" s="38">
        <v>0</v>
      </c>
      <c r="N119" s="38">
        <v>3336.8119999999999</v>
      </c>
      <c r="O119" s="38">
        <v>0</v>
      </c>
      <c r="P119" s="38">
        <v>0</v>
      </c>
      <c r="Q119" s="38">
        <v>-167.529</v>
      </c>
      <c r="R119" s="38">
        <v>-177.19000000000003</v>
      </c>
      <c r="S119" s="38">
        <v>0</v>
      </c>
      <c r="T119" s="40">
        <v>1215175.6319999998</v>
      </c>
      <c r="U119" s="37">
        <v>124107.65226200041</v>
      </c>
      <c r="V119" s="38">
        <v>0</v>
      </c>
      <c r="W119" s="38">
        <v>-20781.143</v>
      </c>
      <c r="X119" s="40">
        <v>0</v>
      </c>
      <c r="Y119" s="38">
        <v>-14167.656165999995</v>
      </c>
      <c r="Z119" s="52">
        <v>0</v>
      </c>
      <c r="AA119" s="37">
        <v>98093.941073000053</v>
      </c>
      <c r="AB119" s="38">
        <v>0</v>
      </c>
      <c r="AC119" s="38">
        <v>14846.288</v>
      </c>
      <c r="AD119" s="40">
        <v>0</v>
      </c>
      <c r="AE119" s="39">
        <v>0</v>
      </c>
      <c r="AF119" s="39">
        <v>0</v>
      </c>
      <c r="AG119" s="51">
        <f t="shared" si="6"/>
        <v>318005.35695300048</v>
      </c>
      <c r="AH119" s="52">
        <f t="shared" si="7"/>
        <v>1308995.3629999997</v>
      </c>
      <c r="AI119" s="3"/>
      <c r="AJ119" s="3"/>
    </row>
    <row r="120" spans="2:36" ht="15" customHeight="1" outlineLevel="1" x14ac:dyDescent="0.2">
      <c r="B120" s="44" t="s">
        <v>142</v>
      </c>
      <c r="C120" s="37">
        <v>-9.2279999999999998</v>
      </c>
      <c r="D120" s="38">
        <v>6506.0740000000005</v>
      </c>
      <c r="E120" s="38">
        <v>0</v>
      </c>
      <c r="F120" s="38">
        <v>0</v>
      </c>
      <c r="G120" s="38">
        <v>0</v>
      </c>
      <c r="H120" s="38">
        <v>43.119</v>
      </c>
      <c r="I120" s="39">
        <v>0</v>
      </c>
      <c r="J120" s="39">
        <v>0</v>
      </c>
      <c r="K120" s="39">
        <v>0</v>
      </c>
      <c r="L120" s="39">
        <v>0</v>
      </c>
      <c r="M120" s="38">
        <v>0</v>
      </c>
      <c r="N120" s="38">
        <v>24.010999999999999</v>
      </c>
      <c r="O120" s="38">
        <v>0</v>
      </c>
      <c r="P120" s="38">
        <v>0</v>
      </c>
      <c r="Q120" s="38">
        <v>0</v>
      </c>
      <c r="R120" s="38">
        <v>0</v>
      </c>
      <c r="S120" s="38">
        <v>0</v>
      </c>
      <c r="T120" s="40">
        <v>0</v>
      </c>
      <c r="U120" s="37">
        <v>10.177</v>
      </c>
      <c r="V120" s="38">
        <v>0</v>
      </c>
      <c r="W120" s="38">
        <v>0</v>
      </c>
      <c r="X120" s="40">
        <v>0</v>
      </c>
      <c r="Y120" s="38">
        <v>22.038380000000004</v>
      </c>
      <c r="Z120" s="40">
        <v>0</v>
      </c>
      <c r="AA120" s="37">
        <v>0</v>
      </c>
      <c r="AB120" s="38">
        <v>0</v>
      </c>
      <c r="AC120" s="38">
        <v>0</v>
      </c>
      <c r="AD120" s="40">
        <v>0</v>
      </c>
      <c r="AE120" s="39">
        <v>0</v>
      </c>
      <c r="AF120" s="39">
        <v>0</v>
      </c>
      <c r="AG120" s="51">
        <f t="shared" si="6"/>
        <v>22.987380000000002</v>
      </c>
      <c r="AH120" s="52">
        <f t="shared" si="7"/>
        <v>6573.2040000000006</v>
      </c>
      <c r="AI120" s="3"/>
      <c r="AJ120" s="3"/>
    </row>
    <row r="121" spans="2:36" ht="15" customHeight="1" outlineLevel="1" x14ac:dyDescent="0.2">
      <c r="B121" s="44" t="s">
        <v>177</v>
      </c>
      <c r="C121" s="37">
        <v>-3155.2299999999996</v>
      </c>
      <c r="D121" s="38">
        <v>12932.868</v>
      </c>
      <c r="E121" s="38">
        <v>8.1129999999999995</v>
      </c>
      <c r="F121" s="38">
        <v>0</v>
      </c>
      <c r="G121" s="38">
        <v>2060.808</v>
      </c>
      <c r="H121" s="38">
        <v>0</v>
      </c>
      <c r="I121" s="39">
        <v>0</v>
      </c>
      <c r="J121" s="39">
        <v>0</v>
      </c>
      <c r="K121" s="39">
        <v>0</v>
      </c>
      <c r="L121" s="39">
        <v>0</v>
      </c>
      <c r="M121" s="38">
        <v>0</v>
      </c>
      <c r="N121" s="38">
        <v>599.12599999999998</v>
      </c>
      <c r="O121" s="38">
        <v>0</v>
      </c>
      <c r="P121" s="38">
        <v>0</v>
      </c>
      <c r="Q121" s="38">
        <v>0</v>
      </c>
      <c r="R121" s="38">
        <v>0</v>
      </c>
      <c r="S121" s="38">
        <v>0</v>
      </c>
      <c r="T121" s="40">
        <v>-22.874000000000002</v>
      </c>
      <c r="U121" s="37">
        <v>2082.2339999999999</v>
      </c>
      <c r="V121" s="38">
        <v>0</v>
      </c>
      <c r="W121" s="38">
        <v>0</v>
      </c>
      <c r="X121" s="40">
        <v>0</v>
      </c>
      <c r="Y121" s="38">
        <v>-1.2030000000000001</v>
      </c>
      <c r="Z121" s="40">
        <v>0</v>
      </c>
      <c r="AA121" s="37">
        <v>0</v>
      </c>
      <c r="AB121" s="38">
        <v>0</v>
      </c>
      <c r="AC121" s="38">
        <v>-172.899</v>
      </c>
      <c r="AD121" s="40">
        <v>0</v>
      </c>
      <c r="AE121" s="39">
        <v>0</v>
      </c>
      <c r="AF121" s="39">
        <v>0</v>
      </c>
      <c r="AG121" s="51">
        <f t="shared" si="6"/>
        <v>821.82300000000032</v>
      </c>
      <c r="AH121" s="52">
        <f t="shared" si="7"/>
        <v>13509.12</v>
      </c>
      <c r="AI121" s="3"/>
      <c r="AJ121" s="3"/>
    </row>
    <row r="122" spans="2:36" ht="15" customHeight="1" outlineLevel="1" x14ac:dyDescent="0.2">
      <c r="B122" s="44" t="s">
        <v>143</v>
      </c>
      <c r="C122" s="37">
        <v>0</v>
      </c>
      <c r="D122" s="38">
        <v>-167.529</v>
      </c>
      <c r="E122" s="38">
        <v>0</v>
      </c>
      <c r="F122" s="38">
        <v>0</v>
      </c>
      <c r="G122" s="38">
        <v>40</v>
      </c>
      <c r="H122" s="38">
        <v>0</v>
      </c>
      <c r="I122" s="39">
        <v>0</v>
      </c>
      <c r="J122" s="39">
        <v>0</v>
      </c>
      <c r="K122" s="39">
        <v>0</v>
      </c>
      <c r="L122" s="39">
        <v>0</v>
      </c>
      <c r="M122" s="38">
        <v>0</v>
      </c>
      <c r="N122" s="38">
        <v>0</v>
      </c>
      <c r="O122" s="38">
        <v>0</v>
      </c>
      <c r="P122" s="38">
        <v>-97.125</v>
      </c>
      <c r="Q122" s="38">
        <v>0</v>
      </c>
      <c r="R122" s="38">
        <v>0</v>
      </c>
      <c r="S122" s="38">
        <v>0</v>
      </c>
      <c r="T122" s="40">
        <v>0</v>
      </c>
      <c r="U122" s="37">
        <v>0</v>
      </c>
      <c r="V122" s="38">
        <v>0</v>
      </c>
      <c r="W122" s="38">
        <v>0</v>
      </c>
      <c r="X122" s="40">
        <v>0</v>
      </c>
      <c r="Y122" s="38">
        <v>-79.128385366301515</v>
      </c>
      <c r="Z122" s="40">
        <v>0</v>
      </c>
      <c r="AA122" s="37">
        <v>0</v>
      </c>
      <c r="AB122" s="38">
        <v>0</v>
      </c>
      <c r="AC122" s="38">
        <v>0</v>
      </c>
      <c r="AD122" s="40">
        <v>0</v>
      </c>
      <c r="AE122" s="39">
        <v>0</v>
      </c>
      <c r="AF122" s="39">
        <v>0</v>
      </c>
      <c r="AG122" s="51">
        <f t="shared" si="6"/>
        <v>-39.128385366301515</v>
      </c>
      <c r="AH122" s="52">
        <f t="shared" si="7"/>
        <v>-264.654</v>
      </c>
      <c r="AI122" s="3"/>
      <c r="AJ122" s="3"/>
    </row>
    <row r="123" spans="2:36" ht="15" customHeight="1" outlineLevel="1" x14ac:dyDescent="0.2">
      <c r="B123" s="44" t="s">
        <v>144</v>
      </c>
      <c r="C123" s="37">
        <v>1123100.4295080001</v>
      </c>
      <c r="D123" s="38">
        <v>128524.71799999999</v>
      </c>
      <c r="E123" s="38">
        <v>0</v>
      </c>
      <c r="F123" s="38">
        <v>0</v>
      </c>
      <c r="G123" s="38">
        <v>-22.874000000000002</v>
      </c>
      <c r="H123" s="38">
        <v>0</v>
      </c>
      <c r="I123" s="39">
        <v>0</v>
      </c>
      <c r="J123" s="39">
        <v>0</v>
      </c>
      <c r="K123" s="39">
        <v>0</v>
      </c>
      <c r="L123" s="39">
        <v>0</v>
      </c>
      <c r="M123" s="38">
        <v>0</v>
      </c>
      <c r="N123" s="38">
        <v>0</v>
      </c>
      <c r="O123" s="38">
        <v>0</v>
      </c>
      <c r="P123" s="38">
        <v>0</v>
      </c>
      <c r="Q123" s="38">
        <v>0</v>
      </c>
      <c r="R123" s="38">
        <v>0</v>
      </c>
      <c r="S123" s="38">
        <v>0</v>
      </c>
      <c r="T123" s="40">
        <v>0</v>
      </c>
      <c r="U123" s="37">
        <v>0</v>
      </c>
      <c r="V123" s="38">
        <v>0</v>
      </c>
      <c r="W123" s="38">
        <v>0</v>
      </c>
      <c r="X123" s="40">
        <v>0</v>
      </c>
      <c r="Y123" s="38">
        <v>0</v>
      </c>
      <c r="Z123" s="40">
        <v>0</v>
      </c>
      <c r="AA123" s="37">
        <v>-21392.092000000001</v>
      </c>
      <c r="AB123" s="38">
        <v>0</v>
      </c>
      <c r="AC123" s="38">
        <v>329.15499999999997</v>
      </c>
      <c r="AD123" s="40">
        <v>0</v>
      </c>
      <c r="AE123" s="39">
        <v>0</v>
      </c>
      <c r="AF123" s="39">
        <v>0</v>
      </c>
      <c r="AG123" s="51">
        <f t="shared" si="6"/>
        <v>1102014.6185080002</v>
      </c>
      <c r="AH123" s="52">
        <f t="shared" si="7"/>
        <v>128524.71799999999</v>
      </c>
      <c r="AI123" s="3"/>
      <c r="AJ123" s="3"/>
    </row>
    <row r="124" spans="2:36" ht="15" customHeight="1" outlineLevel="1" x14ac:dyDescent="0.2">
      <c r="B124" s="44" t="s">
        <v>145</v>
      </c>
      <c r="C124" s="37">
        <v>0</v>
      </c>
      <c r="D124" s="38">
        <v>124107.65226200041</v>
      </c>
      <c r="E124" s="38">
        <v>0</v>
      </c>
      <c r="F124" s="38">
        <v>10.177</v>
      </c>
      <c r="G124" s="38">
        <v>0</v>
      </c>
      <c r="H124" s="38">
        <v>2082.2339999999999</v>
      </c>
      <c r="I124" s="39">
        <v>0</v>
      </c>
      <c r="J124" s="39">
        <v>0</v>
      </c>
      <c r="K124" s="39">
        <v>0</v>
      </c>
      <c r="L124" s="39">
        <v>0</v>
      </c>
      <c r="M124" s="38">
        <v>0</v>
      </c>
      <c r="N124" s="38">
        <v>-19.995999999999999</v>
      </c>
      <c r="O124" s="38">
        <v>0</v>
      </c>
      <c r="P124" s="38">
        <v>0</v>
      </c>
      <c r="Q124" s="38">
        <v>0</v>
      </c>
      <c r="R124" s="38">
        <v>0</v>
      </c>
      <c r="S124" s="38">
        <v>0</v>
      </c>
      <c r="T124" s="40">
        <v>0</v>
      </c>
      <c r="U124" s="37">
        <v>-2602.2585208999999</v>
      </c>
      <c r="V124" s="38">
        <v>-4709.0212347999995</v>
      </c>
      <c r="W124" s="38">
        <v>9296.348</v>
      </c>
      <c r="X124" s="40">
        <v>0</v>
      </c>
      <c r="Y124" s="38">
        <v>-52.568523100000007</v>
      </c>
      <c r="Z124" s="40">
        <v>91.783574599999994</v>
      </c>
      <c r="AA124" s="37">
        <v>0</v>
      </c>
      <c r="AB124" s="38">
        <v>0</v>
      </c>
      <c r="AC124" s="38">
        <v>0</v>
      </c>
      <c r="AD124" s="40">
        <v>0</v>
      </c>
      <c r="AE124" s="39">
        <v>0</v>
      </c>
      <c r="AF124" s="39">
        <v>0</v>
      </c>
      <c r="AG124" s="51">
        <f t="shared" si="6"/>
        <v>6641.5209559999994</v>
      </c>
      <c r="AH124" s="52">
        <f t="shared" si="7"/>
        <v>121562.8296018004</v>
      </c>
      <c r="AI124" s="3"/>
      <c r="AJ124" s="3"/>
    </row>
    <row r="125" spans="2:36" ht="15" customHeight="1" outlineLevel="1" x14ac:dyDescent="0.2">
      <c r="B125" s="44" t="s">
        <v>146</v>
      </c>
      <c r="C125" s="37">
        <v>0</v>
      </c>
      <c r="D125" s="38">
        <v>-20781.143</v>
      </c>
      <c r="E125" s="38">
        <v>0</v>
      </c>
      <c r="F125" s="38">
        <v>0</v>
      </c>
      <c r="G125" s="38">
        <v>0</v>
      </c>
      <c r="H125" s="38">
        <v>781.24400000000003</v>
      </c>
      <c r="I125" s="39">
        <v>0</v>
      </c>
      <c r="J125" s="39">
        <v>0</v>
      </c>
      <c r="K125" s="39">
        <v>0</v>
      </c>
      <c r="L125" s="39">
        <v>0</v>
      </c>
      <c r="M125" s="38">
        <v>0</v>
      </c>
      <c r="N125" s="38">
        <v>0</v>
      </c>
      <c r="O125" s="38">
        <v>0</v>
      </c>
      <c r="P125" s="38">
        <v>0</v>
      </c>
      <c r="Q125" s="38">
        <v>0</v>
      </c>
      <c r="R125" s="38">
        <v>0</v>
      </c>
      <c r="S125" s="38">
        <v>0</v>
      </c>
      <c r="T125" s="40">
        <v>0</v>
      </c>
      <c r="U125" s="37">
        <v>0</v>
      </c>
      <c r="V125" s="38">
        <v>9296.348</v>
      </c>
      <c r="W125" s="38">
        <v>390.41199999999998</v>
      </c>
      <c r="X125" s="40">
        <v>781.08</v>
      </c>
      <c r="Y125" s="38">
        <v>440.05</v>
      </c>
      <c r="Z125" s="40">
        <v>0</v>
      </c>
      <c r="AA125" s="37">
        <v>0</v>
      </c>
      <c r="AB125" s="38">
        <v>0</v>
      </c>
      <c r="AC125" s="38">
        <v>0</v>
      </c>
      <c r="AD125" s="40">
        <v>31009.098000000002</v>
      </c>
      <c r="AE125" s="39">
        <v>0</v>
      </c>
      <c r="AF125" s="39">
        <v>0</v>
      </c>
      <c r="AG125" s="51">
        <f t="shared" si="6"/>
        <v>830.46199999999999</v>
      </c>
      <c r="AH125" s="52">
        <f t="shared" si="7"/>
        <v>21086.627</v>
      </c>
      <c r="AI125" s="3"/>
      <c r="AJ125" s="3"/>
    </row>
    <row r="126" spans="2:36" ht="15" customHeight="1" outlineLevel="1" x14ac:dyDescent="0.2">
      <c r="B126" s="44" t="s">
        <v>147</v>
      </c>
      <c r="C126" s="37">
        <v>0</v>
      </c>
      <c r="D126" s="38">
        <v>98093.941073000053</v>
      </c>
      <c r="E126" s="38">
        <v>0</v>
      </c>
      <c r="F126" s="38">
        <v>0</v>
      </c>
      <c r="G126" s="38">
        <v>0</v>
      </c>
      <c r="H126" s="38">
        <v>0</v>
      </c>
      <c r="I126" s="39">
        <v>0</v>
      </c>
      <c r="J126" s="39">
        <v>0</v>
      </c>
      <c r="K126" s="39">
        <v>0</v>
      </c>
      <c r="L126" s="39">
        <v>0</v>
      </c>
      <c r="M126" s="38">
        <v>0</v>
      </c>
      <c r="N126" s="38">
        <v>0</v>
      </c>
      <c r="O126" s="38">
        <v>0</v>
      </c>
      <c r="P126" s="38">
        <v>0</v>
      </c>
      <c r="Q126" s="38">
        <v>0</v>
      </c>
      <c r="R126" s="38">
        <v>0</v>
      </c>
      <c r="S126" s="38">
        <v>0</v>
      </c>
      <c r="T126" s="40">
        <v>-21392.092000000001</v>
      </c>
      <c r="U126" s="37">
        <v>0</v>
      </c>
      <c r="V126" s="38">
        <v>0</v>
      </c>
      <c r="W126" s="38">
        <v>0</v>
      </c>
      <c r="X126" s="40">
        <v>0</v>
      </c>
      <c r="Y126" s="38">
        <v>0</v>
      </c>
      <c r="Z126" s="40">
        <v>0</v>
      </c>
      <c r="AA126" s="37">
        <v>0</v>
      </c>
      <c r="AB126" s="38">
        <v>0</v>
      </c>
      <c r="AC126" s="38">
        <v>0</v>
      </c>
      <c r="AD126" s="40">
        <v>0</v>
      </c>
      <c r="AE126" s="39">
        <v>0</v>
      </c>
      <c r="AF126" s="39">
        <v>0</v>
      </c>
      <c r="AG126" s="51">
        <f t="shared" si="6"/>
        <v>0</v>
      </c>
      <c r="AH126" s="52">
        <f t="shared" si="7"/>
        <v>76701.849073000049</v>
      </c>
      <c r="AI126" s="3"/>
      <c r="AJ126" s="3"/>
    </row>
    <row r="127" spans="2:36" ht="15" customHeight="1" outlineLevel="1" x14ac:dyDescent="0.2">
      <c r="B127" s="44" t="s">
        <v>148</v>
      </c>
      <c r="C127" s="37">
        <v>0</v>
      </c>
      <c r="D127" s="38">
        <v>14846.288</v>
      </c>
      <c r="E127" s="38">
        <v>0</v>
      </c>
      <c r="F127" s="38">
        <v>0</v>
      </c>
      <c r="G127" s="38">
        <v>0</v>
      </c>
      <c r="H127" s="38">
        <v>-172.899</v>
      </c>
      <c r="I127" s="39">
        <v>0</v>
      </c>
      <c r="J127" s="39">
        <v>0</v>
      </c>
      <c r="K127" s="39">
        <v>0</v>
      </c>
      <c r="L127" s="39">
        <v>0</v>
      </c>
      <c r="M127" s="38">
        <v>0</v>
      </c>
      <c r="N127" s="38">
        <v>0</v>
      </c>
      <c r="O127" s="38">
        <v>0</v>
      </c>
      <c r="P127" s="38">
        <v>0</v>
      </c>
      <c r="Q127" s="38">
        <v>0</v>
      </c>
      <c r="R127" s="38">
        <v>0</v>
      </c>
      <c r="S127" s="38">
        <v>0</v>
      </c>
      <c r="T127" s="40">
        <v>329.15499999999997</v>
      </c>
      <c r="U127" s="37">
        <v>0</v>
      </c>
      <c r="V127" s="38">
        <v>0</v>
      </c>
      <c r="W127" s="38">
        <v>31009.098000000002</v>
      </c>
      <c r="X127" s="40">
        <v>0</v>
      </c>
      <c r="Y127" s="38">
        <v>0</v>
      </c>
      <c r="Z127" s="40">
        <v>0</v>
      </c>
      <c r="AA127" s="37">
        <v>0</v>
      </c>
      <c r="AB127" s="38">
        <v>0</v>
      </c>
      <c r="AC127" s="38">
        <v>0</v>
      </c>
      <c r="AD127" s="40">
        <v>0</v>
      </c>
      <c r="AE127" s="39">
        <v>0</v>
      </c>
      <c r="AF127" s="39">
        <v>0</v>
      </c>
      <c r="AG127" s="51">
        <f t="shared" si="6"/>
        <v>31009.098000000002</v>
      </c>
      <c r="AH127" s="52">
        <f t="shared" si="7"/>
        <v>15002.544000000002</v>
      </c>
      <c r="AI127" s="3"/>
      <c r="AJ127" s="3"/>
    </row>
    <row r="128" spans="2:36" ht="15" customHeight="1" outlineLevel="1" x14ac:dyDescent="0.2">
      <c r="B128" s="44" t="s">
        <v>149</v>
      </c>
      <c r="C128" s="37">
        <v>0</v>
      </c>
      <c r="D128" s="38">
        <v>-14167.656165999995</v>
      </c>
      <c r="E128" s="38">
        <v>0</v>
      </c>
      <c r="F128" s="38">
        <v>22.038380000000004</v>
      </c>
      <c r="G128" s="38">
        <v>0.161</v>
      </c>
      <c r="H128" s="38">
        <v>-1.2030000000000001</v>
      </c>
      <c r="I128" s="39">
        <v>0</v>
      </c>
      <c r="J128" s="39">
        <v>0</v>
      </c>
      <c r="K128" s="39">
        <v>0</v>
      </c>
      <c r="L128" s="39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-79.128385366301515</v>
      </c>
      <c r="S128" s="38">
        <v>0</v>
      </c>
      <c r="T128" s="40">
        <v>0</v>
      </c>
      <c r="U128" s="37">
        <v>91.783574599999994</v>
      </c>
      <c r="V128" s="38">
        <v>-52.568523100000007</v>
      </c>
      <c r="W128" s="38">
        <v>0</v>
      </c>
      <c r="X128" s="40">
        <v>440.05</v>
      </c>
      <c r="Y128" s="38">
        <v>0</v>
      </c>
      <c r="Z128" s="40">
        <v>0</v>
      </c>
      <c r="AA128" s="37">
        <v>0</v>
      </c>
      <c r="AB128" s="38">
        <v>0</v>
      </c>
      <c r="AC128" s="38">
        <v>-150</v>
      </c>
      <c r="AD128" s="40">
        <v>0</v>
      </c>
      <c r="AE128" s="39">
        <v>0</v>
      </c>
      <c r="AF128" s="39">
        <v>0</v>
      </c>
      <c r="AG128" s="51">
        <f t="shared" si="6"/>
        <v>-58.055425400000004</v>
      </c>
      <c r="AH128" s="52">
        <f t="shared" si="7"/>
        <v>-13838.467694466297</v>
      </c>
      <c r="AI128" s="3"/>
      <c r="AJ128" s="3"/>
    </row>
    <row r="129" spans="2:36" ht="15" customHeight="1" outlineLevel="1" x14ac:dyDescent="0.2">
      <c r="B129" s="44" t="s">
        <v>150</v>
      </c>
      <c r="C129" s="37">
        <v>-20562.959992999979</v>
      </c>
      <c r="D129" s="38">
        <v>51816.999875999973</v>
      </c>
      <c r="E129" s="38">
        <v>0</v>
      </c>
      <c r="F129" s="38">
        <v>0</v>
      </c>
      <c r="G129" s="38">
        <v>0</v>
      </c>
      <c r="H129" s="38">
        <v>0</v>
      </c>
      <c r="I129" s="39">
        <v>0</v>
      </c>
      <c r="J129" s="39">
        <v>0</v>
      </c>
      <c r="K129" s="39">
        <v>0</v>
      </c>
      <c r="L129" s="39">
        <v>0</v>
      </c>
      <c r="M129" s="38">
        <v>0</v>
      </c>
      <c r="N129" s="38">
        <v>0</v>
      </c>
      <c r="O129" s="38">
        <v>0</v>
      </c>
      <c r="P129" s="38">
        <v>0</v>
      </c>
      <c r="Q129" s="38">
        <v>0</v>
      </c>
      <c r="R129" s="38">
        <v>0</v>
      </c>
      <c r="S129" s="38">
        <v>0</v>
      </c>
      <c r="T129" s="40">
        <v>0</v>
      </c>
      <c r="U129" s="37">
        <v>796016.40286933549</v>
      </c>
      <c r="V129" s="38">
        <v>-1494.8147695</v>
      </c>
      <c r="W129" s="38">
        <v>0</v>
      </c>
      <c r="X129" s="40">
        <v>0</v>
      </c>
      <c r="Y129" s="38">
        <v>0</v>
      </c>
      <c r="Z129" s="40">
        <v>0</v>
      </c>
      <c r="AA129" s="37">
        <v>0</v>
      </c>
      <c r="AB129" s="38">
        <v>0</v>
      </c>
      <c r="AC129" s="38">
        <v>-36953.928767171579</v>
      </c>
      <c r="AD129" s="40">
        <v>0</v>
      </c>
      <c r="AE129" s="39">
        <v>0</v>
      </c>
      <c r="AF129" s="39">
        <v>0</v>
      </c>
      <c r="AG129" s="51">
        <f t="shared" si="6"/>
        <v>738499.51410916389</v>
      </c>
      <c r="AH129" s="52">
        <f t="shared" si="7"/>
        <v>50322.185106499972</v>
      </c>
      <c r="AI129" s="3"/>
      <c r="AJ129" s="3"/>
    </row>
    <row r="130" spans="2:36" ht="15" customHeight="1" outlineLevel="1" x14ac:dyDescent="0.2">
      <c r="B130" s="46" t="s">
        <v>151</v>
      </c>
      <c r="C130" s="37">
        <v>0</v>
      </c>
      <c r="D130" s="38">
        <v>0</v>
      </c>
      <c r="E130" s="38">
        <v>0</v>
      </c>
      <c r="F130" s="38">
        <v>0</v>
      </c>
      <c r="G130" s="38">
        <v>0</v>
      </c>
      <c r="H130" s="38">
        <v>0</v>
      </c>
      <c r="I130" s="39">
        <v>0</v>
      </c>
      <c r="J130" s="39">
        <v>0</v>
      </c>
      <c r="K130" s="39">
        <v>0</v>
      </c>
      <c r="L130" s="39">
        <v>0</v>
      </c>
      <c r="M130" s="38">
        <v>0</v>
      </c>
      <c r="N130" s="38">
        <v>0</v>
      </c>
      <c r="O130" s="38">
        <v>0</v>
      </c>
      <c r="P130" s="38">
        <v>0</v>
      </c>
      <c r="Q130" s="38">
        <v>0</v>
      </c>
      <c r="R130" s="38">
        <v>0</v>
      </c>
      <c r="S130" s="38">
        <v>0</v>
      </c>
      <c r="T130" s="40">
        <v>0</v>
      </c>
      <c r="U130" s="37">
        <v>-2152.8179282000001</v>
      </c>
      <c r="V130" s="38">
        <v>0</v>
      </c>
      <c r="W130" s="38">
        <v>0</v>
      </c>
      <c r="X130" s="40">
        <v>0</v>
      </c>
      <c r="Y130" s="38">
        <v>0</v>
      </c>
      <c r="Z130" s="40">
        <v>0</v>
      </c>
      <c r="AA130" s="37">
        <v>0</v>
      </c>
      <c r="AB130" s="38">
        <v>0</v>
      </c>
      <c r="AC130" s="38">
        <v>0</v>
      </c>
      <c r="AD130" s="40">
        <v>0</v>
      </c>
      <c r="AE130" s="39">
        <v>0</v>
      </c>
      <c r="AF130" s="39">
        <v>0</v>
      </c>
      <c r="AG130" s="51">
        <f t="shared" si="6"/>
        <v>-2152.8179282000001</v>
      </c>
      <c r="AH130" s="52">
        <f t="shared" si="7"/>
        <v>0</v>
      </c>
      <c r="AI130" s="3"/>
      <c r="AJ130" s="3"/>
    </row>
    <row r="131" spans="2:36" ht="15" customHeight="1" outlineLevel="1" x14ac:dyDescent="0.2">
      <c r="B131" s="46" t="s">
        <v>152</v>
      </c>
      <c r="C131" s="37">
        <v>0</v>
      </c>
      <c r="D131" s="38">
        <v>0</v>
      </c>
      <c r="E131" s="38">
        <v>0</v>
      </c>
      <c r="F131" s="38">
        <v>0</v>
      </c>
      <c r="G131" s="38">
        <v>0</v>
      </c>
      <c r="H131" s="38">
        <v>0</v>
      </c>
      <c r="I131" s="39">
        <v>0</v>
      </c>
      <c r="J131" s="39">
        <v>0</v>
      </c>
      <c r="K131" s="39">
        <v>0</v>
      </c>
      <c r="L131" s="39">
        <v>0</v>
      </c>
      <c r="M131" s="38">
        <v>0</v>
      </c>
      <c r="N131" s="38">
        <v>0</v>
      </c>
      <c r="O131" s="38">
        <v>0</v>
      </c>
      <c r="P131" s="38">
        <v>0</v>
      </c>
      <c r="Q131" s="38">
        <v>0</v>
      </c>
      <c r="R131" s="38">
        <v>0</v>
      </c>
      <c r="S131" s="38">
        <v>0</v>
      </c>
      <c r="T131" s="40">
        <v>0</v>
      </c>
      <c r="U131" s="37">
        <v>0</v>
      </c>
      <c r="V131" s="38">
        <v>0</v>
      </c>
      <c r="W131" s="38">
        <v>0</v>
      </c>
      <c r="X131" s="40">
        <v>0</v>
      </c>
      <c r="Y131" s="38">
        <v>0</v>
      </c>
      <c r="Z131" s="40">
        <v>0</v>
      </c>
      <c r="AA131" s="37">
        <v>0</v>
      </c>
      <c r="AB131" s="38">
        <v>0</v>
      </c>
      <c r="AC131" s="38">
        <v>0</v>
      </c>
      <c r="AD131" s="40">
        <v>0</v>
      </c>
      <c r="AE131" s="39">
        <v>0</v>
      </c>
      <c r="AF131" s="39">
        <v>0</v>
      </c>
      <c r="AG131" s="51">
        <f t="shared" si="6"/>
        <v>0</v>
      </c>
      <c r="AH131" s="52">
        <f t="shared" si="7"/>
        <v>0</v>
      </c>
      <c r="AI131" s="3"/>
      <c r="AJ131" s="3"/>
    </row>
    <row r="132" spans="2:36" ht="15" customHeight="1" outlineLevel="1" x14ac:dyDescent="0.2">
      <c r="B132" s="46" t="s">
        <v>153</v>
      </c>
      <c r="C132" s="37">
        <v>0</v>
      </c>
      <c r="D132" s="38">
        <v>0</v>
      </c>
      <c r="E132" s="38">
        <v>0</v>
      </c>
      <c r="F132" s="38">
        <v>0</v>
      </c>
      <c r="G132" s="38">
        <v>0</v>
      </c>
      <c r="H132" s="38">
        <v>0</v>
      </c>
      <c r="I132" s="39">
        <v>0</v>
      </c>
      <c r="J132" s="39">
        <v>0</v>
      </c>
      <c r="K132" s="39">
        <v>0</v>
      </c>
      <c r="L132" s="39">
        <v>0</v>
      </c>
      <c r="M132" s="38">
        <v>0</v>
      </c>
      <c r="N132" s="38">
        <v>0</v>
      </c>
      <c r="O132" s="38">
        <v>0</v>
      </c>
      <c r="P132" s="38">
        <v>0</v>
      </c>
      <c r="Q132" s="38">
        <v>0</v>
      </c>
      <c r="R132" s="38">
        <v>0</v>
      </c>
      <c r="S132" s="38">
        <v>0</v>
      </c>
      <c r="T132" s="40">
        <v>0</v>
      </c>
      <c r="U132" s="37">
        <v>0</v>
      </c>
      <c r="V132" s="38">
        <v>0</v>
      </c>
      <c r="W132" s="38">
        <v>0</v>
      </c>
      <c r="X132" s="40">
        <v>0</v>
      </c>
      <c r="Y132" s="38">
        <v>0</v>
      </c>
      <c r="Z132" s="40">
        <v>0</v>
      </c>
      <c r="AA132" s="37">
        <v>0</v>
      </c>
      <c r="AB132" s="38">
        <v>0</v>
      </c>
      <c r="AC132" s="38">
        <v>0</v>
      </c>
      <c r="AD132" s="40">
        <v>0</v>
      </c>
      <c r="AE132" s="39">
        <v>0</v>
      </c>
      <c r="AF132" s="39">
        <v>0</v>
      </c>
      <c r="AG132" s="51">
        <f t="shared" si="6"/>
        <v>0</v>
      </c>
      <c r="AH132" s="52">
        <f t="shared" si="7"/>
        <v>0</v>
      </c>
      <c r="AI132" s="3"/>
      <c r="AJ132" s="3"/>
    </row>
    <row r="133" spans="2:36" ht="15" customHeight="1" outlineLevel="1" x14ac:dyDescent="0.2">
      <c r="B133" s="46" t="s">
        <v>154</v>
      </c>
      <c r="C133" s="37">
        <v>0</v>
      </c>
      <c r="D133" s="38">
        <v>0</v>
      </c>
      <c r="E133" s="38">
        <v>0</v>
      </c>
      <c r="F133" s="38">
        <v>0</v>
      </c>
      <c r="G133" s="38">
        <v>0</v>
      </c>
      <c r="H133" s="38">
        <v>0</v>
      </c>
      <c r="I133" s="39">
        <v>0</v>
      </c>
      <c r="J133" s="39">
        <v>0</v>
      </c>
      <c r="K133" s="39">
        <v>0</v>
      </c>
      <c r="L133" s="39">
        <v>0</v>
      </c>
      <c r="M133" s="38">
        <v>0</v>
      </c>
      <c r="N133" s="38">
        <v>0</v>
      </c>
      <c r="O133" s="38">
        <v>0</v>
      </c>
      <c r="P133" s="38">
        <v>0</v>
      </c>
      <c r="Q133" s="38">
        <v>0</v>
      </c>
      <c r="R133" s="38">
        <v>0</v>
      </c>
      <c r="S133" s="38">
        <v>0</v>
      </c>
      <c r="T133" s="40">
        <v>0</v>
      </c>
      <c r="U133" s="37">
        <v>0</v>
      </c>
      <c r="V133" s="38">
        <v>0</v>
      </c>
      <c r="W133" s="38">
        <v>0</v>
      </c>
      <c r="X133" s="40">
        <v>0</v>
      </c>
      <c r="Y133" s="38">
        <v>0</v>
      </c>
      <c r="Z133" s="40">
        <v>0</v>
      </c>
      <c r="AA133" s="37">
        <v>0</v>
      </c>
      <c r="AB133" s="38">
        <v>0</v>
      </c>
      <c r="AC133" s="38">
        <v>0</v>
      </c>
      <c r="AD133" s="40">
        <v>0</v>
      </c>
      <c r="AE133" s="39">
        <v>0</v>
      </c>
      <c r="AF133" s="39">
        <v>0</v>
      </c>
      <c r="AG133" s="51">
        <f t="shared" si="6"/>
        <v>0</v>
      </c>
      <c r="AH133" s="52">
        <f t="shared" si="7"/>
        <v>0</v>
      </c>
      <c r="AI133" s="3"/>
      <c r="AJ133" s="3"/>
    </row>
    <row r="134" spans="2:36" s="3" customFormat="1" ht="15" customHeight="1" outlineLevel="1" x14ac:dyDescent="0.2">
      <c r="B134" s="42" t="s">
        <v>174</v>
      </c>
      <c r="C134" s="35">
        <v>198864.87375100004</v>
      </c>
      <c r="D134" s="34">
        <v>549633.67051099986</v>
      </c>
      <c r="E134" s="34">
        <v>-421.92700000000002</v>
      </c>
      <c r="F134" s="34">
        <v>210.74046700000002</v>
      </c>
      <c r="G134" s="34">
        <v>-1402.7809999999999</v>
      </c>
      <c r="H134" s="34">
        <v>5224.3450000000003</v>
      </c>
      <c r="I134" s="34">
        <v>0</v>
      </c>
      <c r="J134" s="34">
        <v>0</v>
      </c>
      <c r="K134" s="34">
        <v>0</v>
      </c>
      <c r="L134" s="34">
        <v>1.4999999999999999E-2</v>
      </c>
      <c r="M134" s="32">
        <v>0</v>
      </c>
      <c r="N134" s="32">
        <v>-0.33500000000000002</v>
      </c>
      <c r="O134" s="32">
        <v>0</v>
      </c>
      <c r="P134" s="32">
        <v>0</v>
      </c>
      <c r="Q134" s="34">
        <v>115.22200000000001</v>
      </c>
      <c r="R134" s="34">
        <v>29240.482080999984</v>
      </c>
      <c r="S134" s="34">
        <v>135051.39000000001</v>
      </c>
      <c r="T134" s="36">
        <v>45659.470999999998</v>
      </c>
      <c r="U134" s="35">
        <v>419871.87062955537</v>
      </c>
      <c r="V134" s="34">
        <v>22371.482763700002</v>
      </c>
      <c r="W134" s="34">
        <v>550028.98600000003</v>
      </c>
      <c r="X134" s="36">
        <v>1029.7619999999997</v>
      </c>
      <c r="Y134" s="34">
        <v>182847.41995560005</v>
      </c>
      <c r="Z134" s="36">
        <v>539.93160829999999</v>
      </c>
      <c r="AA134" s="35">
        <v>-7315.8779999999997</v>
      </c>
      <c r="AB134" s="34">
        <v>-837.35299999999995</v>
      </c>
      <c r="AC134" s="34">
        <v>795813.24586933549</v>
      </c>
      <c r="AD134" s="36">
        <v>246525.33299999998</v>
      </c>
      <c r="AE134" s="34">
        <v>124016.97551627122</v>
      </c>
      <c r="AF134" s="34">
        <v>735940.73599913716</v>
      </c>
      <c r="AG134" s="35">
        <f t="shared" si="6"/>
        <v>2397469.3977217623</v>
      </c>
      <c r="AH134" s="36">
        <f t="shared" si="7"/>
        <v>1635538.2814301369</v>
      </c>
    </row>
    <row r="135" spans="2:36" ht="15" customHeight="1" outlineLevel="1" x14ac:dyDescent="0.2">
      <c r="B135" s="44" t="s">
        <v>141</v>
      </c>
      <c r="C135" s="37">
        <v>18580.561000000002</v>
      </c>
      <c r="D135" s="38">
        <v>4864.0160000000005</v>
      </c>
      <c r="E135" s="38">
        <v>-482.00200000000001</v>
      </c>
      <c r="F135" s="38">
        <v>110.709</v>
      </c>
      <c r="G135" s="38">
        <v>-839.15099999999995</v>
      </c>
      <c r="H135" s="38">
        <v>4706.9620000000004</v>
      </c>
      <c r="I135" s="39">
        <v>0</v>
      </c>
      <c r="J135" s="39">
        <v>0</v>
      </c>
      <c r="K135" s="39">
        <v>0</v>
      </c>
      <c r="L135" s="39">
        <v>0</v>
      </c>
      <c r="M135" s="38">
        <v>0</v>
      </c>
      <c r="N135" s="38">
        <v>0</v>
      </c>
      <c r="O135" s="38">
        <v>0</v>
      </c>
      <c r="P135" s="38">
        <v>0</v>
      </c>
      <c r="Q135" s="38">
        <v>117.34</v>
      </c>
      <c r="R135" s="38">
        <v>0</v>
      </c>
      <c r="S135" s="38">
        <v>0</v>
      </c>
      <c r="T135" s="40">
        <v>41733.951000000001</v>
      </c>
      <c r="U135" s="37">
        <v>445105.35418699984</v>
      </c>
      <c r="V135" s="38">
        <v>0</v>
      </c>
      <c r="W135" s="38">
        <v>-39178.981</v>
      </c>
      <c r="X135" s="40">
        <v>0</v>
      </c>
      <c r="Y135" s="38">
        <v>147652.12932400007</v>
      </c>
      <c r="Z135" s="52">
        <v>0</v>
      </c>
      <c r="AA135" s="37">
        <v>-7315.8779999999997</v>
      </c>
      <c r="AB135" s="38">
        <v>0</v>
      </c>
      <c r="AC135" s="38">
        <v>-289.15700000000004</v>
      </c>
      <c r="AD135" s="40">
        <v>-182.35400000000001</v>
      </c>
      <c r="AE135" s="39">
        <v>121296.60315010785</v>
      </c>
      <c r="AF135" s="39">
        <v>-29444.030316121167</v>
      </c>
      <c r="AG135" s="51">
        <f t="shared" si="6"/>
        <v>684646.8186611078</v>
      </c>
      <c r="AH135" s="52">
        <f t="shared" si="7"/>
        <v>21789.25368387884</v>
      </c>
      <c r="AI135" s="3"/>
      <c r="AJ135" s="3"/>
    </row>
    <row r="136" spans="2:36" ht="15" customHeight="1" outlineLevel="1" x14ac:dyDescent="0.2">
      <c r="B136" s="44" t="s">
        <v>142</v>
      </c>
      <c r="C136" s="37">
        <v>100.499</v>
      </c>
      <c r="D136" s="38">
        <v>-482.00200000000001</v>
      </c>
      <c r="E136" s="38">
        <v>0</v>
      </c>
      <c r="F136" s="38">
        <v>0</v>
      </c>
      <c r="G136" s="38">
        <v>0</v>
      </c>
      <c r="H136" s="38">
        <v>0</v>
      </c>
      <c r="I136" s="39">
        <v>0</v>
      </c>
      <c r="J136" s="39">
        <v>0</v>
      </c>
      <c r="K136" s="39">
        <v>0</v>
      </c>
      <c r="L136" s="39">
        <v>0</v>
      </c>
      <c r="M136" s="38">
        <v>0</v>
      </c>
      <c r="N136" s="38">
        <v>0</v>
      </c>
      <c r="O136" s="38">
        <v>0</v>
      </c>
      <c r="P136" s="38">
        <v>0</v>
      </c>
      <c r="Q136" s="38">
        <v>0</v>
      </c>
      <c r="R136" s="38">
        <v>0</v>
      </c>
      <c r="S136" s="38">
        <v>0</v>
      </c>
      <c r="T136" s="40">
        <v>0</v>
      </c>
      <c r="U136" s="37">
        <v>45</v>
      </c>
      <c r="V136" s="38">
        <v>0</v>
      </c>
      <c r="W136" s="38">
        <v>0</v>
      </c>
      <c r="X136" s="40">
        <v>0</v>
      </c>
      <c r="Y136" s="38">
        <v>101.17746700000001</v>
      </c>
      <c r="Z136" s="40">
        <v>0</v>
      </c>
      <c r="AA136" s="37">
        <v>0</v>
      </c>
      <c r="AB136" s="38">
        <v>0</v>
      </c>
      <c r="AC136" s="38">
        <v>0</v>
      </c>
      <c r="AD136" s="40">
        <v>0</v>
      </c>
      <c r="AE136" s="39">
        <v>0</v>
      </c>
      <c r="AF136" s="39">
        <v>0</v>
      </c>
      <c r="AG136" s="51">
        <f t="shared" si="6"/>
        <v>246.676467</v>
      </c>
      <c r="AH136" s="52">
        <f t="shared" si="7"/>
        <v>-482.00200000000001</v>
      </c>
      <c r="AI136" s="3"/>
      <c r="AJ136" s="3"/>
    </row>
    <row r="137" spans="2:36" ht="15" customHeight="1" outlineLevel="1" x14ac:dyDescent="0.2">
      <c r="B137" s="44" t="s">
        <v>177</v>
      </c>
      <c r="C137" s="37">
        <v>4683.0010000000002</v>
      </c>
      <c r="D137" s="38">
        <v>-839.15099999999995</v>
      </c>
      <c r="E137" s="38">
        <v>23.960999999999999</v>
      </c>
      <c r="F137" s="38">
        <v>0</v>
      </c>
      <c r="G137" s="38">
        <v>-565.41599999999994</v>
      </c>
      <c r="H137" s="38">
        <v>0</v>
      </c>
      <c r="I137" s="39">
        <v>0</v>
      </c>
      <c r="J137" s="39">
        <v>0</v>
      </c>
      <c r="K137" s="39">
        <v>0</v>
      </c>
      <c r="L137" s="39">
        <v>1.4999999999999999E-2</v>
      </c>
      <c r="M137" s="38">
        <v>0</v>
      </c>
      <c r="N137" s="38">
        <v>-0.33500000000000002</v>
      </c>
      <c r="O137" s="38">
        <v>0</v>
      </c>
      <c r="P137" s="38">
        <v>0</v>
      </c>
      <c r="Q137" s="38">
        <v>0</v>
      </c>
      <c r="R137" s="38">
        <v>0</v>
      </c>
      <c r="S137" s="38">
        <v>0</v>
      </c>
      <c r="T137" s="40">
        <v>0</v>
      </c>
      <c r="U137" s="37">
        <v>320.36399999999998</v>
      </c>
      <c r="V137" s="38">
        <v>0</v>
      </c>
      <c r="W137" s="38">
        <v>30.895</v>
      </c>
      <c r="X137" s="40">
        <v>0</v>
      </c>
      <c r="Y137" s="38">
        <v>0</v>
      </c>
      <c r="Z137" s="40">
        <v>0</v>
      </c>
      <c r="AA137" s="37">
        <v>0</v>
      </c>
      <c r="AB137" s="38">
        <v>0</v>
      </c>
      <c r="AC137" s="38">
        <v>0</v>
      </c>
      <c r="AD137" s="40">
        <v>0</v>
      </c>
      <c r="AE137" s="39">
        <v>0</v>
      </c>
      <c r="AF137" s="39">
        <v>0</v>
      </c>
      <c r="AG137" s="51">
        <f t="shared" si="6"/>
        <v>4492.8050000000003</v>
      </c>
      <c r="AH137" s="52">
        <f t="shared" si="7"/>
        <v>-839.471</v>
      </c>
      <c r="AI137" s="3"/>
      <c r="AJ137" s="3"/>
    </row>
    <row r="138" spans="2:36" ht="15" customHeight="1" outlineLevel="1" x14ac:dyDescent="0.2">
      <c r="B138" s="44" t="s">
        <v>143</v>
      </c>
      <c r="C138" s="37">
        <v>0</v>
      </c>
      <c r="D138" s="38">
        <v>117.34</v>
      </c>
      <c r="E138" s="38">
        <v>14.683</v>
      </c>
      <c r="F138" s="38">
        <v>0</v>
      </c>
      <c r="G138" s="38">
        <v>1.786</v>
      </c>
      <c r="H138" s="38">
        <v>0</v>
      </c>
      <c r="I138" s="39">
        <v>0</v>
      </c>
      <c r="J138" s="39">
        <v>0</v>
      </c>
      <c r="K138" s="39">
        <v>0</v>
      </c>
      <c r="L138" s="39">
        <v>0</v>
      </c>
      <c r="M138" s="38">
        <v>0</v>
      </c>
      <c r="N138" s="38">
        <v>0</v>
      </c>
      <c r="O138" s="38">
        <v>0</v>
      </c>
      <c r="P138" s="38">
        <v>0</v>
      </c>
      <c r="Q138" s="38">
        <v>0</v>
      </c>
      <c r="R138" s="38">
        <v>0</v>
      </c>
      <c r="S138" s="38">
        <v>0</v>
      </c>
      <c r="T138" s="40">
        <v>0</v>
      </c>
      <c r="U138" s="37">
        <v>0</v>
      </c>
      <c r="V138" s="38">
        <v>0</v>
      </c>
      <c r="W138" s="38">
        <v>0</v>
      </c>
      <c r="X138" s="40">
        <v>0</v>
      </c>
      <c r="Y138" s="38">
        <v>29240.482080999984</v>
      </c>
      <c r="Z138" s="40">
        <v>0</v>
      </c>
      <c r="AA138" s="37">
        <v>0</v>
      </c>
      <c r="AB138" s="38">
        <v>0</v>
      </c>
      <c r="AC138" s="38">
        <v>0</v>
      </c>
      <c r="AD138" s="40">
        <v>0</v>
      </c>
      <c r="AE138" s="39">
        <v>0</v>
      </c>
      <c r="AF138" s="39">
        <v>0</v>
      </c>
      <c r="AG138" s="51">
        <f t="shared" si="6"/>
        <v>29256.951080999985</v>
      </c>
      <c r="AH138" s="52">
        <f t="shared" si="7"/>
        <v>117.34</v>
      </c>
      <c r="AI138" s="3"/>
      <c r="AJ138" s="3"/>
    </row>
    <row r="139" spans="2:36" ht="15" customHeight="1" outlineLevel="1" x14ac:dyDescent="0.2">
      <c r="B139" s="44" t="s">
        <v>144</v>
      </c>
      <c r="C139" s="37">
        <v>185157.624751</v>
      </c>
      <c r="D139" s="38">
        <v>0</v>
      </c>
      <c r="E139" s="38">
        <v>21.431000000000001</v>
      </c>
      <c r="F139" s="38">
        <v>0</v>
      </c>
      <c r="G139" s="38">
        <v>0</v>
      </c>
      <c r="H139" s="38">
        <v>0</v>
      </c>
      <c r="I139" s="39">
        <v>0</v>
      </c>
      <c r="J139" s="39">
        <v>0</v>
      </c>
      <c r="K139" s="39">
        <v>0</v>
      </c>
      <c r="L139" s="39">
        <v>0</v>
      </c>
      <c r="M139" s="38">
        <v>0</v>
      </c>
      <c r="N139" s="38">
        <v>0</v>
      </c>
      <c r="O139" s="38">
        <v>0</v>
      </c>
      <c r="P139" s="38">
        <v>0</v>
      </c>
      <c r="Q139" s="38">
        <v>0</v>
      </c>
      <c r="R139" s="38">
        <v>0</v>
      </c>
      <c r="S139" s="38">
        <v>0</v>
      </c>
      <c r="T139" s="40">
        <v>0</v>
      </c>
      <c r="U139" s="37">
        <v>0</v>
      </c>
      <c r="V139" s="38">
        <v>0</v>
      </c>
      <c r="W139" s="38">
        <v>2940.4769999999999</v>
      </c>
      <c r="X139" s="40">
        <v>0</v>
      </c>
      <c r="Y139" s="38">
        <v>3925.52</v>
      </c>
      <c r="Z139" s="40">
        <v>0</v>
      </c>
      <c r="AA139" s="37">
        <v>0</v>
      </c>
      <c r="AB139" s="38">
        <v>0</v>
      </c>
      <c r="AC139" s="38">
        <v>0</v>
      </c>
      <c r="AD139" s="40">
        <v>0</v>
      </c>
      <c r="AE139" s="39">
        <v>0</v>
      </c>
      <c r="AF139" s="39">
        <v>-172823.6562033199</v>
      </c>
      <c r="AG139" s="51">
        <f t="shared" si="6"/>
        <v>192045.05275100001</v>
      </c>
      <c r="AH139" s="52">
        <f t="shared" si="7"/>
        <v>-172823.6562033199</v>
      </c>
      <c r="AI139" s="3"/>
      <c r="AJ139" s="3"/>
    </row>
    <row r="140" spans="2:36" ht="15" customHeight="1" outlineLevel="1" x14ac:dyDescent="0.2">
      <c r="B140" s="44" t="s">
        <v>145</v>
      </c>
      <c r="C140" s="37">
        <v>0</v>
      </c>
      <c r="D140" s="38">
        <v>445105.35418699984</v>
      </c>
      <c r="E140" s="38">
        <v>0</v>
      </c>
      <c r="F140" s="38">
        <v>-1.1459999999999999</v>
      </c>
      <c r="G140" s="38">
        <v>0</v>
      </c>
      <c r="H140" s="38">
        <v>320.36399999999998</v>
      </c>
      <c r="I140" s="39">
        <v>0</v>
      </c>
      <c r="J140" s="39">
        <v>0</v>
      </c>
      <c r="K140" s="39">
        <v>0</v>
      </c>
      <c r="L140" s="39">
        <v>0</v>
      </c>
      <c r="M140" s="38">
        <v>0</v>
      </c>
      <c r="N140" s="38">
        <v>0</v>
      </c>
      <c r="O140" s="38">
        <v>0</v>
      </c>
      <c r="P140" s="38">
        <v>0</v>
      </c>
      <c r="Q140" s="38">
        <v>0</v>
      </c>
      <c r="R140" s="38">
        <v>0</v>
      </c>
      <c r="S140" s="38">
        <v>0</v>
      </c>
      <c r="T140" s="40">
        <v>0</v>
      </c>
      <c r="U140" s="37">
        <v>41908.790512699998</v>
      </c>
      <c r="V140" s="38">
        <v>6285.0191093999993</v>
      </c>
      <c r="W140" s="38">
        <v>16784.447</v>
      </c>
      <c r="X140" s="40">
        <v>-1543.2370000000001</v>
      </c>
      <c r="Y140" s="38">
        <v>855.9830836000001</v>
      </c>
      <c r="Z140" s="40">
        <v>539.93160829999999</v>
      </c>
      <c r="AA140" s="37">
        <v>0</v>
      </c>
      <c r="AB140" s="38">
        <v>0</v>
      </c>
      <c r="AC140" s="38">
        <v>0</v>
      </c>
      <c r="AD140" s="40">
        <v>0</v>
      </c>
      <c r="AE140" s="39">
        <v>0</v>
      </c>
      <c r="AF140" s="39">
        <v>145619.9325416862</v>
      </c>
      <c r="AG140" s="51">
        <f t="shared" ref="AG140:AG171" si="8">C140+E140+G140+Q140+S140++W140+AA140+AC140+Y140+AE140+U140+K140+M140+O140+I140</f>
        <v>59549.220596300001</v>
      </c>
      <c r="AH140" s="52">
        <f t="shared" ref="AH140:AH171" si="9">D140+F140+H140+R140+T140+X140+AB140+AD140+Z140+AF140+V140+L140+N140+P140+J140</f>
        <v>596326.21844638605</v>
      </c>
      <c r="AI140" s="3"/>
      <c r="AJ140" s="3"/>
    </row>
    <row r="141" spans="2:36" ht="15" customHeight="1" outlineLevel="1" x14ac:dyDescent="0.2">
      <c r="B141" s="44" t="s">
        <v>146</v>
      </c>
      <c r="C141" s="37">
        <v>0</v>
      </c>
      <c r="D141" s="38">
        <v>-39178.981</v>
      </c>
      <c r="E141" s="38">
        <v>0</v>
      </c>
      <c r="F141" s="38">
        <v>0</v>
      </c>
      <c r="G141" s="38">
        <v>0</v>
      </c>
      <c r="H141" s="38">
        <v>197.322</v>
      </c>
      <c r="I141" s="39">
        <v>0</v>
      </c>
      <c r="J141" s="39">
        <v>0</v>
      </c>
      <c r="K141" s="39">
        <v>0</v>
      </c>
      <c r="L141" s="39">
        <v>0</v>
      </c>
      <c r="M141" s="38">
        <v>0</v>
      </c>
      <c r="N141" s="38">
        <v>0</v>
      </c>
      <c r="O141" s="38">
        <v>0</v>
      </c>
      <c r="P141" s="38">
        <v>0</v>
      </c>
      <c r="Q141" s="38">
        <v>0</v>
      </c>
      <c r="R141" s="38">
        <v>0</v>
      </c>
      <c r="S141" s="38">
        <v>0</v>
      </c>
      <c r="T141" s="40">
        <v>0</v>
      </c>
      <c r="U141" s="37">
        <v>-1543.2370000000001</v>
      </c>
      <c r="V141" s="38">
        <v>16784.447</v>
      </c>
      <c r="W141" s="38">
        <v>-12036.129000000001</v>
      </c>
      <c r="X141" s="40">
        <v>-57.814999999999998</v>
      </c>
      <c r="Y141" s="38">
        <v>1072.1279999999999</v>
      </c>
      <c r="Z141" s="40">
        <v>0</v>
      </c>
      <c r="AA141" s="37">
        <v>0</v>
      </c>
      <c r="AB141" s="38">
        <v>-837.35299999999995</v>
      </c>
      <c r="AC141" s="38">
        <v>0</v>
      </c>
      <c r="AD141" s="40">
        <v>268081.93</v>
      </c>
      <c r="AE141" s="39">
        <v>0</v>
      </c>
      <c r="AF141" s="39">
        <v>0</v>
      </c>
      <c r="AG141" s="51">
        <f t="shared" si="8"/>
        <v>-12507.238000000001</v>
      </c>
      <c r="AH141" s="52">
        <f t="shared" si="9"/>
        <v>244989.55</v>
      </c>
      <c r="AI141" s="3"/>
      <c r="AJ141" s="3"/>
    </row>
    <row r="142" spans="2:36" ht="15" customHeight="1" outlineLevel="1" x14ac:dyDescent="0.2">
      <c r="B142" s="44" t="s">
        <v>147</v>
      </c>
      <c r="C142" s="37">
        <v>-6.476</v>
      </c>
      <c r="D142" s="38">
        <v>-7315.8779999999997</v>
      </c>
      <c r="E142" s="38">
        <v>0</v>
      </c>
      <c r="F142" s="38">
        <v>0</v>
      </c>
      <c r="G142" s="38">
        <v>0</v>
      </c>
      <c r="H142" s="38">
        <v>0</v>
      </c>
      <c r="I142" s="39">
        <v>0</v>
      </c>
      <c r="J142" s="39">
        <v>0</v>
      </c>
      <c r="K142" s="39">
        <v>0</v>
      </c>
      <c r="L142" s="39">
        <v>0</v>
      </c>
      <c r="M142" s="38">
        <v>0</v>
      </c>
      <c r="N142" s="38">
        <v>0</v>
      </c>
      <c r="O142" s="38">
        <v>0</v>
      </c>
      <c r="P142" s="38">
        <v>0</v>
      </c>
      <c r="Q142" s="38">
        <v>0</v>
      </c>
      <c r="R142" s="38">
        <v>0</v>
      </c>
      <c r="S142" s="38">
        <v>0</v>
      </c>
      <c r="T142" s="40">
        <v>0</v>
      </c>
      <c r="U142" s="37">
        <v>0</v>
      </c>
      <c r="V142" s="38">
        <v>0</v>
      </c>
      <c r="W142" s="38">
        <v>-837.35299999999995</v>
      </c>
      <c r="X142" s="40">
        <v>0</v>
      </c>
      <c r="Y142" s="38">
        <v>0</v>
      </c>
      <c r="Z142" s="40">
        <v>0</v>
      </c>
      <c r="AA142" s="37">
        <v>0</v>
      </c>
      <c r="AB142" s="38">
        <v>0</v>
      </c>
      <c r="AC142" s="38">
        <v>0</v>
      </c>
      <c r="AD142" s="40">
        <v>0</v>
      </c>
      <c r="AE142" s="39">
        <v>0</v>
      </c>
      <c r="AF142" s="39">
        <v>0</v>
      </c>
      <c r="AG142" s="51">
        <f t="shared" si="8"/>
        <v>-843.82899999999995</v>
      </c>
      <c r="AH142" s="52">
        <f t="shared" si="9"/>
        <v>-7315.8779999999997</v>
      </c>
      <c r="AI142" s="3"/>
      <c r="AJ142" s="3"/>
    </row>
    <row r="143" spans="2:36" ht="15" customHeight="1" outlineLevel="1" x14ac:dyDescent="0.2">
      <c r="B143" s="44" t="s">
        <v>148</v>
      </c>
      <c r="C143" s="37">
        <v>-182.35400000000001</v>
      </c>
      <c r="D143" s="38">
        <v>-289.15700000000004</v>
      </c>
      <c r="E143" s="38">
        <v>0</v>
      </c>
      <c r="F143" s="38">
        <v>0</v>
      </c>
      <c r="G143" s="38">
        <v>0</v>
      </c>
      <c r="H143" s="38">
        <v>0</v>
      </c>
      <c r="I143" s="39">
        <v>0</v>
      </c>
      <c r="J143" s="39">
        <v>0</v>
      </c>
      <c r="K143" s="39">
        <v>0</v>
      </c>
      <c r="L143" s="39">
        <v>0</v>
      </c>
      <c r="M143" s="38">
        <v>0</v>
      </c>
      <c r="N143" s="38">
        <v>0</v>
      </c>
      <c r="O143" s="38">
        <v>0</v>
      </c>
      <c r="P143" s="38">
        <v>0</v>
      </c>
      <c r="Q143" s="38">
        <v>0</v>
      </c>
      <c r="R143" s="38">
        <v>0</v>
      </c>
      <c r="S143" s="38">
        <v>0</v>
      </c>
      <c r="T143" s="40">
        <v>0</v>
      </c>
      <c r="U143" s="37">
        <v>0</v>
      </c>
      <c r="V143" s="38">
        <v>0</v>
      </c>
      <c r="W143" s="38">
        <v>268081.93</v>
      </c>
      <c r="X143" s="40">
        <v>0</v>
      </c>
      <c r="Y143" s="38">
        <v>0</v>
      </c>
      <c r="Z143" s="40">
        <v>0</v>
      </c>
      <c r="AA143" s="37">
        <v>0</v>
      </c>
      <c r="AB143" s="38">
        <v>0</v>
      </c>
      <c r="AC143" s="38">
        <v>0</v>
      </c>
      <c r="AD143" s="40">
        <v>0</v>
      </c>
      <c r="AE143" s="39">
        <v>2720.3723661633685</v>
      </c>
      <c r="AF143" s="39">
        <v>792588.48997689201</v>
      </c>
      <c r="AG143" s="51">
        <f t="shared" si="8"/>
        <v>270619.94836616336</v>
      </c>
      <c r="AH143" s="52">
        <f t="shared" si="9"/>
        <v>792299.33297689201</v>
      </c>
      <c r="AI143" s="3"/>
      <c r="AJ143" s="3"/>
    </row>
    <row r="144" spans="2:36" ht="15" customHeight="1" outlineLevel="1" x14ac:dyDescent="0.2">
      <c r="B144" s="44" t="s">
        <v>149</v>
      </c>
      <c r="C144" s="37">
        <v>0</v>
      </c>
      <c r="D144" s="38">
        <v>147652.12932400007</v>
      </c>
      <c r="E144" s="38">
        <v>0</v>
      </c>
      <c r="F144" s="38">
        <v>101.17746700000001</v>
      </c>
      <c r="G144" s="38">
        <v>0</v>
      </c>
      <c r="H144" s="38">
        <v>-0.30299999999999999</v>
      </c>
      <c r="I144" s="39">
        <v>0</v>
      </c>
      <c r="J144" s="39">
        <v>0</v>
      </c>
      <c r="K144" s="39">
        <v>0</v>
      </c>
      <c r="L144" s="39">
        <v>0</v>
      </c>
      <c r="M144" s="38">
        <v>0</v>
      </c>
      <c r="N144" s="38">
        <v>0</v>
      </c>
      <c r="O144" s="38">
        <v>0</v>
      </c>
      <c r="P144" s="38">
        <v>0</v>
      </c>
      <c r="Q144" s="38">
        <v>0</v>
      </c>
      <c r="R144" s="38">
        <v>29240.482080999984</v>
      </c>
      <c r="S144" s="38">
        <v>0</v>
      </c>
      <c r="T144" s="40">
        <v>3925.52</v>
      </c>
      <c r="U144" s="37">
        <v>539.93160829999999</v>
      </c>
      <c r="V144" s="38">
        <v>855.9830836000001</v>
      </c>
      <c r="W144" s="38">
        <v>0</v>
      </c>
      <c r="X144" s="40">
        <v>1072.1279999999999</v>
      </c>
      <c r="Y144" s="38">
        <v>0</v>
      </c>
      <c r="Z144" s="40">
        <v>0</v>
      </c>
      <c r="AA144" s="37">
        <v>0</v>
      </c>
      <c r="AB144" s="38">
        <v>0</v>
      </c>
      <c r="AC144" s="38">
        <v>86</v>
      </c>
      <c r="AD144" s="40">
        <v>65.757000000000005</v>
      </c>
      <c r="AE144" s="39">
        <v>0</v>
      </c>
      <c r="AF144" s="39">
        <v>0</v>
      </c>
      <c r="AG144" s="51">
        <f t="shared" si="8"/>
        <v>625.93160829999999</v>
      </c>
      <c r="AH144" s="52">
        <f t="shared" si="9"/>
        <v>182912.87395560005</v>
      </c>
      <c r="AI144" s="3"/>
      <c r="AJ144" s="3"/>
    </row>
    <row r="145" spans="2:36" ht="15" customHeight="1" outlineLevel="1" x14ac:dyDescent="0.2">
      <c r="B145" s="44" t="s">
        <v>150</v>
      </c>
      <c r="C145" s="37">
        <v>-9467.982</v>
      </c>
      <c r="D145" s="38">
        <v>0</v>
      </c>
      <c r="E145" s="38">
        <v>0</v>
      </c>
      <c r="F145" s="38">
        <v>0</v>
      </c>
      <c r="G145" s="38">
        <v>0</v>
      </c>
      <c r="H145" s="38">
        <v>0</v>
      </c>
      <c r="I145" s="39">
        <v>0</v>
      </c>
      <c r="J145" s="39">
        <v>0</v>
      </c>
      <c r="K145" s="39">
        <v>0</v>
      </c>
      <c r="L145" s="39">
        <v>0</v>
      </c>
      <c r="M145" s="38">
        <v>0</v>
      </c>
      <c r="N145" s="38">
        <v>0</v>
      </c>
      <c r="O145" s="38">
        <v>0</v>
      </c>
      <c r="P145" s="38">
        <v>0</v>
      </c>
      <c r="Q145" s="38">
        <v>-2.1179999999999999</v>
      </c>
      <c r="R145" s="38">
        <v>0</v>
      </c>
      <c r="S145" s="38">
        <v>135051.39000000001</v>
      </c>
      <c r="T145" s="40">
        <v>0</v>
      </c>
      <c r="U145" s="37">
        <v>-65011.17595014449</v>
      </c>
      <c r="V145" s="38">
        <v>-1553.9664293000001</v>
      </c>
      <c r="W145" s="38">
        <v>314243.7</v>
      </c>
      <c r="X145" s="40">
        <v>1558.6859999999999</v>
      </c>
      <c r="Y145" s="38">
        <v>0</v>
      </c>
      <c r="Z145" s="40">
        <v>0</v>
      </c>
      <c r="AA145" s="37">
        <v>0</v>
      </c>
      <c r="AB145" s="38">
        <v>0</v>
      </c>
      <c r="AC145" s="38">
        <v>796016.40286933549</v>
      </c>
      <c r="AD145" s="40">
        <v>-21440</v>
      </c>
      <c r="AE145" s="39">
        <v>0</v>
      </c>
      <c r="AF145" s="39">
        <v>0</v>
      </c>
      <c r="AG145" s="51">
        <f t="shared" si="8"/>
        <v>1170830.2169191912</v>
      </c>
      <c r="AH145" s="52">
        <f t="shared" si="9"/>
        <v>-21435.280429299997</v>
      </c>
      <c r="AI145" s="3"/>
      <c r="AJ145" s="3"/>
    </row>
    <row r="146" spans="2:36" ht="15" customHeight="1" outlineLevel="1" x14ac:dyDescent="0.2">
      <c r="B146" s="46" t="s">
        <v>151</v>
      </c>
      <c r="C146" s="37">
        <v>0</v>
      </c>
      <c r="D146" s="38">
        <v>0</v>
      </c>
      <c r="E146" s="38">
        <v>0</v>
      </c>
      <c r="F146" s="38">
        <v>0</v>
      </c>
      <c r="G146" s="38">
        <v>0</v>
      </c>
      <c r="H146" s="38">
        <v>0</v>
      </c>
      <c r="I146" s="39">
        <v>0</v>
      </c>
      <c r="J146" s="39">
        <v>0</v>
      </c>
      <c r="K146" s="39">
        <v>0</v>
      </c>
      <c r="L146" s="39">
        <v>0</v>
      </c>
      <c r="M146" s="38">
        <v>0</v>
      </c>
      <c r="N146" s="38">
        <v>0</v>
      </c>
      <c r="O146" s="38">
        <v>0</v>
      </c>
      <c r="P146" s="38">
        <v>0</v>
      </c>
      <c r="Q146" s="38">
        <v>0</v>
      </c>
      <c r="R146" s="38">
        <v>0</v>
      </c>
      <c r="S146" s="38">
        <v>0</v>
      </c>
      <c r="T146" s="40">
        <v>0</v>
      </c>
      <c r="U146" s="37">
        <v>-1493.1567282999999</v>
      </c>
      <c r="V146" s="38">
        <v>0</v>
      </c>
      <c r="W146" s="38">
        <v>0</v>
      </c>
      <c r="X146" s="40">
        <v>0</v>
      </c>
      <c r="Y146" s="38">
        <v>0</v>
      </c>
      <c r="Z146" s="40">
        <v>0</v>
      </c>
      <c r="AA146" s="37">
        <v>0</v>
      </c>
      <c r="AB146" s="38">
        <v>0</v>
      </c>
      <c r="AC146" s="38">
        <v>0</v>
      </c>
      <c r="AD146" s="40">
        <v>0</v>
      </c>
      <c r="AE146" s="39">
        <v>0</v>
      </c>
      <c r="AF146" s="39">
        <v>0</v>
      </c>
      <c r="AG146" s="51">
        <f t="shared" si="8"/>
        <v>-1493.1567282999999</v>
      </c>
      <c r="AH146" s="52">
        <f t="shared" si="9"/>
        <v>0</v>
      </c>
      <c r="AI146" s="3"/>
      <c r="AJ146" s="3"/>
    </row>
    <row r="147" spans="2:36" ht="15" customHeight="1" outlineLevel="1" x14ac:dyDescent="0.2">
      <c r="B147" s="46" t="s">
        <v>152</v>
      </c>
      <c r="C147" s="37">
        <v>0</v>
      </c>
      <c r="D147" s="38">
        <v>0</v>
      </c>
      <c r="E147" s="38">
        <v>0</v>
      </c>
      <c r="F147" s="38">
        <v>0</v>
      </c>
      <c r="G147" s="38">
        <v>0</v>
      </c>
      <c r="H147" s="38">
        <v>0</v>
      </c>
      <c r="I147" s="39">
        <v>0</v>
      </c>
      <c r="J147" s="39">
        <v>0</v>
      </c>
      <c r="K147" s="39">
        <v>0</v>
      </c>
      <c r="L147" s="39">
        <v>0</v>
      </c>
      <c r="M147" s="38">
        <v>0</v>
      </c>
      <c r="N147" s="38">
        <v>0</v>
      </c>
      <c r="O147" s="38">
        <v>0</v>
      </c>
      <c r="P147" s="38">
        <v>0</v>
      </c>
      <c r="Q147" s="38">
        <v>0</v>
      </c>
      <c r="R147" s="38">
        <v>0</v>
      </c>
      <c r="S147" s="38">
        <v>0</v>
      </c>
      <c r="T147" s="40">
        <v>0</v>
      </c>
      <c r="U147" s="37">
        <v>0</v>
      </c>
      <c r="V147" s="38">
        <v>0</v>
      </c>
      <c r="W147" s="38">
        <v>0</v>
      </c>
      <c r="X147" s="40">
        <v>0</v>
      </c>
      <c r="Y147" s="38">
        <v>0</v>
      </c>
      <c r="Z147" s="40">
        <v>0</v>
      </c>
      <c r="AA147" s="37">
        <v>0</v>
      </c>
      <c r="AB147" s="38">
        <v>0</v>
      </c>
      <c r="AC147" s="38">
        <v>0</v>
      </c>
      <c r="AD147" s="40">
        <v>0</v>
      </c>
      <c r="AE147" s="39">
        <v>0</v>
      </c>
      <c r="AF147" s="39">
        <v>0</v>
      </c>
      <c r="AG147" s="51">
        <f t="shared" si="8"/>
        <v>0</v>
      </c>
      <c r="AH147" s="52">
        <f t="shared" si="9"/>
        <v>0</v>
      </c>
      <c r="AI147" s="3"/>
      <c r="AJ147" s="3"/>
    </row>
    <row r="148" spans="2:36" ht="15" customHeight="1" outlineLevel="1" x14ac:dyDescent="0.2">
      <c r="B148" s="46" t="s">
        <v>153</v>
      </c>
      <c r="C148" s="37">
        <v>0</v>
      </c>
      <c r="D148" s="38">
        <v>0</v>
      </c>
      <c r="E148" s="38">
        <v>0</v>
      </c>
      <c r="F148" s="38">
        <v>0</v>
      </c>
      <c r="G148" s="38">
        <v>0</v>
      </c>
      <c r="H148" s="38">
        <v>0</v>
      </c>
      <c r="I148" s="39">
        <v>0</v>
      </c>
      <c r="J148" s="39">
        <v>0</v>
      </c>
      <c r="K148" s="39">
        <v>0</v>
      </c>
      <c r="L148" s="39">
        <v>0</v>
      </c>
      <c r="M148" s="38">
        <v>0</v>
      </c>
      <c r="N148" s="38">
        <v>0</v>
      </c>
      <c r="O148" s="38">
        <v>0</v>
      </c>
      <c r="P148" s="38">
        <v>0</v>
      </c>
      <c r="Q148" s="38">
        <v>0</v>
      </c>
      <c r="R148" s="38">
        <v>0</v>
      </c>
      <c r="S148" s="38">
        <v>0</v>
      </c>
      <c r="T148" s="40">
        <v>0</v>
      </c>
      <c r="U148" s="37">
        <v>0</v>
      </c>
      <c r="V148" s="38">
        <v>0</v>
      </c>
      <c r="W148" s="38">
        <v>0</v>
      </c>
      <c r="X148" s="40">
        <v>0</v>
      </c>
      <c r="Y148" s="38">
        <v>0</v>
      </c>
      <c r="Z148" s="40">
        <v>0</v>
      </c>
      <c r="AA148" s="37">
        <v>0</v>
      </c>
      <c r="AB148" s="38">
        <v>0</v>
      </c>
      <c r="AC148" s="38">
        <v>0</v>
      </c>
      <c r="AD148" s="40">
        <v>0</v>
      </c>
      <c r="AE148" s="39">
        <v>0</v>
      </c>
      <c r="AF148" s="39">
        <v>0</v>
      </c>
      <c r="AG148" s="51">
        <f t="shared" si="8"/>
        <v>0</v>
      </c>
      <c r="AH148" s="52">
        <f t="shared" si="9"/>
        <v>0</v>
      </c>
      <c r="AI148" s="3"/>
      <c r="AJ148" s="3"/>
    </row>
    <row r="149" spans="2:36" ht="15" customHeight="1" outlineLevel="1" x14ac:dyDescent="0.2">
      <c r="B149" s="46" t="s">
        <v>154</v>
      </c>
      <c r="C149" s="37">
        <v>0</v>
      </c>
      <c r="D149" s="38">
        <v>0</v>
      </c>
      <c r="E149" s="38">
        <v>0</v>
      </c>
      <c r="F149" s="38">
        <v>0</v>
      </c>
      <c r="G149" s="38">
        <v>0</v>
      </c>
      <c r="H149" s="38">
        <v>0</v>
      </c>
      <c r="I149" s="39">
        <v>0</v>
      </c>
      <c r="J149" s="39">
        <v>0</v>
      </c>
      <c r="K149" s="39">
        <v>0</v>
      </c>
      <c r="L149" s="39">
        <v>0</v>
      </c>
      <c r="M149" s="38">
        <v>0</v>
      </c>
      <c r="N149" s="38">
        <v>0</v>
      </c>
      <c r="O149" s="38">
        <v>0</v>
      </c>
      <c r="P149" s="38">
        <v>0</v>
      </c>
      <c r="Q149" s="38">
        <v>0</v>
      </c>
      <c r="R149" s="38">
        <v>0</v>
      </c>
      <c r="S149" s="38">
        <v>0</v>
      </c>
      <c r="T149" s="40">
        <v>0</v>
      </c>
      <c r="U149" s="37">
        <v>0</v>
      </c>
      <c r="V149" s="38">
        <v>0</v>
      </c>
      <c r="W149" s="38">
        <v>0</v>
      </c>
      <c r="X149" s="40">
        <v>0</v>
      </c>
      <c r="Y149" s="38">
        <v>0</v>
      </c>
      <c r="Z149" s="40">
        <v>0</v>
      </c>
      <c r="AA149" s="37">
        <v>0</v>
      </c>
      <c r="AB149" s="38">
        <v>0</v>
      </c>
      <c r="AC149" s="38">
        <v>0</v>
      </c>
      <c r="AD149" s="40">
        <v>0</v>
      </c>
      <c r="AE149" s="39">
        <v>0</v>
      </c>
      <c r="AF149" s="39">
        <v>0</v>
      </c>
      <c r="AG149" s="51">
        <f t="shared" si="8"/>
        <v>0</v>
      </c>
      <c r="AH149" s="52">
        <f t="shared" si="9"/>
        <v>0</v>
      </c>
      <c r="AI149" s="3"/>
      <c r="AJ149" s="3"/>
    </row>
    <row r="150" spans="2:36" s="3" customFormat="1" ht="15" customHeight="1" x14ac:dyDescent="0.2">
      <c r="B150" s="90" t="s">
        <v>170</v>
      </c>
      <c r="C150" s="91">
        <v>17931.598999999998</v>
      </c>
      <c r="D150" s="92">
        <v>14505.883363999987</v>
      </c>
      <c r="E150" s="92">
        <v>2075.5134305287015</v>
      </c>
      <c r="F150" s="92">
        <v>-485.86199999999997</v>
      </c>
      <c r="G150" s="92">
        <v>-8872.0541869999979</v>
      </c>
      <c r="H150" s="92">
        <v>64.681729999999902</v>
      </c>
      <c r="I150" s="92">
        <v>0</v>
      </c>
      <c r="J150" s="92">
        <v>0</v>
      </c>
      <c r="K150" s="92">
        <v>59717.986000000004</v>
      </c>
      <c r="L150" s="92">
        <v>149.49100000000001</v>
      </c>
      <c r="M150" s="92">
        <v>134783.266</v>
      </c>
      <c r="N150" s="92">
        <v>63345.234000000004</v>
      </c>
      <c r="O150" s="92">
        <v>4832.1066839845435</v>
      </c>
      <c r="P150" s="92">
        <v>2803.1833863600018</v>
      </c>
      <c r="Q150" s="92">
        <v>-28728.246046221793</v>
      </c>
      <c r="R150" s="92">
        <v>82699.139047185745</v>
      </c>
      <c r="S150" s="92">
        <v>0</v>
      </c>
      <c r="T150" s="93">
        <v>35585.879000000001</v>
      </c>
      <c r="U150" s="91">
        <v>198203.04975375455</v>
      </c>
      <c r="V150" s="92">
        <v>69775.266640195827</v>
      </c>
      <c r="W150" s="92">
        <v>32854.24631492843</v>
      </c>
      <c r="X150" s="93">
        <v>23314.777999999998</v>
      </c>
      <c r="Y150" s="92">
        <v>0</v>
      </c>
      <c r="Z150" s="93">
        <v>106121.23497388235</v>
      </c>
      <c r="AA150" s="91">
        <v>0</v>
      </c>
      <c r="AB150" s="92">
        <v>4229.8969999999999</v>
      </c>
      <c r="AC150" s="92">
        <v>0</v>
      </c>
      <c r="AD150" s="93">
        <v>12194.411752100001</v>
      </c>
      <c r="AE150" s="92">
        <v>3040.4161739472943</v>
      </c>
      <c r="AF150" s="92">
        <v>239492.0346900287</v>
      </c>
      <c r="AG150" s="91">
        <f t="shared" si="8"/>
        <v>415837.8831239217</v>
      </c>
      <c r="AH150" s="93">
        <f t="shared" si="9"/>
        <v>653795.25258375262</v>
      </c>
    </row>
    <row r="151" spans="2:36" ht="15" customHeight="1" outlineLevel="1" x14ac:dyDescent="0.2">
      <c r="B151" s="44" t="s">
        <v>141</v>
      </c>
      <c r="C151" s="37">
        <v>-237.26661999999999</v>
      </c>
      <c r="D151" s="38">
        <v>13704.147831</v>
      </c>
      <c r="E151" s="38">
        <v>851.49432473090008</v>
      </c>
      <c r="F151" s="38">
        <v>-360.23700000000002</v>
      </c>
      <c r="G151" s="38">
        <v>-15231.227186999999</v>
      </c>
      <c r="H151" s="38">
        <v>-1709.5010800000002</v>
      </c>
      <c r="I151" s="39">
        <v>0</v>
      </c>
      <c r="J151" s="39">
        <v>0</v>
      </c>
      <c r="K151" s="39">
        <v>6804.8760000000002</v>
      </c>
      <c r="L151" s="39">
        <v>0</v>
      </c>
      <c r="M151" s="38">
        <v>-2458.0369999999998</v>
      </c>
      <c r="N151" s="38">
        <v>2477.8289999999997</v>
      </c>
      <c r="O151" s="38">
        <v>0</v>
      </c>
      <c r="P151" s="38">
        <v>-17.690026799999998</v>
      </c>
      <c r="Q151" s="38">
        <v>-1687.1419599999999</v>
      </c>
      <c r="R151" s="38">
        <v>-641.77700000000004</v>
      </c>
      <c r="S151" s="38">
        <v>0</v>
      </c>
      <c r="T151" s="40">
        <v>35570.589</v>
      </c>
      <c r="U151" s="37">
        <v>11204.447760999987</v>
      </c>
      <c r="V151" s="38">
        <v>-142.03534000000008</v>
      </c>
      <c r="W151" s="38">
        <v>8700.066936999996</v>
      </c>
      <c r="X151" s="40">
        <v>1479.8489999999999</v>
      </c>
      <c r="Y151" s="38">
        <v>0</v>
      </c>
      <c r="Z151" s="52">
        <v>5668.8359899999996</v>
      </c>
      <c r="AA151" s="37">
        <v>0</v>
      </c>
      <c r="AB151" s="38">
        <v>3851.1289999999999</v>
      </c>
      <c r="AC151" s="38">
        <v>0</v>
      </c>
      <c r="AD151" s="40">
        <v>3000</v>
      </c>
      <c r="AE151" s="39">
        <v>0</v>
      </c>
      <c r="AF151" s="39">
        <v>0</v>
      </c>
      <c r="AG151" s="51">
        <f t="shared" si="8"/>
        <v>7947.2122557308849</v>
      </c>
      <c r="AH151" s="52">
        <f t="shared" si="9"/>
        <v>62881.1393742</v>
      </c>
      <c r="AI151" s="3"/>
      <c r="AJ151" s="3"/>
    </row>
    <row r="152" spans="2:36" ht="15" customHeight="1" outlineLevel="1" x14ac:dyDescent="0.2">
      <c r="B152" s="44" t="s">
        <v>142</v>
      </c>
      <c r="C152" s="37">
        <v>0</v>
      </c>
      <c r="D152" s="38">
        <v>897.38817200000005</v>
      </c>
      <c r="E152" s="38">
        <v>0</v>
      </c>
      <c r="F152" s="38">
        <v>0</v>
      </c>
      <c r="G152" s="38">
        <v>0</v>
      </c>
      <c r="H152" s="38">
        <v>0</v>
      </c>
      <c r="I152" s="39">
        <v>0</v>
      </c>
      <c r="J152" s="39">
        <v>0</v>
      </c>
      <c r="K152" s="39">
        <v>0</v>
      </c>
      <c r="L152" s="39">
        <v>0</v>
      </c>
      <c r="M152" s="38">
        <v>0</v>
      </c>
      <c r="N152" s="38">
        <v>0</v>
      </c>
      <c r="O152" s="38">
        <v>0</v>
      </c>
      <c r="P152" s="38">
        <v>0</v>
      </c>
      <c r="Q152" s="38">
        <v>0</v>
      </c>
      <c r="R152" s="38">
        <v>-21.662478999999994</v>
      </c>
      <c r="S152" s="38">
        <v>0</v>
      </c>
      <c r="T152" s="40">
        <v>0</v>
      </c>
      <c r="U152" s="37">
        <v>0</v>
      </c>
      <c r="V152" s="38">
        <v>0</v>
      </c>
      <c r="W152" s="38">
        <v>0</v>
      </c>
      <c r="X152" s="40">
        <v>0</v>
      </c>
      <c r="Y152" s="38">
        <v>0</v>
      </c>
      <c r="Z152" s="40">
        <v>1224.0391057978015</v>
      </c>
      <c r="AA152" s="37">
        <v>0</v>
      </c>
      <c r="AB152" s="38">
        <v>0</v>
      </c>
      <c r="AC152" s="38">
        <v>0</v>
      </c>
      <c r="AD152" s="40">
        <v>0</v>
      </c>
      <c r="AE152" s="39">
        <v>0</v>
      </c>
      <c r="AF152" s="39">
        <v>0</v>
      </c>
      <c r="AG152" s="51">
        <f t="shared" si="8"/>
        <v>0</v>
      </c>
      <c r="AH152" s="52">
        <f t="shared" si="9"/>
        <v>2099.7647987978016</v>
      </c>
      <c r="AI152" s="3"/>
      <c r="AJ152" s="3"/>
    </row>
    <row r="153" spans="2:36" ht="15" customHeight="1" outlineLevel="1" x14ac:dyDescent="0.2">
      <c r="B153" s="44" t="s">
        <v>177</v>
      </c>
      <c r="C153" s="37">
        <v>-1709.5010800000002</v>
      </c>
      <c r="D153" s="38">
        <v>-15089.646186999998</v>
      </c>
      <c r="E153" s="38">
        <v>0</v>
      </c>
      <c r="F153" s="38">
        <v>-141.58099999999999</v>
      </c>
      <c r="G153" s="38">
        <v>435.98199999999997</v>
      </c>
      <c r="H153" s="38">
        <v>41.408999999999999</v>
      </c>
      <c r="I153" s="39">
        <v>0</v>
      </c>
      <c r="J153" s="39">
        <v>0</v>
      </c>
      <c r="K153" s="39">
        <v>939.85699999999997</v>
      </c>
      <c r="L153" s="39">
        <v>0</v>
      </c>
      <c r="M153" s="38">
        <v>15311.804999999998</v>
      </c>
      <c r="N153" s="38">
        <v>4091.2669999999998</v>
      </c>
      <c r="O153" s="38">
        <v>429.85081000000002</v>
      </c>
      <c r="P153" s="38">
        <v>0</v>
      </c>
      <c r="Q153" s="38">
        <v>0</v>
      </c>
      <c r="R153" s="38">
        <v>13.247999999999999</v>
      </c>
      <c r="S153" s="38">
        <v>0</v>
      </c>
      <c r="T153" s="40">
        <v>15.290000000000006</v>
      </c>
      <c r="U153" s="37">
        <v>711.74800000000005</v>
      </c>
      <c r="V153" s="38">
        <v>527.73699999999997</v>
      </c>
      <c r="W153" s="38">
        <v>591.17499999999995</v>
      </c>
      <c r="X153" s="40">
        <v>0</v>
      </c>
      <c r="Y153" s="38">
        <v>0</v>
      </c>
      <c r="Z153" s="40">
        <v>350.846</v>
      </c>
      <c r="AA153" s="37">
        <v>0</v>
      </c>
      <c r="AB153" s="38">
        <v>0</v>
      </c>
      <c r="AC153" s="38">
        <v>0</v>
      </c>
      <c r="AD153" s="40">
        <v>0</v>
      </c>
      <c r="AE153" s="39">
        <v>0</v>
      </c>
      <c r="AF153" s="39">
        <v>0</v>
      </c>
      <c r="AG153" s="51">
        <f t="shared" si="8"/>
        <v>16710.916729999997</v>
      </c>
      <c r="AH153" s="52">
        <f t="shared" si="9"/>
        <v>-10191.430187</v>
      </c>
      <c r="AI153" s="3"/>
      <c r="AJ153" s="3"/>
    </row>
    <row r="154" spans="2:36" ht="15" customHeight="1" outlineLevel="1" x14ac:dyDescent="0.2">
      <c r="B154" s="44" t="s">
        <v>143</v>
      </c>
      <c r="C154" s="37">
        <v>-496.18099999999998</v>
      </c>
      <c r="D154" s="38">
        <v>-1687.1419599999999</v>
      </c>
      <c r="E154" s="38">
        <v>0</v>
      </c>
      <c r="F154" s="38">
        <v>0</v>
      </c>
      <c r="G154" s="38">
        <v>13.247999999999999</v>
      </c>
      <c r="H154" s="38">
        <v>0</v>
      </c>
      <c r="I154" s="39">
        <v>0</v>
      </c>
      <c r="J154" s="39">
        <v>0</v>
      </c>
      <c r="K154" s="39">
        <v>3780.8770000000004</v>
      </c>
      <c r="L154" s="39">
        <v>0</v>
      </c>
      <c r="M154" s="38">
        <v>23568.416000000001</v>
      </c>
      <c r="N154" s="38">
        <v>-22.169</v>
      </c>
      <c r="O154" s="38">
        <v>-21.137</v>
      </c>
      <c r="P154" s="38">
        <v>0</v>
      </c>
      <c r="Q154" s="38">
        <v>1002.8042525782017</v>
      </c>
      <c r="R154" s="38">
        <v>-5692.2426738372405</v>
      </c>
      <c r="S154" s="38">
        <v>0</v>
      </c>
      <c r="T154" s="40">
        <v>0</v>
      </c>
      <c r="U154" s="37">
        <v>50060.746919874546</v>
      </c>
      <c r="V154" s="38">
        <v>-25559.738994300002</v>
      </c>
      <c r="W154" s="38">
        <v>11731.743280148432</v>
      </c>
      <c r="X154" s="40">
        <v>0</v>
      </c>
      <c r="Y154" s="38">
        <v>0</v>
      </c>
      <c r="Z154" s="40">
        <v>-1640.812483999995</v>
      </c>
      <c r="AA154" s="37">
        <v>0</v>
      </c>
      <c r="AB154" s="38">
        <v>0</v>
      </c>
      <c r="AC154" s="38">
        <v>0</v>
      </c>
      <c r="AD154" s="40">
        <v>600.00034000000005</v>
      </c>
      <c r="AE154" s="39">
        <v>0</v>
      </c>
      <c r="AF154" s="39">
        <v>0</v>
      </c>
      <c r="AG154" s="51">
        <f t="shared" si="8"/>
        <v>89640.517452601183</v>
      </c>
      <c r="AH154" s="52">
        <f t="shared" si="9"/>
        <v>-34002.104772137238</v>
      </c>
      <c r="AI154" s="3"/>
      <c r="AJ154" s="3"/>
    </row>
    <row r="155" spans="2:36" ht="15" customHeight="1" outlineLevel="1" x14ac:dyDescent="0.2">
      <c r="B155" s="44" t="s">
        <v>144</v>
      </c>
      <c r="C155" s="37">
        <v>0</v>
      </c>
      <c r="D155" s="38">
        <v>0</v>
      </c>
      <c r="E155" s="38">
        <v>0</v>
      </c>
      <c r="F155" s="38">
        <v>0</v>
      </c>
      <c r="G155" s="38">
        <v>15.290000000000006</v>
      </c>
      <c r="H155" s="38">
        <v>0</v>
      </c>
      <c r="I155" s="39">
        <v>0</v>
      </c>
      <c r="J155" s="39">
        <v>0</v>
      </c>
      <c r="K155" s="39">
        <v>0</v>
      </c>
      <c r="L155" s="39">
        <v>0</v>
      </c>
      <c r="M155" s="38">
        <v>0</v>
      </c>
      <c r="N155" s="38">
        <v>0</v>
      </c>
      <c r="O155" s="38">
        <v>0</v>
      </c>
      <c r="P155" s="38">
        <v>0</v>
      </c>
      <c r="Q155" s="38">
        <v>0</v>
      </c>
      <c r="R155" s="38">
        <v>0</v>
      </c>
      <c r="S155" s="38">
        <v>0</v>
      </c>
      <c r="T155" s="40">
        <v>0</v>
      </c>
      <c r="U155" s="37">
        <v>0</v>
      </c>
      <c r="V155" s="38">
        <v>0</v>
      </c>
      <c r="W155" s="38">
        <v>0</v>
      </c>
      <c r="X155" s="40">
        <v>0</v>
      </c>
      <c r="Y155" s="38">
        <v>0</v>
      </c>
      <c r="Z155" s="40">
        <v>0</v>
      </c>
      <c r="AA155" s="37">
        <v>0</v>
      </c>
      <c r="AB155" s="38">
        <v>0</v>
      </c>
      <c r="AC155" s="38">
        <v>0</v>
      </c>
      <c r="AD155" s="40">
        <v>0</v>
      </c>
      <c r="AE155" s="39">
        <v>0</v>
      </c>
      <c r="AF155" s="39">
        <v>0</v>
      </c>
      <c r="AG155" s="51">
        <f t="shared" si="8"/>
        <v>15.290000000000006</v>
      </c>
      <c r="AH155" s="52">
        <f t="shared" si="9"/>
        <v>0</v>
      </c>
      <c r="AI155" s="3"/>
      <c r="AJ155" s="3"/>
    </row>
    <row r="156" spans="2:36" ht="15" customHeight="1" outlineLevel="1" x14ac:dyDescent="0.2">
      <c r="B156" s="44" t="s">
        <v>145</v>
      </c>
      <c r="C156" s="37">
        <v>-142.03534000000008</v>
      </c>
      <c r="D156" s="38">
        <v>11204.447760999987</v>
      </c>
      <c r="E156" s="38">
        <v>0</v>
      </c>
      <c r="F156" s="38">
        <v>0</v>
      </c>
      <c r="G156" s="38">
        <v>527.73699999999997</v>
      </c>
      <c r="H156" s="38">
        <v>711.74800000000005</v>
      </c>
      <c r="I156" s="39">
        <v>0</v>
      </c>
      <c r="J156" s="39">
        <v>0</v>
      </c>
      <c r="K156" s="39">
        <v>33263.042000000001</v>
      </c>
      <c r="L156" s="39">
        <v>149.49100000000001</v>
      </c>
      <c r="M156" s="38">
        <v>33517.276999999995</v>
      </c>
      <c r="N156" s="38">
        <v>19684.146000000001</v>
      </c>
      <c r="O156" s="38">
        <v>0</v>
      </c>
      <c r="P156" s="38">
        <v>819.93931538000015</v>
      </c>
      <c r="Q156" s="38">
        <v>-25559.738994300002</v>
      </c>
      <c r="R156" s="38">
        <v>50060.746919874546</v>
      </c>
      <c r="S156" s="38">
        <v>0</v>
      </c>
      <c r="T156" s="40">
        <v>0</v>
      </c>
      <c r="U156" s="37">
        <v>24707.7169378</v>
      </c>
      <c r="V156" s="38">
        <v>35289.383940200001</v>
      </c>
      <c r="W156" s="38">
        <v>0</v>
      </c>
      <c r="X156" s="40">
        <v>12915.155000000001</v>
      </c>
      <c r="Y156" s="38">
        <v>0</v>
      </c>
      <c r="Z156" s="40">
        <v>25149.681488099999</v>
      </c>
      <c r="AA156" s="37">
        <v>0</v>
      </c>
      <c r="AB156" s="38">
        <v>0</v>
      </c>
      <c r="AC156" s="38">
        <v>0</v>
      </c>
      <c r="AD156" s="40">
        <v>64.1124121</v>
      </c>
      <c r="AE156" s="39">
        <v>3040.4161739472943</v>
      </c>
      <c r="AF156" s="39">
        <v>239492.0346900287</v>
      </c>
      <c r="AG156" s="51">
        <f t="shared" si="8"/>
        <v>69354.414777447295</v>
      </c>
      <c r="AH156" s="52">
        <f t="shared" si="9"/>
        <v>395540.88652668317</v>
      </c>
      <c r="AI156" s="3"/>
      <c r="AJ156" s="3"/>
    </row>
    <row r="157" spans="2:36" ht="15" customHeight="1" outlineLevel="1" x14ac:dyDescent="0.2">
      <c r="B157" s="44" t="s">
        <v>146</v>
      </c>
      <c r="C157" s="37">
        <v>1479.8489999999999</v>
      </c>
      <c r="D157" s="38">
        <v>8700.066936999996</v>
      </c>
      <c r="E157" s="38">
        <v>0</v>
      </c>
      <c r="F157" s="38">
        <v>15.956</v>
      </c>
      <c r="G157" s="38">
        <v>583.29</v>
      </c>
      <c r="H157" s="38">
        <v>591.17499999999995</v>
      </c>
      <c r="I157" s="39">
        <v>0</v>
      </c>
      <c r="J157" s="39">
        <v>0</v>
      </c>
      <c r="K157" s="39">
        <v>-214.68700000000001</v>
      </c>
      <c r="L157" s="39">
        <v>0</v>
      </c>
      <c r="M157" s="38">
        <v>9134.4609999999993</v>
      </c>
      <c r="N157" s="38">
        <v>36843.074999999997</v>
      </c>
      <c r="O157" s="38">
        <v>0</v>
      </c>
      <c r="P157" s="38">
        <v>2007.0260977800019</v>
      </c>
      <c r="Q157" s="38">
        <v>-1465.7670204999977</v>
      </c>
      <c r="R157" s="38">
        <v>11620.033280148433</v>
      </c>
      <c r="S157" s="38">
        <v>0</v>
      </c>
      <c r="T157" s="40">
        <v>0</v>
      </c>
      <c r="U157" s="37">
        <v>12915.155000000001</v>
      </c>
      <c r="V157" s="38">
        <v>0</v>
      </c>
      <c r="W157" s="38">
        <v>429.33899999999994</v>
      </c>
      <c r="X157" s="40">
        <v>0</v>
      </c>
      <c r="Y157" s="38">
        <v>0</v>
      </c>
      <c r="Z157" s="40">
        <v>0</v>
      </c>
      <c r="AA157" s="37">
        <v>0</v>
      </c>
      <c r="AB157" s="38">
        <v>378.76799999999997</v>
      </c>
      <c r="AC157" s="38">
        <v>0</v>
      </c>
      <c r="AD157" s="40">
        <v>9016.1280000000006</v>
      </c>
      <c r="AE157" s="39">
        <v>0</v>
      </c>
      <c r="AF157" s="39">
        <v>0</v>
      </c>
      <c r="AG157" s="51">
        <f t="shared" si="8"/>
        <v>22861.639979500003</v>
      </c>
      <c r="AH157" s="52">
        <f t="shared" si="9"/>
        <v>69172.228314928434</v>
      </c>
      <c r="AI157" s="3"/>
      <c r="AJ157" s="3"/>
    </row>
    <row r="158" spans="2:36" ht="15" customHeight="1" outlineLevel="1" x14ac:dyDescent="0.2">
      <c r="B158" s="44" t="s">
        <v>147</v>
      </c>
      <c r="C158" s="37">
        <v>3851.1289999999999</v>
      </c>
      <c r="D158" s="38">
        <v>0</v>
      </c>
      <c r="E158" s="38">
        <v>0</v>
      </c>
      <c r="F158" s="38">
        <v>0</v>
      </c>
      <c r="G158" s="38">
        <v>0</v>
      </c>
      <c r="H158" s="38">
        <v>0</v>
      </c>
      <c r="I158" s="39">
        <v>0</v>
      </c>
      <c r="J158" s="39">
        <v>0</v>
      </c>
      <c r="K158" s="39">
        <v>0</v>
      </c>
      <c r="L158" s="39">
        <v>0</v>
      </c>
      <c r="M158" s="38">
        <v>0.76300000000000001</v>
      </c>
      <c r="N158" s="38">
        <v>0</v>
      </c>
      <c r="O158" s="38">
        <v>0</v>
      </c>
      <c r="P158" s="38">
        <v>0</v>
      </c>
      <c r="Q158" s="38">
        <v>8.9999999850988411E-5</v>
      </c>
      <c r="R158" s="38">
        <v>0</v>
      </c>
      <c r="S158" s="38">
        <v>0</v>
      </c>
      <c r="T158" s="40">
        <v>0</v>
      </c>
      <c r="U158" s="37">
        <v>0</v>
      </c>
      <c r="V158" s="38">
        <v>0</v>
      </c>
      <c r="W158" s="38">
        <v>378.76799999999997</v>
      </c>
      <c r="X158" s="40">
        <v>0</v>
      </c>
      <c r="Y158" s="38">
        <v>0</v>
      </c>
      <c r="Z158" s="40">
        <v>0</v>
      </c>
      <c r="AA158" s="37">
        <v>0</v>
      </c>
      <c r="AB158" s="38">
        <v>0</v>
      </c>
      <c r="AC158" s="38">
        <v>0</v>
      </c>
      <c r="AD158" s="40">
        <v>0</v>
      </c>
      <c r="AE158" s="39">
        <v>0</v>
      </c>
      <c r="AF158" s="39">
        <v>0</v>
      </c>
      <c r="AG158" s="51">
        <f t="shared" si="8"/>
        <v>4230.6600899999994</v>
      </c>
      <c r="AH158" s="52">
        <f t="shared" si="9"/>
        <v>0</v>
      </c>
      <c r="AI158" s="3"/>
      <c r="AJ158" s="3"/>
    </row>
    <row r="159" spans="2:36" ht="15" customHeight="1" outlineLevel="1" x14ac:dyDescent="0.2">
      <c r="B159" s="44" t="s">
        <v>148</v>
      </c>
      <c r="C159" s="37">
        <v>3000</v>
      </c>
      <c r="D159" s="38">
        <v>0</v>
      </c>
      <c r="E159" s="38">
        <v>0</v>
      </c>
      <c r="F159" s="38">
        <v>0</v>
      </c>
      <c r="G159" s="38">
        <v>0</v>
      </c>
      <c r="H159" s="38">
        <v>0</v>
      </c>
      <c r="I159" s="39">
        <v>0</v>
      </c>
      <c r="J159" s="39">
        <v>0</v>
      </c>
      <c r="K159" s="39">
        <v>0</v>
      </c>
      <c r="L159" s="39">
        <v>0</v>
      </c>
      <c r="M159" s="38">
        <v>0</v>
      </c>
      <c r="N159" s="38">
        <v>0</v>
      </c>
      <c r="O159" s="38">
        <v>0</v>
      </c>
      <c r="P159" s="38">
        <v>0</v>
      </c>
      <c r="Q159" s="38">
        <v>600.00034000000005</v>
      </c>
      <c r="R159" s="38">
        <v>0</v>
      </c>
      <c r="S159" s="38">
        <v>0</v>
      </c>
      <c r="T159" s="40">
        <v>0</v>
      </c>
      <c r="U159" s="37">
        <v>64.1124121</v>
      </c>
      <c r="V159" s="38">
        <v>0</v>
      </c>
      <c r="W159" s="38">
        <v>9016.1280000000006</v>
      </c>
      <c r="X159" s="40">
        <v>0</v>
      </c>
      <c r="Y159" s="38">
        <v>0</v>
      </c>
      <c r="Z159" s="40">
        <v>0</v>
      </c>
      <c r="AA159" s="37">
        <v>0</v>
      </c>
      <c r="AB159" s="38">
        <v>0</v>
      </c>
      <c r="AC159" s="38">
        <v>0</v>
      </c>
      <c r="AD159" s="40">
        <v>0</v>
      </c>
      <c r="AE159" s="39">
        <v>0</v>
      </c>
      <c r="AF159" s="39">
        <v>0</v>
      </c>
      <c r="AG159" s="51">
        <f t="shared" si="8"/>
        <v>12680.2407521</v>
      </c>
      <c r="AH159" s="52">
        <f t="shared" si="9"/>
        <v>0</v>
      </c>
      <c r="AI159" s="3"/>
      <c r="AJ159" s="3"/>
    </row>
    <row r="160" spans="2:36" ht="15" customHeight="1" outlineLevel="1" x14ac:dyDescent="0.2">
      <c r="B160" s="44" t="s">
        <v>149</v>
      </c>
      <c r="C160" s="37">
        <v>5668.8359899999996</v>
      </c>
      <c r="D160" s="38">
        <v>0</v>
      </c>
      <c r="E160" s="38">
        <v>1224.0391057978015</v>
      </c>
      <c r="F160" s="38">
        <v>0</v>
      </c>
      <c r="G160" s="38">
        <v>350.846</v>
      </c>
      <c r="H160" s="38">
        <v>0</v>
      </c>
      <c r="I160" s="39">
        <v>0</v>
      </c>
      <c r="J160" s="39">
        <v>0</v>
      </c>
      <c r="K160" s="39">
        <v>15301.143000000002</v>
      </c>
      <c r="L160" s="39">
        <v>0</v>
      </c>
      <c r="M160" s="38">
        <v>55643.016000000003</v>
      </c>
      <c r="N160" s="38">
        <v>0</v>
      </c>
      <c r="O160" s="38">
        <v>4424.4858739845431</v>
      </c>
      <c r="P160" s="38">
        <v>0</v>
      </c>
      <c r="Q160" s="38">
        <v>-1640.812483999995</v>
      </c>
      <c r="R160" s="38">
        <v>0</v>
      </c>
      <c r="S160" s="38">
        <v>0</v>
      </c>
      <c r="T160" s="40">
        <v>0</v>
      </c>
      <c r="U160" s="37">
        <v>25149.681488099999</v>
      </c>
      <c r="V160" s="38">
        <v>0</v>
      </c>
      <c r="W160" s="38">
        <v>0</v>
      </c>
      <c r="X160" s="40">
        <v>0</v>
      </c>
      <c r="Y160" s="38">
        <v>0</v>
      </c>
      <c r="Z160" s="40">
        <v>0</v>
      </c>
      <c r="AA160" s="37">
        <v>0</v>
      </c>
      <c r="AB160" s="38">
        <v>0</v>
      </c>
      <c r="AC160" s="38">
        <v>0</v>
      </c>
      <c r="AD160" s="40">
        <v>0</v>
      </c>
      <c r="AE160" s="39">
        <v>0</v>
      </c>
      <c r="AF160" s="39">
        <v>0</v>
      </c>
      <c r="AG160" s="51">
        <f t="shared" si="8"/>
        <v>106121.23497388234</v>
      </c>
      <c r="AH160" s="52">
        <f t="shared" si="9"/>
        <v>0</v>
      </c>
      <c r="AI160" s="3"/>
      <c r="AJ160" s="3"/>
    </row>
    <row r="161" spans="2:36" ht="15" customHeight="1" outlineLevel="1" x14ac:dyDescent="0.2">
      <c r="B161" s="44" t="s">
        <v>150</v>
      </c>
      <c r="C161" s="37">
        <v>4853.2690499999999</v>
      </c>
      <c r="D161" s="38">
        <v>-8928.8670000000002</v>
      </c>
      <c r="E161" s="38">
        <v>-0.02</v>
      </c>
      <c r="F161" s="38">
        <v>0</v>
      </c>
      <c r="G161" s="38">
        <v>0</v>
      </c>
      <c r="H161" s="38">
        <v>0</v>
      </c>
      <c r="I161" s="39">
        <v>0</v>
      </c>
      <c r="J161" s="39">
        <v>0</v>
      </c>
      <c r="K161" s="39">
        <v>-157.12199999999999</v>
      </c>
      <c r="L161" s="39">
        <v>0</v>
      </c>
      <c r="M161" s="38">
        <v>65.564999999999998</v>
      </c>
      <c r="N161" s="38">
        <v>271.08600000000001</v>
      </c>
      <c r="O161" s="38">
        <v>-1.093</v>
      </c>
      <c r="P161" s="38">
        <v>0</v>
      </c>
      <c r="Q161" s="38">
        <v>44.578729999999979</v>
      </c>
      <c r="R161" s="38">
        <v>11.5</v>
      </c>
      <c r="S161" s="38">
        <v>0</v>
      </c>
      <c r="T161" s="40">
        <v>0</v>
      </c>
      <c r="U161" s="37">
        <v>52735.864919500003</v>
      </c>
      <c r="V161" s="38">
        <v>-7120.3989657041611</v>
      </c>
      <c r="W161" s="38">
        <v>0</v>
      </c>
      <c r="X161" s="40">
        <v>0</v>
      </c>
      <c r="Y161" s="38">
        <v>0</v>
      </c>
      <c r="Z161" s="40">
        <v>0</v>
      </c>
      <c r="AA161" s="37">
        <v>0</v>
      </c>
      <c r="AB161" s="38">
        <v>0</v>
      </c>
      <c r="AC161" s="38">
        <v>0</v>
      </c>
      <c r="AD161" s="40">
        <v>0</v>
      </c>
      <c r="AE161" s="39">
        <v>0</v>
      </c>
      <c r="AF161" s="39">
        <v>0</v>
      </c>
      <c r="AG161" s="51">
        <f t="shared" si="8"/>
        <v>57541.042699500002</v>
      </c>
      <c r="AH161" s="52">
        <f t="shared" si="9"/>
        <v>-15766.679965704163</v>
      </c>
      <c r="AI161" s="3"/>
      <c r="AJ161" s="3"/>
    </row>
    <row r="162" spans="2:36" ht="15" customHeight="1" outlineLevel="1" x14ac:dyDescent="0.2">
      <c r="B162" s="46" t="s">
        <v>151</v>
      </c>
      <c r="C162" s="37">
        <v>-18.010999999999999</v>
      </c>
      <c r="D162" s="38">
        <v>7275.82881</v>
      </c>
      <c r="E162" s="38">
        <v>0</v>
      </c>
      <c r="F162" s="38">
        <v>0</v>
      </c>
      <c r="G162" s="38">
        <v>0</v>
      </c>
      <c r="H162" s="38">
        <v>0</v>
      </c>
      <c r="I162" s="39">
        <v>0</v>
      </c>
      <c r="J162" s="39">
        <v>0</v>
      </c>
      <c r="K162" s="39">
        <v>0</v>
      </c>
      <c r="L162" s="39">
        <v>0</v>
      </c>
      <c r="M162" s="38">
        <v>0</v>
      </c>
      <c r="N162" s="38">
        <v>0</v>
      </c>
      <c r="O162" s="38">
        <v>0</v>
      </c>
      <c r="P162" s="38">
        <v>0</v>
      </c>
      <c r="Q162" s="38">
        <v>0</v>
      </c>
      <c r="R162" s="38">
        <v>3780.8770000000004</v>
      </c>
      <c r="S162" s="38">
        <v>0</v>
      </c>
      <c r="T162" s="40">
        <v>0</v>
      </c>
      <c r="U162" s="37">
        <v>149.49100000000001</v>
      </c>
      <c r="V162" s="38">
        <v>33263.042000000001</v>
      </c>
      <c r="W162" s="38">
        <v>0</v>
      </c>
      <c r="X162" s="40">
        <v>-214.68700000000001</v>
      </c>
      <c r="Y162" s="38">
        <v>0</v>
      </c>
      <c r="Z162" s="40">
        <v>19725.628873984544</v>
      </c>
      <c r="AA162" s="37">
        <v>0</v>
      </c>
      <c r="AB162" s="38">
        <v>0</v>
      </c>
      <c r="AC162" s="38">
        <v>0</v>
      </c>
      <c r="AD162" s="40">
        <v>-191</v>
      </c>
      <c r="AE162" s="39">
        <v>0</v>
      </c>
      <c r="AF162" s="39">
        <v>0</v>
      </c>
      <c r="AG162" s="51">
        <f t="shared" si="8"/>
        <v>131.48000000000002</v>
      </c>
      <c r="AH162" s="52">
        <f t="shared" si="9"/>
        <v>63639.689683984543</v>
      </c>
      <c r="AI162" s="3"/>
      <c r="AJ162" s="3"/>
    </row>
    <row r="163" spans="2:36" ht="15" customHeight="1" outlineLevel="1" x14ac:dyDescent="0.2">
      <c r="B163" s="46" t="s">
        <v>152</v>
      </c>
      <c r="C163" s="37">
        <v>1681.511</v>
      </c>
      <c r="D163" s="38">
        <v>-1570.3409999999999</v>
      </c>
      <c r="E163" s="38">
        <v>0</v>
      </c>
      <c r="F163" s="38">
        <v>0</v>
      </c>
      <c r="G163" s="38">
        <v>4432.78</v>
      </c>
      <c r="H163" s="38">
        <v>0</v>
      </c>
      <c r="I163" s="39">
        <v>0</v>
      </c>
      <c r="J163" s="39">
        <v>0</v>
      </c>
      <c r="K163" s="39">
        <v>0</v>
      </c>
      <c r="L163" s="39">
        <v>0</v>
      </c>
      <c r="M163" s="38">
        <v>0</v>
      </c>
      <c r="N163" s="38">
        <v>0</v>
      </c>
      <c r="O163" s="38">
        <v>0</v>
      </c>
      <c r="P163" s="38">
        <v>-6.0919999999999996</v>
      </c>
      <c r="Q163" s="38">
        <v>-22.169</v>
      </c>
      <c r="R163" s="38">
        <v>23568.416000000001</v>
      </c>
      <c r="S163" s="38">
        <v>0</v>
      </c>
      <c r="T163" s="40">
        <v>0</v>
      </c>
      <c r="U163" s="37">
        <v>19684.146000000001</v>
      </c>
      <c r="V163" s="38">
        <v>33517.276999999995</v>
      </c>
      <c r="W163" s="38">
        <v>0</v>
      </c>
      <c r="X163" s="40">
        <v>9134.4609999999993</v>
      </c>
      <c r="Y163" s="38">
        <v>0</v>
      </c>
      <c r="Z163" s="40">
        <v>55643.016000000003</v>
      </c>
      <c r="AA163" s="37">
        <v>0</v>
      </c>
      <c r="AB163" s="38">
        <v>0</v>
      </c>
      <c r="AC163" s="38">
        <v>0</v>
      </c>
      <c r="AD163" s="40">
        <v>-294.82900000000001</v>
      </c>
      <c r="AE163" s="39">
        <v>0</v>
      </c>
      <c r="AF163" s="39">
        <v>0</v>
      </c>
      <c r="AG163" s="51">
        <f t="shared" si="8"/>
        <v>25776.268</v>
      </c>
      <c r="AH163" s="52">
        <f t="shared" si="9"/>
        <v>119991.908</v>
      </c>
      <c r="AI163" s="3"/>
      <c r="AJ163" s="3"/>
    </row>
    <row r="164" spans="2:36" ht="15" customHeight="1" outlineLevel="1" x14ac:dyDescent="0.2">
      <c r="B164" s="46" t="s">
        <v>153</v>
      </c>
      <c r="C164" s="37">
        <v>0</v>
      </c>
      <c r="D164" s="38">
        <v>0</v>
      </c>
      <c r="E164" s="38">
        <v>0</v>
      </c>
      <c r="F164" s="38">
        <v>0</v>
      </c>
      <c r="G164" s="38">
        <v>0</v>
      </c>
      <c r="H164" s="38">
        <v>429.85081000000002</v>
      </c>
      <c r="I164" s="39">
        <v>0</v>
      </c>
      <c r="J164" s="39">
        <v>0</v>
      </c>
      <c r="K164" s="39">
        <v>0</v>
      </c>
      <c r="L164" s="39">
        <v>0</v>
      </c>
      <c r="M164" s="38">
        <v>0</v>
      </c>
      <c r="N164" s="38">
        <v>0</v>
      </c>
      <c r="O164" s="38">
        <v>0</v>
      </c>
      <c r="P164" s="38">
        <v>0</v>
      </c>
      <c r="Q164" s="38">
        <v>0</v>
      </c>
      <c r="R164" s="38">
        <v>0</v>
      </c>
      <c r="S164" s="38">
        <v>0</v>
      </c>
      <c r="T164" s="40">
        <v>0</v>
      </c>
      <c r="U164" s="37">
        <v>819.93931538000015</v>
      </c>
      <c r="V164" s="38">
        <v>0</v>
      </c>
      <c r="W164" s="38">
        <v>2007.0260977800019</v>
      </c>
      <c r="X164" s="40">
        <v>0</v>
      </c>
      <c r="Y164" s="38">
        <v>0</v>
      </c>
      <c r="Z164" s="40">
        <v>0</v>
      </c>
      <c r="AA164" s="37">
        <v>0</v>
      </c>
      <c r="AB164" s="38">
        <v>0</v>
      </c>
      <c r="AC164" s="38">
        <v>0</v>
      </c>
      <c r="AD164" s="40">
        <v>0</v>
      </c>
      <c r="AE164" s="39">
        <v>0</v>
      </c>
      <c r="AF164" s="39">
        <v>0</v>
      </c>
      <c r="AG164" s="51">
        <f t="shared" si="8"/>
        <v>2826.9654131600018</v>
      </c>
      <c r="AH164" s="52">
        <f t="shared" si="9"/>
        <v>429.85081000000002</v>
      </c>
      <c r="AI164" s="3"/>
      <c r="AJ164" s="3"/>
    </row>
    <row r="165" spans="2:36" ht="15" customHeight="1" outlineLevel="1" x14ac:dyDescent="0.2">
      <c r="B165" s="46" t="s">
        <v>154</v>
      </c>
      <c r="C165" s="37">
        <v>0</v>
      </c>
      <c r="D165" s="38">
        <v>0</v>
      </c>
      <c r="E165" s="38">
        <v>0</v>
      </c>
      <c r="F165" s="38">
        <v>0</v>
      </c>
      <c r="G165" s="38">
        <v>0</v>
      </c>
      <c r="H165" s="38">
        <v>0</v>
      </c>
      <c r="I165" s="39">
        <v>0</v>
      </c>
      <c r="J165" s="39">
        <v>0</v>
      </c>
      <c r="K165" s="39">
        <v>0</v>
      </c>
      <c r="L165" s="39">
        <v>0</v>
      </c>
      <c r="M165" s="38">
        <v>0</v>
      </c>
      <c r="N165" s="38">
        <v>0</v>
      </c>
      <c r="O165" s="38">
        <v>0</v>
      </c>
      <c r="P165" s="38">
        <v>0</v>
      </c>
      <c r="Q165" s="38">
        <v>0</v>
      </c>
      <c r="R165" s="38">
        <v>0</v>
      </c>
      <c r="S165" s="38">
        <v>0</v>
      </c>
      <c r="T165" s="40">
        <v>0</v>
      </c>
      <c r="U165" s="37">
        <v>0</v>
      </c>
      <c r="V165" s="38">
        <v>0</v>
      </c>
      <c r="W165" s="38">
        <v>0</v>
      </c>
      <c r="X165" s="40">
        <v>0</v>
      </c>
      <c r="Y165" s="38">
        <v>0</v>
      </c>
      <c r="Z165" s="40">
        <v>0</v>
      </c>
      <c r="AA165" s="37">
        <v>0</v>
      </c>
      <c r="AB165" s="38">
        <v>0</v>
      </c>
      <c r="AC165" s="38">
        <v>0</v>
      </c>
      <c r="AD165" s="40">
        <v>0</v>
      </c>
      <c r="AE165" s="39">
        <v>0</v>
      </c>
      <c r="AF165" s="39">
        <v>0</v>
      </c>
      <c r="AG165" s="51">
        <f t="shared" si="8"/>
        <v>0</v>
      </c>
      <c r="AH165" s="52">
        <f t="shared" si="9"/>
        <v>0</v>
      </c>
      <c r="AI165" s="3"/>
      <c r="AJ165" s="3"/>
    </row>
    <row r="166" spans="2:36" s="3" customFormat="1" ht="15" customHeight="1" x14ac:dyDescent="0.2">
      <c r="B166" s="90" t="s">
        <v>171</v>
      </c>
      <c r="C166" s="91">
        <v>0</v>
      </c>
      <c r="D166" s="92">
        <v>-31.128000000000004</v>
      </c>
      <c r="E166" s="92">
        <v>0</v>
      </c>
      <c r="F166" s="92">
        <v>0</v>
      </c>
      <c r="G166" s="92">
        <v>0</v>
      </c>
      <c r="H166" s="92">
        <v>0</v>
      </c>
      <c r="I166" s="92">
        <v>0</v>
      </c>
      <c r="J166" s="92">
        <v>0</v>
      </c>
      <c r="K166" s="92">
        <v>0</v>
      </c>
      <c r="L166" s="92">
        <v>0</v>
      </c>
      <c r="M166" s="92">
        <v>0</v>
      </c>
      <c r="N166" s="92">
        <v>0</v>
      </c>
      <c r="O166" s="92">
        <v>66.12367574999999</v>
      </c>
      <c r="P166" s="92">
        <v>0</v>
      </c>
      <c r="Q166" s="92">
        <v>197938.64827400126</v>
      </c>
      <c r="R166" s="92">
        <v>1560.5719999999999</v>
      </c>
      <c r="S166" s="92">
        <v>0</v>
      </c>
      <c r="T166" s="93">
        <v>7.4710000000000001</v>
      </c>
      <c r="U166" s="91">
        <v>0</v>
      </c>
      <c r="V166" s="92">
        <v>10330.866030999981</v>
      </c>
      <c r="W166" s="92">
        <v>0</v>
      </c>
      <c r="X166" s="93">
        <v>-31611.127</v>
      </c>
      <c r="Y166" s="92">
        <v>0</v>
      </c>
      <c r="Z166" s="93">
        <v>200072.8946581108</v>
      </c>
      <c r="AA166" s="91">
        <v>0</v>
      </c>
      <c r="AB166" s="92">
        <v>0</v>
      </c>
      <c r="AC166" s="92">
        <v>0</v>
      </c>
      <c r="AD166" s="93">
        <v>0.185</v>
      </c>
      <c r="AE166" s="92">
        <v>0</v>
      </c>
      <c r="AF166" s="92">
        <v>0</v>
      </c>
      <c r="AG166" s="91">
        <f t="shared" si="8"/>
        <v>198004.77194975124</v>
      </c>
      <c r="AH166" s="93">
        <f t="shared" si="9"/>
        <v>180329.73368911078</v>
      </c>
    </row>
    <row r="167" spans="2:36" ht="15" customHeight="1" outlineLevel="1" x14ac:dyDescent="0.2">
      <c r="B167" s="42" t="s">
        <v>172</v>
      </c>
      <c r="C167" s="31">
        <v>0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4">
        <v>0</v>
      </c>
      <c r="J167" s="34">
        <v>0</v>
      </c>
      <c r="K167" s="34">
        <v>0</v>
      </c>
      <c r="L167" s="34">
        <v>0</v>
      </c>
      <c r="M167" s="32">
        <v>0</v>
      </c>
      <c r="N167" s="32">
        <v>0</v>
      </c>
      <c r="O167" s="32">
        <v>0</v>
      </c>
      <c r="P167" s="32">
        <v>0</v>
      </c>
      <c r="Q167" s="32">
        <v>169333.24026399999</v>
      </c>
      <c r="R167" s="32">
        <v>0</v>
      </c>
      <c r="S167" s="32">
        <v>0</v>
      </c>
      <c r="T167" s="33">
        <v>0</v>
      </c>
      <c r="U167" s="31">
        <v>0</v>
      </c>
      <c r="V167" s="41"/>
      <c r="W167" s="32">
        <v>0</v>
      </c>
      <c r="X167" s="33">
        <v>2.911</v>
      </c>
      <c r="Y167" s="32">
        <v>0</v>
      </c>
      <c r="Z167" s="33">
        <v>200072.8946581108</v>
      </c>
      <c r="AA167" s="31">
        <v>0</v>
      </c>
      <c r="AB167" s="32">
        <v>0</v>
      </c>
      <c r="AC167" s="32">
        <v>0</v>
      </c>
      <c r="AD167" s="33">
        <v>0</v>
      </c>
      <c r="AE167" s="34">
        <v>0</v>
      </c>
      <c r="AF167" s="34">
        <v>0</v>
      </c>
      <c r="AG167" s="35">
        <f t="shared" si="8"/>
        <v>169333.24026399999</v>
      </c>
      <c r="AH167" s="36">
        <f t="shared" si="9"/>
        <v>200075.8056581108</v>
      </c>
      <c r="AI167" s="3"/>
      <c r="AJ167" s="3"/>
    </row>
    <row r="168" spans="2:36" ht="15" customHeight="1" outlineLevel="1" x14ac:dyDescent="0.2">
      <c r="B168" s="42" t="s">
        <v>173</v>
      </c>
      <c r="C168" s="31">
        <v>0</v>
      </c>
      <c r="D168" s="32">
        <v>-31.128000000000004</v>
      </c>
      <c r="E168" s="32">
        <v>0</v>
      </c>
      <c r="F168" s="32">
        <v>0</v>
      </c>
      <c r="G168" s="32">
        <v>0</v>
      </c>
      <c r="H168" s="32">
        <v>0</v>
      </c>
      <c r="I168" s="34">
        <v>0</v>
      </c>
      <c r="J168" s="34">
        <v>0</v>
      </c>
      <c r="K168" s="34">
        <v>0</v>
      </c>
      <c r="L168" s="34">
        <v>0</v>
      </c>
      <c r="M168" s="32">
        <v>0</v>
      </c>
      <c r="N168" s="32">
        <v>0</v>
      </c>
      <c r="O168" s="32">
        <v>66.12367574999999</v>
      </c>
      <c r="P168" s="32">
        <v>0</v>
      </c>
      <c r="Q168" s="32">
        <v>28605.408010001262</v>
      </c>
      <c r="R168" s="32">
        <v>1560.5719999999999</v>
      </c>
      <c r="S168" s="32">
        <v>0</v>
      </c>
      <c r="T168" s="33">
        <v>7.4710000000000001</v>
      </c>
      <c r="U168" s="31">
        <v>0</v>
      </c>
      <c r="V168" s="32">
        <v>10330.866030999981</v>
      </c>
      <c r="W168" s="32">
        <v>0</v>
      </c>
      <c r="X168" s="33">
        <v>-31614.038</v>
      </c>
      <c r="Y168" s="32">
        <v>0</v>
      </c>
      <c r="Z168" s="33">
        <v>0</v>
      </c>
      <c r="AA168" s="31">
        <v>0</v>
      </c>
      <c r="AB168" s="32">
        <v>0</v>
      </c>
      <c r="AC168" s="32">
        <v>0</v>
      </c>
      <c r="AD168" s="33">
        <v>0.185</v>
      </c>
      <c r="AE168" s="32">
        <v>0</v>
      </c>
      <c r="AF168" s="32">
        <v>0</v>
      </c>
      <c r="AG168" s="31">
        <f t="shared" si="8"/>
        <v>28671.531685751263</v>
      </c>
      <c r="AH168" s="33">
        <f t="shared" si="9"/>
        <v>-19746.071969000019</v>
      </c>
      <c r="AI168" s="3"/>
      <c r="AJ168" s="3"/>
    </row>
    <row r="169" spans="2:36" ht="15" customHeight="1" outlineLevel="1" x14ac:dyDescent="0.2">
      <c r="B169" s="44" t="s">
        <v>141</v>
      </c>
      <c r="C169" s="37">
        <v>0</v>
      </c>
      <c r="D169" s="38">
        <v>0</v>
      </c>
      <c r="E169" s="38">
        <v>0</v>
      </c>
      <c r="F169" s="38">
        <v>0</v>
      </c>
      <c r="G169" s="38">
        <v>0</v>
      </c>
      <c r="H169" s="38">
        <v>0</v>
      </c>
      <c r="I169" s="39">
        <v>0</v>
      </c>
      <c r="J169" s="39">
        <v>0</v>
      </c>
      <c r="K169" s="39">
        <v>0</v>
      </c>
      <c r="L169" s="39">
        <v>0</v>
      </c>
      <c r="M169" s="38">
        <v>0</v>
      </c>
      <c r="N169" s="38">
        <v>0</v>
      </c>
      <c r="O169" s="38">
        <v>0</v>
      </c>
      <c r="P169" s="38">
        <v>0</v>
      </c>
      <c r="Q169" s="38">
        <v>-94.043652000000009</v>
      </c>
      <c r="R169" s="38">
        <v>0</v>
      </c>
      <c r="S169" s="38">
        <v>0</v>
      </c>
      <c r="T169" s="40">
        <v>0</v>
      </c>
      <c r="U169" s="37">
        <v>0</v>
      </c>
      <c r="V169" s="38">
        <v>0</v>
      </c>
      <c r="W169" s="38">
        <v>0</v>
      </c>
      <c r="X169" s="40">
        <v>0</v>
      </c>
      <c r="Y169" s="38">
        <v>0</v>
      </c>
      <c r="Z169" s="52">
        <v>0</v>
      </c>
      <c r="AA169" s="37">
        <v>0</v>
      </c>
      <c r="AB169" s="38">
        <v>0</v>
      </c>
      <c r="AC169" s="38">
        <v>0</v>
      </c>
      <c r="AD169" s="40">
        <v>0</v>
      </c>
      <c r="AE169" s="39">
        <v>0</v>
      </c>
      <c r="AF169" s="39">
        <v>0</v>
      </c>
      <c r="AG169" s="51">
        <f t="shared" si="8"/>
        <v>-94.043652000000009</v>
      </c>
      <c r="AH169" s="52">
        <f t="shared" si="9"/>
        <v>0</v>
      </c>
      <c r="AI169" s="3"/>
      <c r="AJ169" s="3"/>
    </row>
    <row r="170" spans="2:36" ht="15" customHeight="1" outlineLevel="1" x14ac:dyDescent="0.2">
      <c r="B170" s="44" t="s">
        <v>142</v>
      </c>
      <c r="C170" s="37">
        <v>0</v>
      </c>
      <c r="D170" s="38">
        <v>0</v>
      </c>
      <c r="E170" s="38">
        <v>0</v>
      </c>
      <c r="F170" s="38">
        <v>0</v>
      </c>
      <c r="G170" s="38">
        <v>0</v>
      </c>
      <c r="H170" s="38">
        <v>0</v>
      </c>
      <c r="I170" s="39">
        <v>0</v>
      </c>
      <c r="J170" s="39">
        <v>0</v>
      </c>
      <c r="K170" s="39">
        <v>0</v>
      </c>
      <c r="L170" s="39">
        <v>0</v>
      </c>
      <c r="M170" s="38">
        <v>0</v>
      </c>
      <c r="N170" s="38">
        <v>0</v>
      </c>
      <c r="O170" s="38">
        <v>-1.9730000000000001</v>
      </c>
      <c r="P170" s="38">
        <v>0</v>
      </c>
      <c r="Q170" s="38">
        <v>-94.106999999999999</v>
      </c>
      <c r="R170" s="38">
        <v>0</v>
      </c>
      <c r="S170" s="38">
        <v>0</v>
      </c>
      <c r="T170" s="40">
        <v>0</v>
      </c>
      <c r="U170" s="37">
        <v>0</v>
      </c>
      <c r="V170" s="38">
        <v>0</v>
      </c>
      <c r="W170" s="38">
        <v>0</v>
      </c>
      <c r="X170" s="40">
        <v>0</v>
      </c>
      <c r="Y170" s="38">
        <v>0</v>
      </c>
      <c r="Z170" s="40">
        <v>0</v>
      </c>
      <c r="AA170" s="37">
        <v>0</v>
      </c>
      <c r="AB170" s="38">
        <v>0</v>
      </c>
      <c r="AC170" s="38">
        <v>0</v>
      </c>
      <c r="AD170" s="40">
        <v>0</v>
      </c>
      <c r="AE170" s="39">
        <v>0</v>
      </c>
      <c r="AF170" s="39">
        <v>0</v>
      </c>
      <c r="AG170" s="51">
        <f t="shared" si="8"/>
        <v>-96.08</v>
      </c>
      <c r="AH170" s="52">
        <f t="shared" si="9"/>
        <v>0</v>
      </c>
      <c r="AI170" s="3"/>
      <c r="AJ170" s="3"/>
    </row>
    <row r="171" spans="2:36" ht="15" customHeight="1" outlineLevel="1" x14ac:dyDescent="0.2">
      <c r="B171" s="44" t="s">
        <v>177</v>
      </c>
      <c r="C171" s="37">
        <v>0</v>
      </c>
      <c r="D171" s="38">
        <v>0</v>
      </c>
      <c r="E171" s="38">
        <v>0</v>
      </c>
      <c r="F171" s="38">
        <v>0</v>
      </c>
      <c r="G171" s="38">
        <v>0</v>
      </c>
      <c r="H171" s="38">
        <v>0</v>
      </c>
      <c r="I171" s="39">
        <v>0</v>
      </c>
      <c r="J171" s="39">
        <v>0</v>
      </c>
      <c r="K171" s="39">
        <v>0</v>
      </c>
      <c r="L171" s="39">
        <v>0</v>
      </c>
      <c r="M171" s="38">
        <v>0</v>
      </c>
      <c r="N171" s="38">
        <v>0</v>
      </c>
      <c r="O171" s="38">
        <v>68.096675749999989</v>
      </c>
      <c r="P171" s="38">
        <v>0</v>
      </c>
      <c r="Q171" s="38">
        <v>1168.76</v>
      </c>
      <c r="R171" s="38">
        <v>0</v>
      </c>
      <c r="S171" s="38">
        <v>0</v>
      </c>
      <c r="T171" s="40">
        <v>0</v>
      </c>
      <c r="U171" s="37">
        <v>0</v>
      </c>
      <c r="V171" s="38">
        <v>0</v>
      </c>
      <c r="W171" s="38">
        <v>0</v>
      </c>
      <c r="X171" s="40">
        <v>0</v>
      </c>
      <c r="Y171" s="38">
        <v>0</v>
      </c>
      <c r="Z171" s="40">
        <v>0</v>
      </c>
      <c r="AA171" s="37">
        <v>0</v>
      </c>
      <c r="AB171" s="38">
        <v>0</v>
      </c>
      <c r="AC171" s="38">
        <v>0</v>
      </c>
      <c r="AD171" s="40">
        <v>0</v>
      </c>
      <c r="AE171" s="39">
        <v>0</v>
      </c>
      <c r="AF171" s="39">
        <v>0</v>
      </c>
      <c r="AG171" s="51">
        <f t="shared" si="8"/>
        <v>1236.85667575</v>
      </c>
      <c r="AH171" s="52">
        <f t="shared" si="9"/>
        <v>0</v>
      </c>
      <c r="AI171" s="3"/>
      <c r="AJ171" s="3"/>
    </row>
    <row r="172" spans="2:36" ht="15" customHeight="1" outlineLevel="1" x14ac:dyDescent="0.2">
      <c r="B172" s="44" t="s">
        <v>143</v>
      </c>
      <c r="C172" s="37">
        <v>0</v>
      </c>
      <c r="D172" s="38">
        <v>-31.128000000000004</v>
      </c>
      <c r="E172" s="38">
        <v>0</v>
      </c>
      <c r="F172" s="38">
        <v>0</v>
      </c>
      <c r="G172" s="38">
        <v>0</v>
      </c>
      <c r="H172" s="38">
        <v>0</v>
      </c>
      <c r="I172" s="39">
        <v>0</v>
      </c>
      <c r="J172" s="39">
        <v>0</v>
      </c>
      <c r="K172" s="39">
        <v>0</v>
      </c>
      <c r="L172" s="39">
        <v>0</v>
      </c>
      <c r="M172" s="38">
        <v>0</v>
      </c>
      <c r="N172" s="38">
        <v>0</v>
      </c>
      <c r="O172" s="38">
        <v>0</v>
      </c>
      <c r="P172" s="38">
        <v>0</v>
      </c>
      <c r="Q172" s="38">
        <v>17636.822951890485</v>
      </c>
      <c r="R172" s="38">
        <v>1560.5719999999999</v>
      </c>
      <c r="S172" s="38">
        <v>0</v>
      </c>
      <c r="T172" s="40">
        <v>7.4710000000000001</v>
      </c>
      <c r="U172" s="37">
        <v>0</v>
      </c>
      <c r="V172" s="38">
        <v>10330.866030999981</v>
      </c>
      <c r="W172" s="38">
        <v>0</v>
      </c>
      <c r="X172" s="40">
        <v>-31614.038</v>
      </c>
      <c r="Y172" s="38">
        <v>0</v>
      </c>
      <c r="Z172" s="40">
        <v>0</v>
      </c>
      <c r="AA172" s="37">
        <v>0</v>
      </c>
      <c r="AB172" s="38">
        <v>0</v>
      </c>
      <c r="AC172" s="38">
        <v>0</v>
      </c>
      <c r="AD172" s="40">
        <v>0</v>
      </c>
      <c r="AE172" s="39">
        <v>0</v>
      </c>
      <c r="AF172" s="39">
        <v>0</v>
      </c>
      <c r="AG172" s="51">
        <f t="shared" ref="AG172:AG205" si="10">C172+E172+G172+Q172+S172++W172+AA172+AC172+Y172+AE172+U172+K172+M172+O172+I172</f>
        <v>17636.822951890485</v>
      </c>
      <c r="AH172" s="52">
        <f t="shared" ref="AH172:AH205" si="11">D172+F172+H172+R172+T172+X172+AB172+AD172+Z172+AF172+V172+L172+N172+P172+J172</f>
        <v>-19746.256969000016</v>
      </c>
      <c r="AI172" s="3"/>
      <c r="AJ172" s="3"/>
    </row>
    <row r="173" spans="2:36" ht="15" customHeight="1" outlineLevel="1" x14ac:dyDescent="0.2">
      <c r="B173" s="44" t="s">
        <v>144</v>
      </c>
      <c r="C173" s="37">
        <v>0</v>
      </c>
      <c r="D173" s="38">
        <v>0</v>
      </c>
      <c r="E173" s="38">
        <v>0</v>
      </c>
      <c r="F173" s="38">
        <v>0</v>
      </c>
      <c r="G173" s="38">
        <v>0</v>
      </c>
      <c r="H173" s="38">
        <v>0</v>
      </c>
      <c r="I173" s="39">
        <v>0</v>
      </c>
      <c r="J173" s="39">
        <v>0</v>
      </c>
      <c r="K173" s="39">
        <v>0</v>
      </c>
      <c r="L173" s="39">
        <v>0</v>
      </c>
      <c r="M173" s="38">
        <v>0</v>
      </c>
      <c r="N173" s="38">
        <v>0</v>
      </c>
      <c r="O173" s="38">
        <v>0</v>
      </c>
      <c r="P173" s="38">
        <v>0</v>
      </c>
      <c r="Q173" s="38">
        <v>7.4710000000000001</v>
      </c>
      <c r="R173" s="38">
        <v>0</v>
      </c>
      <c r="S173" s="38">
        <v>0</v>
      </c>
      <c r="T173" s="40">
        <v>0</v>
      </c>
      <c r="U173" s="37">
        <v>0</v>
      </c>
      <c r="V173" s="38">
        <v>0</v>
      </c>
      <c r="W173" s="38">
        <v>0</v>
      </c>
      <c r="X173" s="40">
        <v>0</v>
      </c>
      <c r="Y173" s="38">
        <v>0</v>
      </c>
      <c r="Z173" s="40">
        <v>0</v>
      </c>
      <c r="AA173" s="37">
        <v>0</v>
      </c>
      <c r="AB173" s="38">
        <v>0</v>
      </c>
      <c r="AC173" s="38">
        <v>0</v>
      </c>
      <c r="AD173" s="40">
        <v>0</v>
      </c>
      <c r="AE173" s="39">
        <v>0</v>
      </c>
      <c r="AF173" s="39">
        <v>0</v>
      </c>
      <c r="AG173" s="51">
        <f t="shared" si="10"/>
        <v>7.4710000000000001</v>
      </c>
      <c r="AH173" s="52">
        <f t="shared" si="11"/>
        <v>0</v>
      </c>
      <c r="AI173" s="3"/>
      <c r="AJ173" s="3"/>
    </row>
    <row r="174" spans="2:36" ht="15" customHeight="1" outlineLevel="1" x14ac:dyDescent="0.2">
      <c r="B174" s="44" t="s">
        <v>145</v>
      </c>
      <c r="C174" s="37">
        <v>0</v>
      </c>
      <c r="D174" s="38">
        <v>0</v>
      </c>
      <c r="E174" s="38">
        <v>0</v>
      </c>
      <c r="F174" s="38">
        <v>0</v>
      </c>
      <c r="G174" s="38">
        <v>0</v>
      </c>
      <c r="H174" s="38">
        <v>0</v>
      </c>
      <c r="I174" s="39">
        <v>0</v>
      </c>
      <c r="J174" s="39">
        <v>0</v>
      </c>
      <c r="K174" s="39">
        <v>0</v>
      </c>
      <c r="L174" s="39">
        <v>0</v>
      </c>
      <c r="M174" s="38">
        <v>0</v>
      </c>
      <c r="N174" s="38">
        <v>0</v>
      </c>
      <c r="O174" s="38">
        <v>0</v>
      </c>
      <c r="P174" s="38">
        <v>0</v>
      </c>
      <c r="Q174" s="38">
        <v>10330.866030999981</v>
      </c>
      <c r="R174" s="38">
        <v>0</v>
      </c>
      <c r="S174" s="38">
        <v>0</v>
      </c>
      <c r="T174" s="40">
        <v>0</v>
      </c>
      <c r="U174" s="37">
        <v>0</v>
      </c>
      <c r="V174" s="38">
        <v>0</v>
      </c>
      <c r="W174" s="38">
        <v>0</v>
      </c>
      <c r="X174" s="40">
        <v>0</v>
      </c>
      <c r="Y174" s="38">
        <v>0</v>
      </c>
      <c r="Z174" s="40">
        <v>0</v>
      </c>
      <c r="AA174" s="37">
        <v>0</v>
      </c>
      <c r="AB174" s="38">
        <v>0</v>
      </c>
      <c r="AC174" s="38">
        <v>0</v>
      </c>
      <c r="AD174" s="40">
        <v>0</v>
      </c>
      <c r="AE174" s="39">
        <v>0</v>
      </c>
      <c r="AF174" s="39">
        <v>0</v>
      </c>
      <c r="AG174" s="51">
        <f t="shared" si="10"/>
        <v>10330.866030999981</v>
      </c>
      <c r="AH174" s="52">
        <f t="shared" si="11"/>
        <v>0</v>
      </c>
      <c r="AI174" s="3"/>
      <c r="AJ174" s="3"/>
    </row>
    <row r="175" spans="2:36" ht="15" customHeight="1" outlineLevel="1" x14ac:dyDescent="0.2">
      <c r="B175" s="44" t="s">
        <v>146</v>
      </c>
      <c r="C175" s="37">
        <v>0</v>
      </c>
      <c r="D175" s="38">
        <v>0</v>
      </c>
      <c r="E175" s="38">
        <v>0</v>
      </c>
      <c r="F175" s="38">
        <v>0</v>
      </c>
      <c r="G175" s="38">
        <v>0</v>
      </c>
      <c r="H175" s="38">
        <v>0</v>
      </c>
      <c r="I175" s="39">
        <v>0</v>
      </c>
      <c r="J175" s="39">
        <v>0</v>
      </c>
      <c r="K175" s="39">
        <v>0</v>
      </c>
      <c r="L175" s="39">
        <v>0</v>
      </c>
      <c r="M175" s="38">
        <v>0</v>
      </c>
      <c r="N175" s="38">
        <v>0</v>
      </c>
      <c r="O175" s="38">
        <v>0</v>
      </c>
      <c r="P175" s="38">
        <v>0</v>
      </c>
      <c r="Q175" s="38">
        <v>-31903.296715</v>
      </c>
      <c r="R175" s="38">
        <v>0</v>
      </c>
      <c r="S175" s="38">
        <v>0</v>
      </c>
      <c r="T175" s="40">
        <v>0</v>
      </c>
      <c r="U175" s="37">
        <v>0</v>
      </c>
      <c r="V175" s="38">
        <v>0</v>
      </c>
      <c r="W175" s="38">
        <v>0</v>
      </c>
      <c r="X175" s="40">
        <v>0</v>
      </c>
      <c r="Y175" s="38">
        <v>0</v>
      </c>
      <c r="Z175" s="40">
        <v>0</v>
      </c>
      <c r="AA175" s="37">
        <v>0</v>
      </c>
      <c r="AB175" s="38">
        <v>0</v>
      </c>
      <c r="AC175" s="38">
        <v>0</v>
      </c>
      <c r="AD175" s="40">
        <v>0</v>
      </c>
      <c r="AE175" s="39">
        <v>0</v>
      </c>
      <c r="AF175" s="39">
        <v>0</v>
      </c>
      <c r="AG175" s="51">
        <f t="shared" si="10"/>
        <v>-31903.296715</v>
      </c>
      <c r="AH175" s="52">
        <f t="shared" si="11"/>
        <v>0</v>
      </c>
      <c r="AI175" s="3"/>
      <c r="AJ175" s="3"/>
    </row>
    <row r="176" spans="2:36" ht="15" customHeight="1" outlineLevel="1" x14ac:dyDescent="0.2">
      <c r="B176" s="44" t="s">
        <v>147</v>
      </c>
      <c r="C176" s="37">
        <v>0</v>
      </c>
      <c r="D176" s="38">
        <v>0</v>
      </c>
      <c r="E176" s="38">
        <v>0</v>
      </c>
      <c r="F176" s="38">
        <v>0</v>
      </c>
      <c r="G176" s="38">
        <v>0</v>
      </c>
      <c r="H176" s="38">
        <v>0</v>
      </c>
      <c r="I176" s="39">
        <v>0</v>
      </c>
      <c r="J176" s="39">
        <v>0</v>
      </c>
      <c r="K176" s="39">
        <v>0</v>
      </c>
      <c r="L176" s="39">
        <v>0</v>
      </c>
      <c r="M176" s="38">
        <v>0</v>
      </c>
      <c r="N176" s="38">
        <v>0</v>
      </c>
      <c r="O176" s="38">
        <v>0</v>
      </c>
      <c r="P176" s="38">
        <v>0</v>
      </c>
      <c r="Q176" s="38">
        <v>0</v>
      </c>
      <c r="R176" s="38">
        <v>0</v>
      </c>
      <c r="S176" s="38">
        <v>0</v>
      </c>
      <c r="T176" s="40">
        <v>0</v>
      </c>
      <c r="U176" s="37">
        <v>0</v>
      </c>
      <c r="V176" s="38">
        <v>0</v>
      </c>
      <c r="W176" s="38">
        <v>0</v>
      </c>
      <c r="X176" s="40">
        <v>0</v>
      </c>
      <c r="Y176" s="38">
        <v>0</v>
      </c>
      <c r="Z176" s="40">
        <v>0</v>
      </c>
      <c r="AA176" s="37">
        <v>0</v>
      </c>
      <c r="AB176" s="38">
        <v>0</v>
      </c>
      <c r="AC176" s="38">
        <v>0</v>
      </c>
      <c r="AD176" s="40">
        <v>0</v>
      </c>
      <c r="AE176" s="39">
        <v>0</v>
      </c>
      <c r="AF176" s="39">
        <v>0</v>
      </c>
      <c r="AG176" s="51">
        <f t="shared" si="10"/>
        <v>0</v>
      </c>
      <c r="AH176" s="52">
        <f t="shared" si="11"/>
        <v>0</v>
      </c>
      <c r="AI176" s="3"/>
      <c r="AJ176" s="3"/>
    </row>
    <row r="177" spans="2:36" ht="15" customHeight="1" outlineLevel="1" x14ac:dyDescent="0.2">
      <c r="B177" s="44" t="s">
        <v>148</v>
      </c>
      <c r="C177" s="37">
        <v>0</v>
      </c>
      <c r="D177" s="38">
        <v>0</v>
      </c>
      <c r="E177" s="38">
        <v>0</v>
      </c>
      <c r="F177" s="38">
        <v>0</v>
      </c>
      <c r="G177" s="38">
        <v>0</v>
      </c>
      <c r="H177" s="38">
        <v>0</v>
      </c>
      <c r="I177" s="39">
        <v>0</v>
      </c>
      <c r="J177" s="39">
        <v>0</v>
      </c>
      <c r="K177" s="39">
        <v>0</v>
      </c>
      <c r="L177" s="39">
        <v>0</v>
      </c>
      <c r="M177" s="38">
        <v>0</v>
      </c>
      <c r="N177" s="38">
        <v>0</v>
      </c>
      <c r="O177" s="38">
        <v>0</v>
      </c>
      <c r="P177" s="38">
        <v>0</v>
      </c>
      <c r="Q177" s="38">
        <v>0</v>
      </c>
      <c r="R177" s="38">
        <v>0</v>
      </c>
      <c r="S177" s="38">
        <v>0</v>
      </c>
      <c r="T177" s="40">
        <v>0</v>
      </c>
      <c r="U177" s="37">
        <v>0</v>
      </c>
      <c r="V177" s="38">
        <v>0</v>
      </c>
      <c r="W177" s="38">
        <v>0</v>
      </c>
      <c r="X177" s="40">
        <v>0</v>
      </c>
      <c r="Y177" s="38">
        <v>0</v>
      </c>
      <c r="Z177" s="40">
        <v>0</v>
      </c>
      <c r="AA177" s="37">
        <v>0</v>
      </c>
      <c r="AB177" s="38">
        <v>0</v>
      </c>
      <c r="AC177" s="38">
        <v>0</v>
      </c>
      <c r="AD177" s="40">
        <v>0</v>
      </c>
      <c r="AE177" s="39">
        <v>0</v>
      </c>
      <c r="AF177" s="39">
        <v>0</v>
      </c>
      <c r="AG177" s="51">
        <f t="shared" si="10"/>
        <v>0</v>
      </c>
      <c r="AH177" s="52">
        <f t="shared" si="11"/>
        <v>0</v>
      </c>
      <c r="AI177" s="3"/>
      <c r="AJ177" s="3"/>
    </row>
    <row r="178" spans="2:36" ht="15" customHeight="1" outlineLevel="1" x14ac:dyDescent="0.2">
      <c r="B178" s="44" t="s">
        <v>149</v>
      </c>
      <c r="C178" s="37">
        <v>0</v>
      </c>
      <c r="D178" s="38">
        <v>0</v>
      </c>
      <c r="E178" s="38">
        <v>0</v>
      </c>
      <c r="F178" s="38">
        <v>0</v>
      </c>
      <c r="G178" s="38">
        <v>0</v>
      </c>
      <c r="H178" s="38">
        <v>0</v>
      </c>
      <c r="I178" s="39">
        <v>0</v>
      </c>
      <c r="J178" s="39">
        <v>0</v>
      </c>
      <c r="K178" s="39">
        <v>0</v>
      </c>
      <c r="L178" s="39">
        <v>0</v>
      </c>
      <c r="M178" s="38">
        <v>0</v>
      </c>
      <c r="N178" s="38">
        <v>0</v>
      </c>
      <c r="O178" s="38">
        <v>0</v>
      </c>
      <c r="P178" s="38">
        <v>0</v>
      </c>
      <c r="Q178" s="38">
        <v>30739.654394110799</v>
      </c>
      <c r="R178" s="38">
        <v>0</v>
      </c>
      <c r="S178" s="38">
        <v>0</v>
      </c>
      <c r="T178" s="40">
        <v>0</v>
      </c>
      <c r="U178" s="37">
        <v>0</v>
      </c>
      <c r="V178" s="38">
        <v>0</v>
      </c>
      <c r="W178" s="38">
        <v>0</v>
      </c>
      <c r="X178" s="40">
        <v>0</v>
      </c>
      <c r="Y178" s="38">
        <v>0</v>
      </c>
      <c r="Z178" s="40">
        <v>0</v>
      </c>
      <c r="AA178" s="37">
        <v>0</v>
      </c>
      <c r="AB178" s="38">
        <v>0</v>
      </c>
      <c r="AC178" s="38">
        <v>0</v>
      </c>
      <c r="AD178" s="40">
        <v>0.185</v>
      </c>
      <c r="AE178" s="39">
        <v>0</v>
      </c>
      <c r="AF178" s="39">
        <v>0</v>
      </c>
      <c r="AG178" s="51">
        <f t="shared" si="10"/>
        <v>30739.654394110799</v>
      </c>
      <c r="AH178" s="52">
        <f t="shared" si="11"/>
        <v>0.185</v>
      </c>
      <c r="AI178" s="3"/>
      <c r="AJ178" s="3"/>
    </row>
    <row r="179" spans="2:36" ht="15" customHeight="1" outlineLevel="1" x14ac:dyDescent="0.2">
      <c r="B179" s="44" t="s">
        <v>150</v>
      </c>
      <c r="C179" s="37">
        <v>0</v>
      </c>
      <c r="D179" s="38">
        <v>0</v>
      </c>
      <c r="E179" s="38">
        <v>0</v>
      </c>
      <c r="F179" s="38">
        <v>0</v>
      </c>
      <c r="G179" s="38">
        <v>0</v>
      </c>
      <c r="H179" s="38">
        <v>0</v>
      </c>
      <c r="I179" s="39">
        <v>0</v>
      </c>
      <c r="J179" s="39">
        <v>0</v>
      </c>
      <c r="K179" s="39">
        <v>0</v>
      </c>
      <c r="L179" s="39">
        <v>0</v>
      </c>
      <c r="M179" s="38">
        <v>0</v>
      </c>
      <c r="N179" s="38">
        <v>0</v>
      </c>
      <c r="O179" s="38">
        <v>0</v>
      </c>
      <c r="P179" s="38">
        <v>0</v>
      </c>
      <c r="Q179" s="38">
        <v>0</v>
      </c>
      <c r="R179" s="38">
        <v>0</v>
      </c>
      <c r="S179" s="38">
        <v>0</v>
      </c>
      <c r="T179" s="40">
        <v>0</v>
      </c>
      <c r="U179" s="37">
        <v>0</v>
      </c>
      <c r="V179" s="38">
        <v>0</v>
      </c>
      <c r="W179" s="38">
        <v>0</v>
      </c>
      <c r="X179" s="40">
        <v>0</v>
      </c>
      <c r="Y179" s="38">
        <v>0</v>
      </c>
      <c r="Z179" s="40">
        <v>0</v>
      </c>
      <c r="AA179" s="37">
        <v>0</v>
      </c>
      <c r="AB179" s="38">
        <v>0</v>
      </c>
      <c r="AC179" s="38">
        <v>0</v>
      </c>
      <c r="AD179" s="40">
        <v>0</v>
      </c>
      <c r="AE179" s="39">
        <v>0</v>
      </c>
      <c r="AF179" s="39">
        <v>0</v>
      </c>
      <c r="AG179" s="51">
        <f t="shared" si="10"/>
        <v>0</v>
      </c>
      <c r="AH179" s="52">
        <f t="shared" si="11"/>
        <v>0</v>
      </c>
      <c r="AI179" s="3"/>
      <c r="AJ179" s="3"/>
    </row>
    <row r="180" spans="2:36" ht="15" customHeight="1" outlineLevel="1" x14ac:dyDescent="0.2">
      <c r="B180" s="46" t="s">
        <v>151</v>
      </c>
      <c r="C180" s="37">
        <v>0</v>
      </c>
      <c r="D180" s="38">
        <v>0</v>
      </c>
      <c r="E180" s="38">
        <v>0</v>
      </c>
      <c r="F180" s="38">
        <v>0</v>
      </c>
      <c r="G180" s="38">
        <v>0</v>
      </c>
      <c r="H180" s="38">
        <v>0</v>
      </c>
      <c r="I180" s="39">
        <v>0</v>
      </c>
      <c r="J180" s="39">
        <v>0</v>
      </c>
      <c r="K180" s="39">
        <v>0</v>
      </c>
      <c r="L180" s="39">
        <v>0</v>
      </c>
      <c r="M180" s="38">
        <v>0</v>
      </c>
      <c r="N180" s="38">
        <v>0</v>
      </c>
      <c r="O180" s="38">
        <v>0</v>
      </c>
      <c r="P180" s="38">
        <v>0</v>
      </c>
      <c r="Q180" s="38">
        <v>0</v>
      </c>
      <c r="R180" s="38">
        <v>0</v>
      </c>
      <c r="S180" s="38">
        <v>0</v>
      </c>
      <c r="T180" s="40">
        <v>0</v>
      </c>
      <c r="U180" s="37">
        <v>0</v>
      </c>
      <c r="V180" s="38">
        <v>0</v>
      </c>
      <c r="W180" s="38">
        <v>0</v>
      </c>
      <c r="X180" s="40">
        <v>0</v>
      </c>
      <c r="Y180" s="38">
        <v>0</v>
      </c>
      <c r="Z180" s="40">
        <v>0</v>
      </c>
      <c r="AA180" s="37">
        <v>0</v>
      </c>
      <c r="AB180" s="38">
        <v>0</v>
      </c>
      <c r="AC180" s="38">
        <v>0</v>
      </c>
      <c r="AD180" s="40">
        <v>0</v>
      </c>
      <c r="AE180" s="39">
        <v>0</v>
      </c>
      <c r="AF180" s="39">
        <v>0</v>
      </c>
      <c r="AG180" s="51">
        <f t="shared" si="10"/>
        <v>0</v>
      </c>
      <c r="AH180" s="52">
        <f t="shared" si="11"/>
        <v>0</v>
      </c>
      <c r="AI180" s="3"/>
      <c r="AJ180" s="3"/>
    </row>
    <row r="181" spans="2:36" ht="15" customHeight="1" outlineLevel="1" x14ac:dyDescent="0.2">
      <c r="B181" s="46" t="s">
        <v>152</v>
      </c>
      <c r="C181" s="37">
        <v>0</v>
      </c>
      <c r="D181" s="38">
        <v>0</v>
      </c>
      <c r="E181" s="38">
        <v>0</v>
      </c>
      <c r="F181" s="38">
        <v>0</v>
      </c>
      <c r="G181" s="38">
        <v>0</v>
      </c>
      <c r="H181" s="38">
        <v>0</v>
      </c>
      <c r="I181" s="39">
        <v>0</v>
      </c>
      <c r="J181" s="39">
        <v>0</v>
      </c>
      <c r="K181" s="39">
        <v>0</v>
      </c>
      <c r="L181" s="39">
        <v>0</v>
      </c>
      <c r="M181" s="38">
        <v>0</v>
      </c>
      <c r="N181" s="38">
        <v>0</v>
      </c>
      <c r="O181" s="38">
        <v>0</v>
      </c>
      <c r="P181" s="38">
        <v>0</v>
      </c>
      <c r="Q181" s="38">
        <v>0</v>
      </c>
      <c r="R181" s="38">
        <v>0</v>
      </c>
      <c r="S181" s="38">
        <v>0</v>
      </c>
      <c r="T181" s="40">
        <v>0</v>
      </c>
      <c r="U181" s="37">
        <v>0</v>
      </c>
      <c r="V181" s="38">
        <v>0</v>
      </c>
      <c r="W181" s="38">
        <v>0</v>
      </c>
      <c r="X181" s="40">
        <v>0</v>
      </c>
      <c r="Y181" s="38">
        <v>0</v>
      </c>
      <c r="Z181" s="40">
        <v>0</v>
      </c>
      <c r="AA181" s="37">
        <v>0</v>
      </c>
      <c r="AB181" s="38">
        <v>0</v>
      </c>
      <c r="AC181" s="38">
        <v>0</v>
      </c>
      <c r="AD181" s="40">
        <v>0</v>
      </c>
      <c r="AE181" s="39">
        <v>0</v>
      </c>
      <c r="AF181" s="39">
        <v>0</v>
      </c>
      <c r="AG181" s="51">
        <f t="shared" si="10"/>
        <v>0</v>
      </c>
      <c r="AH181" s="52">
        <f t="shared" si="11"/>
        <v>0</v>
      </c>
      <c r="AI181" s="3"/>
      <c r="AJ181" s="3"/>
    </row>
    <row r="182" spans="2:36" ht="15" customHeight="1" outlineLevel="1" x14ac:dyDescent="0.2">
      <c r="B182" s="46" t="s">
        <v>153</v>
      </c>
      <c r="C182" s="37">
        <v>0</v>
      </c>
      <c r="D182" s="38">
        <v>0</v>
      </c>
      <c r="E182" s="38">
        <v>0</v>
      </c>
      <c r="F182" s="38">
        <v>0</v>
      </c>
      <c r="G182" s="38">
        <v>0</v>
      </c>
      <c r="H182" s="38">
        <v>0</v>
      </c>
      <c r="I182" s="39">
        <v>0</v>
      </c>
      <c r="J182" s="39">
        <v>0</v>
      </c>
      <c r="K182" s="39">
        <v>0</v>
      </c>
      <c r="L182" s="39">
        <v>0</v>
      </c>
      <c r="M182" s="38">
        <v>0</v>
      </c>
      <c r="N182" s="38">
        <v>0</v>
      </c>
      <c r="O182" s="38">
        <v>0</v>
      </c>
      <c r="P182" s="38">
        <v>0</v>
      </c>
      <c r="Q182" s="38">
        <v>813.28099999999995</v>
      </c>
      <c r="R182" s="38">
        <v>0</v>
      </c>
      <c r="S182" s="38">
        <v>0</v>
      </c>
      <c r="T182" s="40">
        <v>0</v>
      </c>
      <c r="U182" s="37">
        <v>0</v>
      </c>
      <c r="V182" s="38">
        <v>0</v>
      </c>
      <c r="W182" s="38">
        <v>0</v>
      </c>
      <c r="X182" s="40">
        <v>0</v>
      </c>
      <c r="Y182" s="38">
        <v>0</v>
      </c>
      <c r="Z182" s="40">
        <v>0</v>
      </c>
      <c r="AA182" s="37">
        <v>0</v>
      </c>
      <c r="AB182" s="38">
        <v>0</v>
      </c>
      <c r="AC182" s="38">
        <v>0</v>
      </c>
      <c r="AD182" s="40">
        <v>0</v>
      </c>
      <c r="AE182" s="39">
        <v>0</v>
      </c>
      <c r="AF182" s="39">
        <v>0</v>
      </c>
      <c r="AG182" s="51">
        <f t="shared" si="10"/>
        <v>813.28099999999995</v>
      </c>
      <c r="AH182" s="52">
        <f t="shared" si="11"/>
        <v>0</v>
      </c>
      <c r="AI182" s="3"/>
      <c r="AJ182" s="3"/>
    </row>
    <row r="183" spans="2:36" ht="15" customHeight="1" outlineLevel="1" x14ac:dyDescent="0.2">
      <c r="B183" s="46" t="s">
        <v>154</v>
      </c>
      <c r="C183" s="37">
        <v>0</v>
      </c>
      <c r="D183" s="38">
        <v>0</v>
      </c>
      <c r="E183" s="38">
        <v>0</v>
      </c>
      <c r="F183" s="38">
        <v>0</v>
      </c>
      <c r="G183" s="38">
        <v>0</v>
      </c>
      <c r="H183" s="38">
        <v>0</v>
      </c>
      <c r="I183" s="39">
        <v>0</v>
      </c>
      <c r="J183" s="39">
        <v>0</v>
      </c>
      <c r="K183" s="39">
        <v>0</v>
      </c>
      <c r="L183" s="39">
        <v>0</v>
      </c>
      <c r="M183" s="38">
        <v>0</v>
      </c>
      <c r="N183" s="38">
        <v>0</v>
      </c>
      <c r="O183" s="38">
        <v>0</v>
      </c>
      <c r="P183" s="38">
        <v>0</v>
      </c>
      <c r="Q183" s="38">
        <v>0</v>
      </c>
      <c r="R183" s="38">
        <v>0</v>
      </c>
      <c r="S183" s="38">
        <v>0</v>
      </c>
      <c r="T183" s="40">
        <v>0</v>
      </c>
      <c r="U183" s="37">
        <v>0</v>
      </c>
      <c r="V183" s="38">
        <v>0</v>
      </c>
      <c r="W183" s="38">
        <v>0</v>
      </c>
      <c r="X183" s="40">
        <v>0</v>
      </c>
      <c r="Y183" s="38">
        <v>0</v>
      </c>
      <c r="Z183" s="40">
        <v>0</v>
      </c>
      <c r="AA183" s="37">
        <v>0</v>
      </c>
      <c r="AB183" s="38">
        <v>0</v>
      </c>
      <c r="AC183" s="38">
        <v>0</v>
      </c>
      <c r="AD183" s="40">
        <v>0</v>
      </c>
      <c r="AE183" s="39">
        <v>0</v>
      </c>
      <c r="AF183" s="39">
        <v>0</v>
      </c>
      <c r="AG183" s="51">
        <f t="shared" si="10"/>
        <v>0</v>
      </c>
      <c r="AH183" s="52">
        <f t="shared" si="11"/>
        <v>0</v>
      </c>
      <c r="AI183" s="3"/>
      <c r="AJ183" s="3"/>
    </row>
    <row r="184" spans="2:36" s="4" customFormat="1" ht="15" customHeight="1" x14ac:dyDescent="0.2">
      <c r="B184" s="89" t="s">
        <v>164</v>
      </c>
      <c r="C184" s="86">
        <v>-76439.350999999995</v>
      </c>
      <c r="D184" s="87">
        <v>-63806.69999999999</v>
      </c>
      <c r="E184" s="87">
        <v>0</v>
      </c>
      <c r="F184" s="87">
        <v>0</v>
      </c>
      <c r="G184" s="87">
        <v>0</v>
      </c>
      <c r="H184" s="87">
        <v>0</v>
      </c>
      <c r="I184" s="87">
        <v>0</v>
      </c>
      <c r="J184" s="87">
        <v>0</v>
      </c>
      <c r="K184" s="87">
        <v>0</v>
      </c>
      <c r="L184" s="87">
        <v>0</v>
      </c>
      <c r="M184" s="87">
        <v>0</v>
      </c>
      <c r="N184" s="87">
        <v>1036.1530000000002</v>
      </c>
      <c r="O184" s="87">
        <v>0</v>
      </c>
      <c r="P184" s="87">
        <v>0</v>
      </c>
      <c r="Q184" s="87">
        <v>0</v>
      </c>
      <c r="R184" s="87">
        <v>0</v>
      </c>
      <c r="S184" s="87">
        <v>271771.45699999999</v>
      </c>
      <c r="T184" s="88">
        <v>243.738</v>
      </c>
      <c r="U184" s="86">
        <v>0</v>
      </c>
      <c r="V184" s="87">
        <v>0</v>
      </c>
      <c r="W184" s="87">
        <v>0</v>
      </c>
      <c r="X184" s="88">
        <v>0</v>
      </c>
      <c r="Y184" s="87">
        <v>0</v>
      </c>
      <c r="Z184" s="88">
        <v>0</v>
      </c>
      <c r="AA184" s="86">
        <v>0</v>
      </c>
      <c r="AB184" s="87">
        <v>0</v>
      </c>
      <c r="AC184" s="87">
        <v>0</v>
      </c>
      <c r="AD184" s="88">
        <v>0</v>
      </c>
      <c r="AE184" s="87">
        <v>0</v>
      </c>
      <c r="AF184" s="87">
        <v>0</v>
      </c>
      <c r="AG184" s="86">
        <f t="shared" si="10"/>
        <v>195332.106</v>
      </c>
      <c r="AH184" s="88">
        <f t="shared" si="11"/>
        <v>-62526.808999999994</v>
      </c>
      <c r="AI184" s="3"/>
      <c r="AJ184" s="3"/>
    </row>
    <row r="185" spans="2:36" ht="15" customHeight="1" outlineLevel="1" x14ac:dyDescent="0.2">
      <c r="B185" s="44" t="s">
        <v>141</v>
      </c>
      <c r="C185" s="37">
        <v>-49095.402999999998</v>
      </c>
      <c r="D185" s="38">
        <v>-52118.255999999994</v>
      </c>
      <c r="E185" s="38">
        <v>0</v>
      </c>
      <c r="F185" s="38">
        <v>0</v>
      </c>
      <c r="G185" s="38">
        <v>0</v>
      </c>
      <c r="H185" s="38">
        <v>0</v>
      </c>
      <c r="I185" s="39">
        <v>0</v>
      </c>
      <c r="J185" s="39">
        <v>0</v>
      </c>
      <c r="K185" s="39">
        <v>0</v>
      </c>
      <c r="L185" s="39">
        <v>0</v>
      </c>
      <c r="M185" s="38">
        <v>0</v>
      </c>
      <c r="N185" s="38">
        <v>630.70000000000005</v>
      </c>
      <c r="O185" s="38">
        <v>0</v>
      </c>
      <c r="P185" s="38">
        <v>0</v>
      </c>
      <c r="Q185" s="38">
        <v>0</v>
      </c>
      <c r="R185" s="38">
        <v>0</v>
      </c>
      <c r="S185" s="38">
        <v>0</v>
      </c>
      <c r="T185" s="40">
        <v>0</v>
      </c>
      <c r="U185" s="37">
        <v>0</v>
      </c>
      <c r="V185" s="38">
        <v>0</v>
      </c>
      <c r="W185" s="38">
        <v>0</v>
      </c>
      <c r="X185" s="40">
        <v>0</v>
      </c>
      <c r="Y185" s="38">
        <v>0</v>
      </c>
      <c r="Z185" s="52">
        <v>0</v>
      </c>
      <c r="AA185" s="37">
        <v>0</v>
      </c>
      <c r="AB185" s="38">
        <v>0</v>
      </c>
      <c r="AC185" s="38">
        <v>0</v>
      </c>
      <c r="AD185" s="40">
        <v>0</v>
      </c>
      <c r="AE185" s="39">
        <v>0</v>
      </c>
      <c r="AF185" s="39">
        <v>0</v>
      </c>
      <c r="AG185" s="51">
        <f t="shared" si="10"/>
        <v>-49095.402999999998</v>
      </c>
      <c r="AH185" s="52">
        <f t="shared" si="11"/>
        <v>-51487.555999999997</v>
      </c>
      <c r="AI185" s="3"/>
      <c r="AJ185" s="3"/>
    </row>
    <row r="186" spans="2:36" ht="15" customHeight="1" outlineLevel="1" x14ac:dyDescent="0.2">
      <c r="B186" s="44" t="s">
        <v>142</v>
      </c>
      <c r="C186" s="37">
        <v>0</v>
      </c>
      <c r="D186" s="38">
        <v>0</v>
      </c>
      <c r="E186" s="38">
        <v>0</v>
      </c>
      <c r="F186" s="38">
        <v>0</v>
      </c>
      <c r="G186" s="38">
        <v>0</v>
      </c>
      <c r="H186" s="38">
        <v>0</v>
      </c>
      <c r="I186" s="39">
        <v>0</v>
      </c>
      <c r="J186" s="39">
        <v>0</v>
      </c>
      <c r="K186" s="39">
        <v>0</v>
      </c>
      <c r="L186" s="39">
        <v>0</v>
      </c>
      <c r="M186" s="38">
        <v>0</v>
      </c>
      <c r="N186" s="38">
        <v>336.72800000000001</v>
      </c>
      <c r="O186" s="38">
        <v>0</v>
      </c>
      <c r="P186" s="38">
        <v>0</v>
      </c>
      <c r="Q186" s="38">
        <v>0</v>
      </c>
      <c r="R186" s="38">
        <v>0</v>
      </c>
      <c r="S186" s="38">
        <v>0</v>
      </c>
      <c r="T186" s="40">
        <v>0</v>
      </c>
      <c r="U186" s="37">
        <v>0</v>
      </c>
      <c r="V186" s="38">
        <v>0</v>
      </c>
      <c r="W186" s="38">
        <v>0</v>
      </c>
      <c r="X186" s="40">
        <v>0</v>
      </c>
      <c r="Y186" s="38">
        <v>0</v>
      </c>
      <c r="Z186" s="40">
        <v>0</v>
      </c>
      <c r="AA186" s="37">
        <v>0</v>
      </c>
      <c r="AB186" s="38">
        <v>0</v>
      </c>
      <c r="AC186" s="38">
        <v>0</v>
      </c>
      <c r="AD186" s="40">
        <v>0</v>
      </c>
      <c r="AE186" s="39">
        <v>0</v>
      </c>
      <c r="AF186" s="39">
        <v>0</v>
      </c>
      <c r="AG186" s="51">
        <f t="shared" si="10"/>
        <v>0</v>
      </c>
      <c r="AH186" s="52">
        <f t="shared" si="11"/>
        <v>336.72800000000001</v>
      </c>
      <c r="AI186" s="3"/>
      <c r="AJ186" s="3"/>
    </row>
    <row r="187" spans="2:36" ht="15" customHeight="1" outlineLevel="1" x14ac:dyDescent="0.2">
      <c r="B187" s="44" t="s">
        <v>177</v>
      </c>
      <c r="C187" s="37">
        <v>0</v>
      </c>
      <c r="D187" s="38">
        <v>0</v>
      </c>
      <c r="E187" s="38">
        <v>0</v>
      </c>
      <c r="F187" s="38">
        <v>0</v>
      </c>
      <c r="G187" s="38">
        <v>0</v>
      </c>
      <c r="H187" s="38">
        <v>0</v>
      </c>
      <c r="I187" s="39">
        <v>0</v>
      </c>
      <c r="J187" s="39">
        <v>0</v>
      </c>
      <c r="K187" s="39">
        <v>0</v>
      </c>
      <c r="L187" s="39">
        <v>0</v>
      </c>
      <c r="M187" s="38">
        <v>0</v>
      </c>
      <c r="N187" s="38">
        <v>171.399</v>
      </c>
      <c r="O187" s="38">
        <v>0</v>
      </c>
      <c r="P187" s="38">
        <v>0</v>
      </c>
      <c r="Q187" s="38">
        <v>0</v>
      </c>
      <c r="R187" s="38">
        <v>0</v>
      </c>
      <c r="S187" s="38">
        <v>0</v>
      </c>
      <c r="T187" s="40">
        <v>0</v>
      </c>
      <c r="U187" s="37">
        <v>0</v>
      </c>
      <c r="V187" s="38">
        <v>0</v>
      </c>
      <c r="W187" s="38">
        <v>0</v>
      </c>
      <c r="X187" s="40">
        <v>0</v>
      </c>
      <c r="Y187" s="38">
        <v>0</v>
      </c>
      <c r="Z187" s="40">
        <v>0</v>
      </c>
      <c r="AA187" s="37">
        <v>0</v>
      </c>
      <c r="AB187" s="38">
        <v>0</v>
      </c>
      <c r="AC187" s="38">
        <v>0</v>
      </c>
      <c r="AD187" s="40">
        <v>0</v>
      </c>
      <c r="AE187" s="39">
        <v>0</v>
      </c>
      <c r="AF187" s="39">
        <v>0</v>
      </c>
      <c r="AG187" s="51">
        <f t="shared" si="10"/>
        <v>0</v>
      </c>
      <c r="AH187" s="52">
        <f t="shared" si="11"/>
        <v>171.399</v>
      </c>
      <c r="AI187" s="3"/>
      <c r="AJ187" s="3"/>
    </row>
    <row r="188" spans="2:36" ht="15" customHeight="1" outlineLevel="1" x14ac:dyDescent="0.2">
      <c r="B188" s="44" t="s">
        <v>143</v>
      </c>
      <c r="C188" s="37">
        <v>0</v>
      </c>
      <c r="D188" s="38">
        <v>0</v>
      </c>
      <c r="E188" s="38">
        <v>0</v>
      </c>
      <c r="F188" s="38">
        <v>0</v>
      </c>
      <c r="G188" s="38">
        <v>0</v>
      </c>
      <c r="H188" s="38">
        <v>0</v>
      </c>
      <c r="I188" s="39">
        <v>0</v>
      </c>
      <c r="J188" s="39">
        <v>0</v>
      </c>
      <c r="K188" s="39">
        <v>0</v>
      </c>
      <c r="L188" s="39">
        <v>0</v>
      </c>
      <c r="M188" s="38">
        <v>0</v>
      </c>
      <c r="N188" s="38">
        <v>0</v>
      </c>
      <c r="O188" s="38">
        <v>0</v>
      </c>
      <c r="P188" s="38">
        <v>0</v>
      </c>
      <c r="Q188" s="38">
        <v>0</v>
      </c>
      <c r="R188" s="38">
        <v>0</v>
      </c>
      <c r="S188" s="38">
        <v>0</v>
      </c>
      <c r="T188" s="40">
        <v>0</v>
      </c>
      <c r="U188" s="37">
        <v>0</v>
      </c>
      <c r="V188" s="38">
        <v>0</v>
      </c>
      <c r="W188" s="38">
        <v>0</v>
      </c>
      <c r="X188" s="40">
        <v>0</v>
      </c>
      <c r="Y188" s="38">
        <v>0</v>
      </c>
      <c r="Z188" s="40">
        <v>0</v>
      </c>
      <c r="AA188" s="37">
        <v>0</v>
      </c>
      <c r="AB188" s="38">
        <v>0</v>
      </c>
      <c r="AC188" s="38">
        <v>0</v>
      </c>
      <c r="AD188" s="40">
        <v>0</v>
      </c>
      <c r="AE188" s="39">
        <v>0</v>
      </c>
      <c r="AF188" s="39">
        <v>0</v>
      </c>
      <c r="AG188" s="51">
        <f t="shared" si="10"/>
        <v>0</v>
      </c>
      <c r="AH188" s="52">
        <f t="shared" si="11"/>
        <v>0</v>
      </c>
      <c r="AI188" s="3"/>
      <c r="AJ188" s="3"/>
    </row>
    <row r="189" spans="2:36" ht="15" customHeight="1" outlineLevel="1" x14ac:dyDescent="0.2">
      <c r="B189" s="44" t="s">
        <v>144</v>
      </c>
      <c r="C189" s="37">
        <v>-12953.606</v>
      </c>
      <c r="D189" s="38">
        <v>-831.41899999999998</v>
      </c>
      <c r="E189" s="38">
        <v>0</v>
      </c>
      <c r="F189" s="38">
        <v>0</v>
      </c>
      <c r="G189" s="38">
        <v>0</v>
      </c>
      <c r="H189" s="38">
        <v>0</v>
      </c>
      <c r="I189" s="39">
        <v>0</v>
      </c>
      <c r="J189" s="39">
        <v>0</v>
      </c>
      <c r="K189" s="39">
        <v>0</v>
      </c>
      <c r="L189" s="39">
        <v>0</v>
      </c>
      <c r="M189" s="38">
        <v>0</v>
      </c>
      <c r="N189" s="38">
        <v>0</v>
      </c>
      <c r="O189" s="38">
        <v>0</v>
      </c>
      <c r="P189" s="38">
        <v>0</v>
      </c>
      <c r="Q189" s="38">
        <v>0</v>
      </c>
      <c r="R189" s="38">
        <v>0</v>
      </c>
      <c r="S189" s="38">
        <v>0</v>
      </c>
      <c r="T189" s="40">
        <v>0</v>
      </c>
      <c r="U189" s="37">
        <v>0</v>
      </c>
      <c r="V189" s="38">
        <v>0</v>
      </c>
      <c r="W189" s="38">
        <v>0</v>
      </c>
      <c r="X189" s="40">
        <v>0</v>
      </c>
      <c r="Y189" s="38">
        <v>0</v>
      </c>
      <c r="Z189" s="40">
        <v>0</v>
      </c>
      <c r="AA189" s="37">
        <v>0</v>
      </c>
      <c r="AB189" s="38">
        <v>0</v>
      </c>
      <c r="AC189" s="38">
        <v>0</v>
      </c>
      <c r="AD189" s="40">
        <v>0</v>
      </c>
      <c r="AE189" s="39">
        <v>0</v>
      </c>
      <c r="AF189" s="39">
        <v>0</v>
      </c>
      <c r="AG189" s="51">
        <f t="shared" si="10"/>
        <v>-12953.606</v>
      </c>
      <c r="AH189" s="52">
        <f t="shared" si="11"/>
        <v>-831.41899999999998</v>
      </c>
      <c r="AI189" s="3"/>
      <c r="AJ189" s="3"/>
    </row>
    <row r="190" spans="2:36" ht="15" customHeight="1" outlineLevel="1" x14ac:dyDescent="0.2">
      <c r="B190" s="44" t="s">
        <v>145</v>
      </c>
      <c r="C190" s="37">
        <v>0</v>
      </c>
      <c r="D190" s="38">
        <v>0</v>
      </c>
      <c r="E190" s="38">
        <v>0</v>
      </c>
      <c r="F190" s="38">
        <v>0</v>
      </c>
      <c r="G190" s="38">
        <v>0</v>
      </c>
      <c r="H190" s="38">
        <v>0</v>
      </c>
      <c r="I190" s="39">
        <v>0</v>
      </c>
      <c r="J190" s="39">
        <v>0</v>
      </c>
      <c r="K190" s="39">
        <v>0</v>
      </c>
      <c r="L190" s="39">
        <v>0</v>
      </c>
      <c r="M190" s="38">
        <v>0</v>
      </c>
      <c r="N190" s="38">
        <v>0</v>
      </c>
      <c r="O190" s="38">
        <v>0</v>
      </c>
      <c r="P190" s="38">
        <v>0</v>
      </c>
      <c r="Q190" s="38">
        <v>0</v>
      </c>
      <c r="R190" s="38">
        <v>0</v>
      </c>
      <c r="S190" s="38">
        <v>0</v>
      </c>
      <c r="T190" s="40">
        <v>0</v>
      </c>
      <c r="U190" s="37">
        <v>0</v>
      </c>
      <c r="V190" s="38">
        <v>0</v>
      </c>
      <c r="W190" s="38">
        <v>0</v>
      </c>
      <c r="X190" s="40">
        <v>0</v>
      </c>
      <c r="Y190" s="38">
        <v>0</v>
      </c>
      <c r="Z190" s="40">
        <v>0</v>
      </c>
      <c r="AA190" s="37">
        <v>0</v>
      </c>
      <c r="AB190" s="38">
        <v>0</v>
      </c>
      <c r="AC190" s="38">
        <v>0</v>
      </c>
      <c r="AD190" s="40">
        <v>0</v>
      </c>
      <c r="AE190" s="39">
        <v>0</v>
      </c>
      <c r="AF190" s="39">
        <v>0</v>
      </c>
      <c r="AG190" s="51">
        <f t="shared" si="10"/>
        <v>0</v>
      </c>
      <c r="AH190" s="52">
        <f t="shared" si="11"/>
        <v>0</v>
      </c>
      <c r="AI190" s="3"/>
      <c r="AJ190" s="3"/>
    </row>
    <row r="191" spans="2:36" ht="15" customHeight="1" outlineLevel="1" x14ac:dyDescent="0.2">
      <c r="B191" s="44" t="s">
        <v>146</v>
      </c>
      <c r="C191" s="37">
        <v>0</v>
      </c>
      <c r="D191" s="38">
        <v>0</v>
      </c>
      <c r="E191" s="38">
        <v>0</v>
      </c>
      <c r="F191" s="38">
        <v>0</v>
      </c>
      <c r="G191" s="38">
        <v>0</v>
      </c>
      <c r="H191" s="38">
        <v>0</v>
      </c>
      <c r="I191" s="39">
        <v>0</v>
      </c>
      <c r="J191" s="39">
        <v>0</v>
      </c>
      <c r="K191" s="39">
        <v>0</v>
      </c>
      <c r="L191" s="39">
        <v>0</v>
      </c>
      <c r="M191" s="38">
        <v>0</v>
      </c>
      <c r="N191" s="38">
        <v>0</v>
      </c>
      <c r="O191" s="38">
        <v>0</v>
      </c>
      <c r="P191" s="38">
        <v>0</v>
      </c>
      <c r="Q191" s="38">
        <v>0</v>
      </c>
      <c r="R191" s="38">
        <v>0</v>
      </c>
      <c r="S191" s="38">
        <v>0</v>
      </c>
      <c r="T191" s="40">
        <v>0</v>
      </c>
      <c r="U191" s="37">
        <v>0</v>
      </c>
      <c r="V191" s="38">
        <v>0</v>
      </c>
      <c r="W191" s="38">
        <v>0</v>
      </c>
      <c r="X191" s="40">
        <v>0</v>
      </c>
      <c r="Y191" s="38">
        <v>0</v>
      </c>
      <c r="Z191" s="40">
        <v>0</v>
      </c>
      <c r="AA191" s="37">
        <v>0</v>
      </c>
      <c r="AB191" s="38">
        <v>0</v>
      </c>
      <c r="AC191" s="38">
        <v>0</v>
      </c>
      <c r="AD191" s="40">
        <v>0</v>
      </c>
      <c r="AE191" s="39">
        <v>0</v>
      </c>
      <c r="AF191" s="39">
        <v>0</v>
      </c>
      <c r="AG191" s="51">
        <f t="shared" si="10"/>
        <v>0</v>
      </c>
      <c r="AH191" s="52">
        <f t="shared" si="11"/>
        <v>0</v>
      </c>
      <c r="AI191" s="3"/>
      <c r="AJ191" s="3"/>
    </row>
    <row r="192" spans="2:36" ht="15" customHeight="1" outlineLevel="1" x14ac:dyDescent="0.2">
      <c r="B192" s="44" t="s">
        <v>147</v>
      </c>
      <c r="C192" s="37">
        <v>0</v>
      </c>
      <c r="D192" s="38">
        <v>0</v>
      </c>
      <c r="E192" s="38">
        <v>0</v>
      </c>
      <c r="F192" s="38">
        <v>0</v>
      </c>
      <c r="G192" s="38">
        <v>0</v>
      </c>
      <c r="H192" s="38">
        <v>0</v>
      </c>
      <c r="I192" s="39">
        <v>0</v>
      </c>
      <c r="J192" s="39">
        <v>0</v>
      </c>
      <c r="K192" s="39">
        <v>0</v>
      </c>
      <c r="L192" s="39">
        <v>0</v>
      </c>
      <c r="M192" s="38">
        <v>0</v>
      </c>
      <c r="N192" s="38">
        <v>0</v>
      </c>
      <c r="O192" s="38">
        <v>0</v>
      </c>
      <c r="P192" s="38">
        <v>0</v>
      </c>
      <c r="Q192" s="38">
        <v>0</v>
      </c>
      <c r="R192" s="38">
        <v>0</v>
      </c>
      <c r="S192" s="38">
        <v>0</v>
      </c>
      <c r="T192" s="40">
        <v>0</v>
      </c>
      <c r="U192" s="37">
        <v>0</v>
      </c>
      <c r="V192" s="38">
        <v>0</v>
      </c>
      <c r="W192" s="38">
        <v>0</v>
      </c>
      <c r="X192" s="40">
        <v>0</v>
      </c>
      <c r="Y192" s="38">
        <v>0</v>
      </c>
      <c r="Z192" s="212">
        <v>0</v>
      </c>
      <c r="AA192" s="37">
        <v>0</v>
      </c>
      <c r="AB192" s="38">
        <v>0</v>
      </c>
      <c r="AC192" s="38">
        <v>0</v>
      </c>
      <c r="AD192" s="40">
        <v>0</v>
      </c>
      <c r="AE192" s="39">
        <v>0</v>
      </c>
      <c r="AF192" s="39">
        <v>0</v>
      </c>
      <c r="AG192" s="51">
        <f t="shared" si="10"/>
        <v>0</v>
      </c>
      <c r="AH192" s="52">
        <f t="shared" si="11"/>
        <v>0</v>
      </c>
      <c r="AI192" s="3"/>
      <c r="AJ192" s="3"/>
    </row>
    <row r="193" spans="2:36" ht="15" customHeight="1" outlineLevel="1" x14ac:dyDescent="0.2">
      <c r="B193" s="44" t="s">
        <v>148</v>
      </c>
      <c r="C193" s="37">
        <v>0</v>
      </c>
      <c r="D193" s="38">
        <v>0</v>
      </c>
      <c r="E193" s="38">
        <v>0</v>
      </c>
      <c r="F193" s="38">
        <v>0</v>
      </c>
      <c r="G193" s="38">
        <v>0</v>
      </c>
      <c r="H193" s="38">
        <v>0</v>
      </c>
      <c r="I193" s="39">
        <v>0</v>
      </c>
      <c r="J193" s="39">
        <v>0</v>
      </c>
      <c r="K193" s="39">
        <v>0</v>
      </c>
      <c r="L193" s="39">
        <v>0</v>
      </c>
      <c r="M193" s="38">
        <v>0</v>
      </c>
      <c r="N193" s="38">
        <v>-102.483</v>
      </c>
      <c r="O193" s="38">
        <v>0</v>
      </c>
      <c r="P193" s="38">
        <v>0</v>
      </c>
      <c r="Q193" s="38">
        <v>0</v>
      </c>
      <c r="R193" s="38">
        <v>0</v>
      </c>
      <c r="S193" s="38">
        <v>0</v>
      </c>
      <c r="T193" s="40">
        <v>0</v>
      </c>
      <c r="U193" s="37">
        <v>0</v>
      </c>
      <c r="V193" s="38">
        <v>0</v>
      </c>
      <c r="W193" s="38">
        <v>0</v>
      </c>
      <c r="X193" s="40">
        <v>0</v>
      </c>
      <c r="Y193" s="38">
        <v>0</v>
      </c>
      <c r="Z193" s="40">
        <v>0</v>
      </c>
      <c r="AA193" s="37">
        <v>0</v>
      </c>
      <c r="AB193" s="38">
        <v>0</v>
      </c>
      <c r="AC193" s="38">
        <v>0</v>
      </c>
      <c r="AD193" s="40">
        <v>0</v>
      </c>
      <c r="AE193" s="39">
        <v>0</v>
      </c>
      <c r="AF193" s="39">
        <v>0</v>
      </c>
      <c r="AG193" s="51">
        <f t="shared" si="10"/>
        <v>0</v>
      </c>
      <c r="AH193" s="52">
        <f t="shared" si="11"/>
        <v>-102.483</v>
      </c>
      <c r="AI193" s="3"/>
      <c r="AJ193" s="3"/>
    </row>
    <row r="194" spans="2:36" ht="15" customHeight="1" outlineLevel="1" x14ac:dyDescent="0.2">
      <c r="B194" s="44" t="s">
        <v>149</v>
      </c>
      <c r="C194" s="37">
        <v>-14313.625</v>
      </c>
      <c r="D194" s="38">
        <v>-10605.213</v>
      </c>
      <c r="E194" s="38">
        <v>0</v>
      </c>
      <c r="F194" s="38">
        <v>0</v>
      </c>
      <c r="G194" s="38">
        <v>0</v>
      </c>
      <c r="H194" s="38">
        <v>0</v>
      </c>
      <c r="I194" s="39">
        <v>0</v>
      </c>
      <c r="J194" s="39">
        <v>0</v>
      </c>
      <c r="K194" s="39">
        <v>0</v>
      </c>
      <c r="L194" s="39">
        <v>0</v>
      </c>
      <c r="M194" s="38">
        <v>0</v>
      </c>
      <c r="N194" s="38">
        <v>-0.191</v>
      </c>
      <c r="O194" s="38">
        <v>0</v>
      </c>
      <c r="P194" s="38">
        <v>0</v>
      </c>
      <c r="Q194" s="38">
        <v>0</v>
      </c>
      <c r="R194" s="38">
        <v>0</v>
      </c>
      <c r="S194" s="38">
        <v>0</v>
      </c>
      <c r="T194" s="40">
        <v>0</v>
      </c>
      <c r="U194" s="37">
        <v>0</v>
      </c>
      <c r="V194" s="38">
        <v>0</v>
      </c>
      <c r="W194" s="38">
        <v>0</v>
      </c>
      <c r="X194" s="40">
        <v>0</v>
      </c>
      <c r="Y194" s="38">
        <v>0</v>
      </c>
      <c r="Z194" s="40">
        <v>0</v>
      </c>
      <c r="AA194" s="37">
        <v>0</v>
      </c>
      <c r="AB194" s="38">
        <v>0</v>
      </c>
      <c r="AC194" s="38">
        <v>0</v>
      </c>
      <c r="AD194" s="40">
        <v>0</v>
      </c>
      <c r="AE194" s="39">
        <v>0</v>
      </c>
      <c r="AF194" s="39">
        <v>0</v>
      </c>
      <c r="AG194" s="51">
        <f t="shared" si="10"/>
        <v>-14313.625</v>
      </c>
      <c r="AH194" s="52">
        <f t="shared" si="11"/>
        <v>-10605.404</v>
      </c>
      <c r="AI194" s="3"/>
      <c r="AJ194" s="3"/>
    </row>
    <row r="195" spans="2:36" ht="15" customHeight="1" outlineLevel="1" x14ac:dyDescent="0.2">
      <c r="B195" s="44" t="s">
        <v>150</v>
      </c>
      <c r="C195" s="37">
        <v>-76.716999999999999</v>
      </c>
      <c r="D195" s="38">
        <v>-251.81200000000001</v>
      </c>
      <c r="E195" s="38">
        <v>0</v>
      </c>
      <c r="F195" s="38">
        <v>0</v>
      </c>
      <c r="G195" s="38">
        <v>0</v>
      </c>
      <c r="H195" s="38">
        <v>0</v>
      </c>
      <c r="I195" s="39">
        <v>0</v>
      </c>
      <c r="J195" s="39">
        <v>0</v>
      </c>
      <c r="K195" s="39">
        <v>0</v>
      </c>
      <c r="L195" s="39">
        <v>0</v>
      </c>
      <c r="M195" s="38">
        <v>0</v>
      </c>
      <c r="N195" s="38">
        <v>0</v>
      </c>
      <c r="O195" s="38">
        <v>0</v>
      </c>
      <c r="P195" s="38">
        <v>0</v>
      </c>
      <c r="Q195" s="38">
        <v>0</v>
      </c>
      <c r="R195" s="38">
        <v>0</v>
      </c>
      <c r="S195" s="38">
        <v>271771.45699999999</v>
      </c>
      <c r="T195" s="40">
        <v>243.738</v>
      </c>
      <c r="U195" s="37">
        <v>0</v>
      </c>
      <c r="V195" s="38">
        <v>0</v>
      </c>
      <c r="W195" s="38">
        <v>0</v>
      </c>
      <c r="X195" s="40">
        <v>0</v>
      </c>
      <c r="Y195" s="38">
        <v>0</v>
      </c>
      <c r="Z195" s="40">
        <v>0</v>
      </c>
      <c r="AA195" s="37">
        <v>0</v>
      </c>
      <c r="AB195" s="38">
        <v>0</v>
      </c>
      <c r="AC195" s="38">
        <v>0</v>
      </c>
      <c r="AD195" s="40">
        <v>0</v>
      </c>
      <c r="AE195" s="39">
        <v>0</v>
      </c>
      <c r="AF195" s="39">
        <v>0</v>
      </c>
      <c r="AG195" s="51">
        <f t="shared" si="10"/>
        <v>271694.74</v>
      </c>
      <c r="AH195" s="52">
        <f t="shared" si="11"/>
        <v>-8.0740000000000123</v>
      </c>
      <c r="AI195" s="3"/>
      <c r="AJ195" s="3"/>
    </row>
    <row r="196" spans="2:36" ht="15" customHeight="1" outlineLevel="1" x14ac:dyDescent="0.2">
      <c r="B196" s="46" t="s">
        <v>151</v>
      </c>
      <c r="C196" s="37">
        <v>0</v>
      </c>
      <c r="D196" s="38">
        <v>0</v>
      </c>
      <c r="E196" s="38">
        <v>0</v>
      </c>
      <c r="F196" s="38">
        <v>0</v>
      </c>
      <c r="G196" s="38">
        <v>0</v>
      </c>
      <c r="H196" s="38">
        <v>0</v>
      </c>
      <c r="I196" s="39">
        <v>0</v>
      </c>
      <c r="J196" s="39">
        <v>0</v>
      </c>
      <c r="K196" s="39">
        <v>0</v>
      </c>
      <c r="L196" s="39">
        <v>0</v>
      </c>
      <c r="M196" s="38">
        <v>0</v>
      </c>
      <c r="N196" s="38">
        <v>0</v>
      </c>
      <c r="O196" s="38">
        <v>0</v>
      </c>
      <c r="P196" s="38">
        <v>0</v>
      </c>
      <c r="Q196" s="38">
        <v>0</v>
      </c>
      <c r="R196" s="38">
        <v>0</v>
      </c>
      <c r="S196" s="38">
        <v>0</v>
      </c>
      <c r="T196" s="40">
        <v>0</v>
      </c>
      <c r="U196" s="37">
        <v>0</v>
      </c>
      <c r="V196" s="38">
        <v>0</v>
      </c>
      <c r="W196" s="38">
        <v>0</v>
      </c>
      <c r="X196" s="40">
        <v>0</v>
      </c>
      <c r="Y196" s="38">
        <v>0</v>
      </c>
      <c r="Z196" s="40">
        <v>0</v>
      </c>
      <c r="AA196" s="37">
        <v>0</v>
      </c>
      <c r="AB196" s="38">
        <v>0</v>
      </c>
      <c r="AC196" s="38">
        <v>0</v>
      </c>
      <c r="AD196" s="40">
        <v>0</v>
      </c>
      <c r="AE196" s="39">
        <v>0</v>
      </c>
      <c r="AF196" s="39">
        <v>0</v>
      </c>
      <c r="AG196" s="51">
        <f t="shared" si="10"/>
        <v>0</v>
      </c>
      <c r="AH196" s="52">
        <f t="shared" si="11"/>
        <v>0</v>
      </c>
      <c r="AI196" s="3"/>
      <c r="AJ196" s="3"/>
    </row>
    <row r="197" spans="2:36" ht="15" customHeight="1" outlineLevel="1" x14ac:dyDescent="0.2">
      <c r="B197" s="46" t="s">
        <v>152</v>
      </c>
      <c r="C197" s="37">
        <v>0</v>
      </c>
      <c r="D197" s="38">
        <v>0</v>
      </c>
      <c r="E197" s="38">
        <v>0</v>
      </c>
      <c r="F197" s="38">
        <v>0</v>
      </c>
      <c r="G197" s="38">
        <v>0</v>
      </c>
      <c r="H197" s="38">
        <v>0</v>
      </c>
      <c r="I197" s="39">
        <v>0</v>
      </c>
      <c r="J197" s="39">
        <v>0</v>
      </c>
      <c r="K197" s="39">
        <v>0</v>
      </c>
      <c r="L197" s="39">
        <v>0</v>
      </c>
      <c r="M197" s="38">
        <v>0</v>
      </c>
      <c r="N197" s="38">
        <v>0</v>
      </c>
      <c r="O197" s="38">
        <v>0</v>
      </c>
      <c r="P197" s="38">
        <v>0</v>
      </c>
      <c r="Q197" s="38">
        <v>0</v>
      </c>
      <c r="R197" s="38">
        <v>0</v>
      </c>
      <c r="S197" s="38">
        <v>0</v>
      </c>
      <c r="T197" s="40">
        <v>0</v>
      </c>
      <c r="U197" s="37">
        <v>0</v>
      </c>
      <c r="V197" s="38">
        <v>0</v>
      </c>
      <c r="W197" s="38">
        <v>0</v>
      </c>
      <c r="X197" s="40">
        <v>0</v>
      </c>
      <c r="Y197" s="38">
        <v>0</v>
      </c>
      <c r="Z197" s="40">
        <v>0</v>
      </c>
      <c r="AA197" s="37">
        <v>0</v>
      </c>
      <c r="AB197" s="38">
        <v>0</v>
      </c>
      <c r="AC197" s="38">
        <v>0</v>
      </c>
      <c r="AD197" s="40">
        <v>0</v>
      </c>
      <c r="AE197" s="39">
        <v>0</v>
      </c>
      <c r="AF197" s="39">
        <v>0</v>
      </c>
      <c r="AG197" s="51">
        <f t="shared" si="10"/>
        <v>0</v>
      </c>
      <c r="AH197" s="52">
        <f t="shared" si="11"/>
        <v>0</v>
      </c>
      <c r="AI197" s="3"/>
      <c r="AJ197" s="3"/>
    </row>
    <row r="198" spans="2:36" ht="15" customHeight="1" outlineLevel="1" x14ac:dyDescent="0.2">
      <c r="B198" s="46" t="s">
        <v>153</v>
      </c>
      <c r="C198" s="37">
        <v>0</v>
      </c>
      <c r="D198" s="38">
        <v>0</v>
      </c>
      <c r="E198" s="38">
        <v>0</v>
      </c>
      <c r="F198" s="38">
        <v>0</v>
      </c>
      <c r="G198" s="38">
        <v>0</v>
      </c>
      <c r="H198" s="38">
        <v>0</v>
      </c>
      <c r="I198" s="39">
        <v>0</v>
      </c>
      <c r="J198" s="39">
        <v>0</v>
      </c>
      <c r="K198" s="39">
        <v>0</v>
      </c>
      <c r="L198" s="39">
        <v>0</v>
      </c>
      <c r="M198" s="38">
        <v>0</v>
      </c>
      <c r="N198" s="38">
        <v>0</v>
      </c>
      <c r="O198" s="38">
        <v>0</v>
      </c>
      <c r="P198" s="38">
        <v>0</v>
      </c>
      <c r="Q198" s="38">
        <v>0</v>
      </c>
      <c r="R198" s="38">
        <v>0</v>
      </c>
      <c r="S198" s="38">
        <v>0</v>
      </c>
      <c r="T198" s="40">
        <v>0</v>
      </c>
      <c r="U198" s="37">
        <v>0</v>
      </c>
      <c r="V198" s="38">
        <v>0</v>
      </c>
      <c r="W198" s="38">
        <v>0</v>
      </c>
      <c r="X198" s="40">
        <v>0</v>
      </c>
      <c r="Y198" s="38">
        <v>0</v>
      </c>
      <c r="Z198" s="40">
        <v>0</v>
      </c>
      <c r="AA198" s="37">
        <v>0</v>
      </c>
      <c r="AB198" s="38">
        <v>0</v>
      </c>
      <c r="AC198" s="38">
        <v>0</v>
      </c>
      <c r="AD198" s="40">
        <v>0</v>
      </c>
      <c r="AE198" s="39">
        <v>0</v>
      </c>
      <c r="AF198" s="39">
        <v>0</v>
      </c>
      <c r="AG198" s="51">
        <f t="shared" si="10"/>
        <v>0</v>
      </c>
      <c r="AH198" s="52">
        <f t="shared" si="11"/>
        <v>0</v>
      </c>
      <c r="AI198" s="3"/>
      <c r="AJ198" s="3"/>
    </row>
    <row r="199" spans="2:36" ht="15" customHeight="1" outlineLevel="1" x14ac:dyDescent="0.2">
      <c r="B199" s="46" t="s">
        <v>154</v>
      </c>
      <c r="C199" s="37">
        <v>0</v>
      </c>
      <c r="D199" s="38">
        <v>0</v>
      </c>
      <c r="E199" s="38">
        <v>0</v>
      </c>
      <c r="F199" s="38">
        <v>0</v>
      </c>
      <c r="G199" s="38">
        <v>0</v>
      </c>
      <c r="H199" s="38">
        <v>0</v>
      </c>
      <c r="I199" s="39">
        <v>0</v>
      </c>
      <c r="J199" s="39">
        <v>0</v>
      </c>
      <c r="K199" s="39">
        <v>0</v>
      </c>
      <c r="L199" s="39">
        <v>0</v>
      </c>
      <c r="M199" s="38">
        <v>0</v>
      </c>
      <c r="N199" s="38">
        <v>0</v>
      </c>
      <c r="O199" s="38">
        <v>0</v>
      </c>
      <c r="P199" s="38">
        <v>0</v>
      </c>
      <c r="Q199" s="38">
        <v>0</v>
      </c>
      <c r="R199" s="38">
        <v>0</v>
      </c>
      <c r="S199" s="38">
        <v>0</v>
      </c>
      <c r="T199" s="40">
        <v>0</v>
      </c>
      <c r="U199" s="37">
        <v>0</v>
      </c>
      <c r="V199" s="38">
        <v>0</v>
      </c>
      <c r="W199" s="38">
        <v>0</v>
      </c>
      <c r="X199" s="40">
        <v>0</v>
      </c>
      <c r="Y199" s="38">
        <v>0</v>
      </c>
      <c r="Z199" s="40">
        <v>0</v>
      </c>
      <c r="AA199" s="37">
        <v>0</v>
      </c>
      <c r="AB199" s="38">
        <v>0</v>
      </c>
      <c r="AC199" s="38">
        <v>0</v>
      </c>
      <c r="AD199" s="40">
        <v>0</v>
      </c>
      <c r="AE199" s="39">
        <v>0</v>
      </c>
      <c r="AF199" s="39">
        <v>0</v>
      </c>
      <c r="AG199" s="51">
        <f t="shared" si="10"/>
        <v>0</v>
      </c>
      <c r="AH199" s="52">
        <f t="shared" si="11"/>
        <v>0</v>
      </c>
      <c r="AI199" s="3"/>
      <c r="AJ199" s="3"/>
    </row>
    <row r="200" spans="2:36" ht="15" customHeight="1" x14ac:dyDescent="0.2">
      <c r="B200" s="90" t="s">
        <v>163</v>
      </c>
      <c r="C200" s="91">
        <v>0</v>
      </c>
      <c r="D200" s="92">
        <v>0</v>
      </c>
      <c r="E200" s="92">
        <v>0</v>
      </c>
      <c r="F200" s="92">
        <v>0</v>
      </c>
      <c r="G200" s="92">
        <v>0</v>
      </c>
      <c r="H200" s="92">
        <v>0</v>
      </c>
      <c r="I200" s="92">
        <v>0</v>
      </c>
      <c r="J200" s="92">
        <v>0</v>
      </c>
      <c r="K200" s="92">
        <v>0</v>
      </c>
      <c r="L200" s="92">
        <v>0</v>
      </c>
      <c r="M200" s="92">
        <v>0</v>
      </c>
      <c r="N200" s="92">
        <v>0</v>
      </c>
      <c r="O200" s="92">
        <v>0</v>
      </c>
      <c r="P200" s="92">
        <v>0</v>
      </c>
      <c r="Q200" s="92"/>
      <c r="R200" s="92"/>
      <c r="S200" s="92">
        <v>0</v>
      </c>
      <c r="T200" s="93">
        <v>0</v>
      </c>
      <c r="U200" s="91">
        <v>0</v>
      </c>
      <c r="V200" s="92">
        <v>0</v>
      </c>
      <c r="W200" s="92">
        <v>0</v>
      </c>
      <c r="X200" s="93">
        <v>0</v>
      </c>
      <c r="Y200" s="92"/>
      <c r="Z200" s="93"/>
      <c r="AA200" s="91"/>
      <c r="AB200" s="92"/>
      <c r="AC200" s="92"/>
      <c r="AD200" s="93"/>
      <c r="AE200" s="92">
        <v>0</v>
      </c>
      <c r="AF200" s="92">
        <v>0</v>
      </c>
      <c r="AG200" s="91">
        <f t="shared" si="10"/>
        <v>0</v>
      </c>
      <c r="AH200" s="93">
        <f t="shared" si="11"/>
        <v>0</v>
      </c>
      <c r="AI200" s="3"/>
      <c r="AJ200" s="3"/>
    </row>
    <row r="201" spans="2:36" s="3" customFormat="1" ht="15" customHeight="1" x14ac:dyDescent="0.2">
      <c r="B201" s="90" t="s">
        <v>167</v>
      </c>
      <c r="C201" s="91">
        <v>128429.09442000007</v>
      </c>
      <c r="D201" s="92">
        <v>38371.515750999992</v>
      </c>
      <c r="E201" s="92">
        <v>-77215.317944652474</v>
      </c>
      <c r="F201" s="92">
        <v>1088.3238136357354</v>
      </c>
      <c r="G201" s="92">
        <v>31913.479843900001</v>
      </c>
      <c r="H201" s="92">
        <v>1412.952</v>
      </c>
      <c r="I201" s="92">
        <v>0</v>
      </c>
      <c r="J201" s="92">
        <v>0</v>
      </c>
      <c r="K201" s="92">
        <v>-8868.2790000000005</v>
      </c>
      <c r="L201" s="92">
        <v>-1612.2829999999999</v>
      </c>
      <c r="M201" s="92">
        <v>14696.588999999998</v>
      </c>
      <c r="N201" s="92">
        <v>8671.8349999999991</v>
      </c>
      <c r="O201" s="92">
        <v>-51.614576100000001</v>
      </c>
      <c r="P201" s="92">
        <v>432.00993138000024</v>
      </c>
      <c r="Q201" s="92">
        <v>36141.190300592949</v>
      </c>
      <c r="R201" s="92">
        <v>2051.5544068618278</v>
      </c>
      <c r="S201" s="92">
        <v>-51649.768000000004</v>
      </c>
      <c r="T201" s="93">
        <v>112889.101</v>
      </c>
      <c r="U201" s="91">
        <v>302720.73957600002</v>
      </c>
      <c r="V201" s="92">
        <v>871704.48574588459</v>
      </c>
      <c r="W201" s="92">
        <v>528916.9580000001</v>
      </c>
      <c r="X201" s="93">
        <v>298468.84999999998</v>
      </c>
      <c r="Y201" s="92">
        <v>36350.710528550422</v>
      </c>
      <c r="Z201" s="93">
        <v>2444.8883826888541</v>
      </c>
      <c r="AA201" s="91">
        <v>0</v>
      </c>
      <c r="AB201" s="92">
        <v>0</v>
      </c>
      <c r="AC201" s="92">
        <v>24021.004737658634</v>
      </c>
      <c r="AD201" s="93">
        <v>110660.0025726781</v>
      </c>
      <c r="AE201" s="92">
        <v>98253.448989665194</v>
      </c>
      <c r="AF201" s="92">
        <v>-97116.2956624215</v>
      </c>
      <c r="AG201" s="91">
        <f t="shared" si="10"/>
        <v>1063658.2358756149</v>
      </c>
      <c r="AH201" s="93">
        <f t="shared" si="11"/>
        <v>1349466.9399417073</v>
      </c>
    </row>
    <row r="202" spans="2:36" s="3" customFormat="1" ht="15" customHeight="1" outlineLevel="1" x14ac:dyDescent="0.2">
      <c r="B202" s="42" t="s">
        <v>166</v>
      </c>
      <c r="C202" s="31">
        <v>0</v>
      </c>
      <c r="D202" s="32">
        <v>8.4350000000000005</v>
      </c>
      <c r="E202" s="32">
        <v>0</v>
      </c>
      <c r="F202" s="32">
        <v>0</v>
      </c>
      <c r="G202" s="32">
        <v>0</v>
      </c>
      <c r="H202" s="32">
        <v>0</v>
      </c>
      <c r="I202" s="34">
        <v>0</v>
      </c>
      <c r="J202" s="34">
        <v>0</v>
      </c>
      <c r="K202" s="34">
        <v>0</v>
      </c>
      <c r="L202" s="34">
        <v>0</v>
      </c>
      <c r="M202" s="32">
        <v>0</v>
      </c>
      <c r="N202" s="32">
        <v>0</v>
      </c>
      <c r="O202" s="32">
        <v>0</v>
      </c>
      <c r="P202" s="32">
        <v>0</v>
      </c>
      <c r="Q202" s="32">
        <v>0</v>
      </c>
      <c r="R202" s="32">
        <v>0</v>
      </c>
      <c r="S202" s="32">
        <v>0</v>
      </c>
      <c r="T202" s="33">
        <v>0</v>
      </c>
      <c r="U202" s="31">
        <v>196639.26933390001</v>
      </c>
      <c r="V202" s="32">
        <v>223075.00839880001</v>
      </c>
      <c r="W202" s="32">
        <v>163535.02799999999</v>
      </c>
      <c r="X202" s="33">
        <v>154154.264</v>
      </c>
      <c r="Y202" s="32">
        <v>16870.636064899969</v>
      </c>
      <c r="Z202" s="33">
        <v>0</v>
      </c>
      <c r="AA202" s="31">
        <v>0</v>
      </c>
      <c r="AB202" s="32">
        <v>0</v>
      </c>
      <c r="AC202" s="32">
        <v>54.345999999999997</v>
      </c>
      <c r="AD202" s="33">
        <v>-138.428</v>
      </c>
      <c r="AE202" s="34">
        <v>98253.448989665194</v>
      </c>
      <c r="AF202" s="34">
        <v>0</v>
      </c>
      <c r="AG202" s="35">
        <f t="shared" si="10"/>
        <v>475352.72838846518</v>
      </c>
      <c r="AH202" s="36">
        <f t="shared" si="11"/>
        <v>377099.27939879999</v>
      </c>
    </row>
    <row r="203" spans="2:36" s="3" customFormat="1" ht="15" customHeight="1" outlineLevel="1" x14ac:dyDescent="0.2">
      <c r="B203" s="42" t="s">
        <v>162</v>
      </c>
      <c r="C203" s="35">
        <v>128429.09442000007</v>
      </c>
      <c r="D203" s="34">
        <v>38363.080750999994</v>
      </c>
      <c r="E203" s="34">
        <v>-77215.317944652474</v>
      </c>
      <c r="F203" s="34">
        <v>1088.3238136357354</v>
      </c>
      <c r="G203" s="34">
        <v>31913.479843900001</v>
      </c>
      <c r="H203" s="34">
        <v>1412.952</v>
      </c>
      <c r="I203" s="34">
        <v>0</v>
      </c>
      <c r="J203" s="34">
        <v>0</v>
      </c>
      <c r="K203" s="34">
        <v>-8868.2790000000005</v>
      </c>
      <c r="L203" s="34">
        <v>-1612.2829999999999</v>
      </c>
      <c r="M203" s="32">
        <v>14696.588999999998</v>
      </c>
      <c r="N203" s="32">
        <v>8671.8349999999991</v>
      </c>
      <c r="O203" s="32">
        <v>-51.614576100000001</v>
      </c>
      <c r="P203" s="32">
        <v>432.00993138000024</v>
      </c>
      <c r="Q203" s="34">
        <v>36141.190300592949</v>
      </c>
      <c r="R203" s="34">
        <v>2051.5544068618278</v>
      </c>
      <c r="S203" s="34">
        <v>-51649.768000000004</v>
      </c>
      <c r="T203" s="36">
        <v>112889.101</v>
      </c>
      <c r="U203" s="35">
        <v>106081.4702421</v>
      </c>
      <c r="V203" s="34">
        <v>648629.47734708455</v>
      </c>
      <c r="W203" s="34">
        <v>365381.93000000005</v>
      </c>
      <c r="X203" s="36">
        <v>144314.58600000001</v>
      </c>
      <c r="Y203" s="34">
        <v>19480.074463650457</v>
      </c>
      <c r="Z203" s="36">
        <v>2444.8883826888541</v>
      </c>
      <c r="AA203" s="35">
        <v>0</v>
      </c>
      <c r="AB203" s="34">
        <v>0</v>
      </c>
      <c r="AC203" s="34">
        <v>23966.658737658632</v>
      </c>
      <c r="AD203" s="36">
        <v>110798.4305726781</v>
      </c>
      <c r="AE203" s="34">
        <v>0</v>
      </c>
      <c r="AF203" s="34">
        <v>-97116.2956624215</v>
      </c>
      <c r="AG203" s="35">
        <f t="shared" si="10"/>
        <v>588305.50748714968</v>
      </c>
      <c r="AH203" s="36">
        <f t="shared" si="11"/>
        <v>972367.66054290754</v>
      </c>
    </row>
    <row r="204" spans="2:36" ht="15" customHeight="1" outlineLevel="1" x14ac:dyDescent="0.2">
      <c r="B204" s="44" t="s">
        <v>165</v>
      </c>
      <c r="C204" s="37">
        <v>130825.50742000007</v>
      </c>
      <c r="D204" s="38">
        <v>38786.828972999996</v>
      </c>
      <c r="E204" s="38">
        <v>-77298.81573752407</v>
      </c>
      <c r="F204" s="38">
        <v>2757.0499471617641</v>
      </c>
      <c r="G204" s="38">
        <v>32060.247843900001</v>
      </c>
      <c r="H204" s="38">
        <v>1385.577</v>
      </c>
      <c r="I204" s="39">
        <v>0</v>
      </c>
      <c r="J204" s="39">
        <v>0</v>
      </c>
      <c r="K204" s="39">
        <v>-8868.2790000000005</v>
      </c>
      <c r="L204" s="39">
        <v>-1612.0609999999999</v>
      </c>
      <c r="M204" s="38">
        <v>14698.768999999998</v>
      </c>
      <c r="N204" s="38">
        <v>8732.3359999999993</v>
      </c>
      <c r="O204" s="38">
        <v>-52.342576100000002</v>
      </c>
      <c r="P204" s="38">
        <v>432.00993138000024</v>
      </c>
      <c r="Q204" s="38">
        <v>29171.074186723567</v>
      </c>
      <c r="R204" s="38">
        <v>1963.2254068618277</v>
      </c>
      <c r="S204" s="38">
        <v>-17673.678000000007</v>
      </c>
      <c r="T204" s="40">
        <v>138051.516</v>
      </c>
      <c r="U204" s="37">
        <v>103372.16555049999</v>
      </c>
      <c r="V204" s="38">
        <v>518211.83909660002</v>
      </c>
      <c r="W204" s="38">
        <v>365203.50200000004</v>
      </c>
      <c r="X204" s="40">
        <v>144264.26300000001</v>
      </c>
      <c r="Y204" s="38">
        <v>19480.074463650457</v>
      </c>
      <c r="Z204" s="40">
        <v>2444.8883826888541</v>
      </c>
      <c r="AA204" s="37">
        <v>0</v>
      </c>
      <c r="AB204" s="38">
        <v>0</v>
      </c>
      <c r="AC204" s="38">
        <v>23966.658737658632</v>
      </c>
      <c r="AD204" s="40">
        <v>110798.4305726781</v>
      </c>
      <c r="AE204" s="39">
        <v>0</v>
      </c>
      <c r="AF204" s="39">
        <v>-97116.2956624215</v>
      </c>
      <c r="AG204" s="51">
        <f t="shared" si="10"/>
        <v>614884.88388880866</v>
      </c>
      <c r="AH204" s="52">
        <f t="shared" si="11"/>
        <v>869099.60764794913</v>
      </c>
      <c r="AI204" s="3"/>
      <c r="AJ204" s="3"/>
    </row>
    <row r="205" spans="2:36" ht="15" customHeight="1" outlineLevel="1" x14ac:dyDescent="0.2">
      <c r="B205" s="44" t="s">
        <v>161</v>
      </c>
      <c r="C205" s="37">
        <v>-2396.413</v>
      </c>
      <c r="D205" s="38">
        <v>-423.74822200000074</v>
      </c>
      <c r="E205" s="38">
        <v>83.497792871599955</v>
      </c>
      <c r="F205" s="38">
        <v>-1668.7261335260287</v>
      </c>
      <c r="G205" s="38">
        <v>-146.768</v>
      </c>
      <c r="H205" s="38">
        <v>27.375</v>
      </c>
      <c r="I205" s="39">
        <v>0</v>
      </c>
      <c r="J205" s="39">
        <v>0</v>
      </c>
      <c r="K205" s="39">
        <v>0</v>
      </c>
      <c r="L205" s="39">
        <v>-0.222</v>
      </c>
      <c r="M205" s="38">
        <v>-2.1800000000000006</v>
      </c>
      <c r="N205" s="38">
        <v>-60.501000000000005</v>
      </c>
      <c r="O205" s="38">
        <v>0.72799999999999998</v>
      </c>
      <c r="P205" s="38">
        <v>0</v>
      </c>
      <c r="Q205" s="38">
        <v>6970.1161138693806</v>
      </c>
      <c r="R205" s="38">
        <v>88.328999999999979</v>
      </c>
      <c r="S205" s="38">
        <v>-33976.089999999997</v>
      </c>
      <c r="T205" s="40">
        <v>-25162.415000000001</v>
      </c>
      <c r="U205" s="37">
        <v>2709.3046915999998</v>
      </c>
      <c r="V205" s="38">
        <v>130417.6382504846</v>
      </c>
      <c r="W205" s="38">
        <v>178.428</v>
      </c>
      <c r="X205" s="40">
        <v>50.323</v>
      </c>
      <c r="Y205" s="38">
        <v>0</v>
      </c>
      <c r="Z205" s="40">
        <v>0</v>
      </c>
      <c r="AA205" s="37">
        <v>0</v>
      </c>
      <c r="AB205" s="38">
        <v>0</v>
      </c>
      <c r="AC205" s="38">
        <v>0</v>
      </c>
      <c r="AD205" s="40">
        <v>0</v>
      </c>
      <c r="AE205" s="39">
        <v>0</v>
      </c>
      <c r="AF205" s="39">
        <v>0</v>
      </c>
      <c r="AG205" s="51">
        <f t="shared" si="10"/>
        <v>-26579.376401659021</v>
      </c>
      <c r="AH205" s="52">
        <f t="shared" si="11"/>
        <v>103268.05289495857</v>
      </c>
      <c r="AI205" s="3"/>
      <c r="AJ205" s="3"/>
    </row>
    <row r="206" spans="2:36" s="3" customFormat="1" ht="18.75" customHeight="1" thickBot="1" x14ac:dyDescent="0.25">
      <c r="B206" s="49" t="s">
        <v>183</v>
      </c>
      <c r="C206" s="35">
        <v>4654462.8574690009</v>
      </c>
      <c r="D206" s="34">
        <v>4751598.6719310004</v>
      </c>
      <c r="E206" s="34">
        <v>-61263.607514123774</v>
      </c>
      <c r="F206" s="34">
        <v>-48705.909245499963</v>
      </c>
      <c r="G206" s="34">
        <v>40252.457556900001</v>
      </c>
      <c r="H206" s="34">
        <v>42650.671730000002</v>
      </c>
      <c r="I206" s="34">
        <v>0</v>
      </c>
      <c r="J206" s="34">
        <v>0</v>
      </c>
      <c r="K206" s="34">
        <v>50849.707000000002</v>
      </c>
      <c r="L206" s="34">
        <v>85403.073999999993</v>
      </c>
      <c r="M206" s="34">
        <v>149479.85500000001</v>
      </c>
      <c r="N206" s="34">
        <v>180616.21299999999</v>
      </c>
      <c r="O206" s="34">
        <v>4846.6157836345437</v>
      </c>
      <c r="P206" s="34">
        <v>5036.6484125800016</v>
      </c>
      <c r="Q206" s="34">
        <v>196000.75745301243</v>
      </c>
      <c r="R206" s="34">
        <v>306681.68633924867</v>
      </c>
      <c r="S206" s="34">
        <v>1195523.145</v>
      </c>
      <c r="T206" s="36">
        <v>1325230.8929999997</v>
      </c>
      <c r="U206" s="35">
        <v>1959200.5273878614</v>
      </c>
      <c r="V206" s="34">
        <v>2017544.9718314069</v>
      </c>
      <c r="W206" s="34">
        <v>1186667.1707576357</v>
      </c>
      <c r="X206" s="36">
        <v>469942.24633499997</v>
      </c>
      <c r="Y206" s="34">
        <v>205359.6627896842</v>
      </c>
      <c r="Z206" s="36">
        <v>2309195.5396570456</v>
      </c>
      <c r="AA206" s="35">
        <v>86499.334474726653</v>
      </c>
      <c r="AB206" s="34">
        <v>268927.31664199999</v>
      </c>
      <c r="AC206" s="34">
        <v>4183089.8584023123</v>
      </c>
      <c r="AD206" s="36">
        <v>1160293.5138233325</v>
      </c>
      <c r="AE206" s="34">
        <v>956450.91956226202</v>
      </c>
      <c r="AF206" s="34">
        <v>1371867.5450650011</v>
      </c>
      <c r="AG206" s="35">
        <f>C206+E206+G206+Q206+S206++W206+AA206+AC206+Y206+AE206+U206+I206+K206+M206+O206</f>
        <v>14807419.261122905</v>
      </c>
      <c r="AH206" s="36">
        <f>D206+F206+H206+R206+T206+X206+AB206+AD206+Z206+AF206+V206+J206+L206+N206+P206</f>
        <v>14246283.082521113</v>
      </c>
    </row>
    <row r="207" spans="2:36" s="3" customFormat="1" ht="18.75" customHeight="1" thickBot="1" x14ac:dyDescent="0.25">
      <c r="B207" s="85" t="s">
        <v>11</v>
      </c>
      <c r="C207" s="303">
        <f>D206-C206</f>
        <v>97135.814461999573</v>
      </c>
      <c r="D207" s="301"/>
      <c r="E207" s="301">
        <f>F206-E206</f>
        <v>12557.698268623812</v>
      </c>
      <c r="F207" s="301"/>
      <c r="G207" s="301">
        <f>H206-G206</f>
        <v>2398.2141731000011</v>
      </c>
      <c r="H207" s="301"/>
      <c r="I207" s="301">
        <f>J206-I206</f>
        <v>0</v>
      </c>
      <c r="J207" s="301"/>
      <c r="K207" s="301">
        <f>L206-K206</f>
        <v>34553.366999999991</v>
      </c>
      <c r="L207" s="301"/>
      <c r="M207" s="301">
        <f>N206-M206</f>
        <v>31136.357999999978</v>
      </c>
      <c r="N207" s="301"/>
      <c r="O207" s="301">
        <f>P206-O206</f>
        <v>190.03262894545787</v>
      </c>
      <c r="P207" s="301"/>
      <c r="Q207" s="301">
        <f>R206-Q206</f>
        <v>110680.92888623624</v>
      </c>
      <c r="R207" s="301"/>
      <c r="S207" s="301">
        <f>T206-S206</f>
        <v>129707.74799999967</v>
      </c>
      <c r="T207" s="308"/>
      <c r="U207" s="303">
        <f>V206-U206</f>
        <v>58344.444443545537</v>
      </c>
      <c r="V207" s="301"/>
      <c r="W207" s="301">
        <f>X206-W206</f>
        <v>-716724.9244226357</v>
      </c>
      <c r="X207" s="308"/>
      <c r="Y207" s="301">
        <f>Z206-Y206</f>
        <v>2103835.8768673614</v>
      </c>
      <c r="Z207" s="308"/>
      <c r="AA207" s="303">
        <f>AB206-AA206</f>
        <v>182427.98216727335</v>
      </c>
      <c r="AB207" s="301"/>
      <c r="AC207" s="301">
        <f>AD206-AC206</f>
        <v>-3022796.3445789795</v>
      </c>
      <c r="AD207" s="308"/>
      <c r="AE207" s="301">
        <f>AF206-AE206</f>
        <v>415416.6255027391</v>
      </c>
      <c r="AF207" s="301"/>
      <c r="AG207" s="303">
        <f>AH206-AG206</f>
        <v>-561136.17860179208</v>
      </c>
      <c r="AH207" s="308"/>
    </row>
    <row r="208" spans="2:36" ht="13.5" x14ac:dyDescent="0.2">
      <c r="B208" s="193" t="s">
        <v>168</v>
      </c>
      <c r="AI208" s="3"/>
      <c r="AJ208" s="3"/>
    </row>
    <row r="209" spans="2:36" ht="13.5" x14ac:dyDescent="0.2">
      <c r="B209" s="193" t="s">
        <v>169</v>
      </c>
      <c r="AI209" s="3"/>
      <c r="AJ209" s="3"/>
    </row>
    <row r="210" spans="2:36" ht="13.5" x14ac:dyDescent="0.2">
      <c r="B210" s="193" t="s">
        <v>181</v>
      </c>
      <c r="S210" s="239"/>
      <c r="T210" s="239"/>
      <c r="V210" s="239"/>
      <c r="W210" s="239"/>
      <c r="Y210" s="239"/>
      <c r="Z210" s="239"/>
      <c r="AB210" s="239"/>
      <c r="AC210" s="239"/>
      <c r="AE210" s="239"/>
      <c r="AF210" s="239"/>
      <c r="AI210" s="3"/>
      <c r="AJ210" s="3"/>
    </row>
    <row r="211" spans="2:36" ht="12.75" x14ac:dyDescent="0.2">
      <c r="B211" s="58" t="s">
        <v>299</v>
      </c>
      <c r="S211" s="239"/>
      <c r="T211" s="239"/>
      <c r="V211" s="239"/>
      <c r="W211" s="239"/>
      <c r="Z211" s="239"/>
      <c r="AB211" s="239"/>
      <c r="AC211" s="239"/>
      <c r="AF211" s="239"/>
    </row>
    <row r="212" spans="2:36" ht="13.5" x14ac:dyDescent="0.25">
      <c r="B212" s="59" t="s">
        <v>300</v>
      </c>
    </row>
    <row r="213" spans="2:36" ht="13.5" x14ac:dyDescent="0.25">
      <c r="B213" s="59" t="s">
        <v>301</v>
      </c>
    </row>
    <row r="214" spans="2:36" ht="13.5" x14ac:dyDescent="0.25">
      <c r="B214" s="59" t="s">
        <v>302</v>
      </c>
    </row>
    <row r="215" spans="2:36" ht="13.5" x14ac:dyDescent="0.25">
      <c r="B215" s="59" t="s">
        <v>303</v>
      </c>
    </row>
  </sheetData>
  <mergeCells count="58">
    <mergeCell ref="AG10:AG11"/>
    <mergeCell ref="AH10:AH11"/>
    <mergeCell ref="AE207:AF207"/>
    <mergeCell ref="AG207:AH207"/>
    <mergeCell ref="S207:T207"/>
    <mergeCell ref="U207:V207"/>
    <mergeCell ref="W207:X207"/>
    <mergeCell ref="AA207:AB207"/>
    <mergeCell ref="AC207:AD207"/>
    <mergeCell ref="Y207:Z207"/>
    <mergeCell ref="AE10:AF10"/>
    <mergeCell ref="W10:X10"/>
    <mergeCell ref="AA10:AB10"/>
    <mergeCell ref="AC10:AD10"/>
    <mergeCell ref="Y10:Z10"/>
    <mergeCell ref="C207:D207"/>
    <mergeCell ref="E207:F207"/>
    <mergeCell ref="G207:H207"/>
    <mergeCell ref="I207:J207"/>
    <mergeCell ref="K207:L207"/>
    <mergeCell ref="M207:N207"/>
    <mergeCell ref="O207:P207"/>
    <mergeCell ref="Q207:R207"/>
    <mergeCell ref="S10:T10"/>
    <mergeCell ref="U10:V10"/>
    <mergeCell ref="R6:U6"/>
    <mergeCell ref="C7:T7"/>
    <mergeCell ref="C10:D10"/>
    <mergeCell ref="E10:F10"/>
    <mergeCell ref="G10:H10"/>
    <mergeCell ref="I10:J10"/>
    <mergeCell ref="K10:L10"/>
    <mergeCell ref="M10:N10"/>
    <mergeCell ref="O10:P10"/>
    <mergeCell ref="Q10:R10"/>
    <mergeCell ref="S9:T9"/>
    <mergeCell ref="U9:V9"/>
    <mergeCell ref="C9:D9"/>
    <mergeCell ref="E9:F9"/>
    <mergeCell ref="G9:H9"/>
    <mergeCell ref="I9:J9"/>
    <mergeCell ref="B7:B9"/>
    <mergeCell ref="C8:T8"/>
    <mergeCell ref="U8:X8"/>
    <mergeCell ref="U7:Z7"/>
    <mergeCell ref="Y8:Z8"/>
    <mergeCell ref="W9:X9"/>
    <mergeCell ref="Y9:Z9"/>
    <mergeCell ref="M9:N9"/>
    <mergeCell ref="O9:P9"/>
    <mergeCell ref="Q9:R9"/>
    <mergeCell ref="K9:L9"/>
    <mergeCell ref="AA7:AD8"/>
    <mergeCell ref="AE7:AF8"/>
    <mergeCell ref="AG7:AH9"/>
    <mergeCell ref="AA9:AB9"/>
    <mergeCell ref="AC9:AD9"/>
    <mergeCell ref="AE9:AF9"/>
  </mergeCells>
  <pageMargins left="0.35" right="0.17" top="0.5" bottom="0.5" header="0.17" footer="0.16"/>
  <pageSetup paperSize="9" scale="75" orientation="landscape" horizontalDpi="4294967294" verticalDpi="4294967294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64"/>
  <sheetViews>
    <sheetView showGridLines="0" view="pageBreakPreview" zoomScaleNormal="85" zoomScaleSheetLayoutView="100" workbookViewId="0">
      <pane xSplit="3" ySplit="12" topLeftCell="N70" activePane="bottomRight" state="frozen"/>
      <selection pane="topRight" activeCell="C1" sqref="C1"/>
      <selection pane="bottomLeft" activeCell="A10" sqref="A10"/>
      <selection pane="bottomRight" activeCell="C14" sqref="C14"/>
    </sheetView>
  </sheetViews>
  <sheetFormatPr defaultColWidth="9.140625" defaultRowHeight="18" customHeight="1" x14ac:dyDescent="0.2"/>
  <cols>
    <col min="1" max="1" width="1.7109375" style="7" customWidth="1"/>
    <col min="2" max="2" width="5" style="7" customWidth="1"/>
    <col min="3" max="3" width="52.42578125" style="7" customWidth="1"/>
    <col min="4" max="4" width="13.7109375" style="10" customWidth="1"/>
    <col min="5" max="6" width="13.7109375" style="9" customWidth="1"/>
    <col min="7" max="7" width="13.7109375" style="9" hidden="1" customWidth="1"/>
    <col min="8" max="11" width="13.7109375" style="9" customWidth="1"/>
    <col min="12" max="12" width="14.85546875" style="9" customWidth="1"/>
    <col min="13" max="13" width="13.7109375" style="10" customWidth="1"/>
    <col min="14" max="16" width="13.7109375" style="9" customWidth="1"/>
    <col min="17" max="17" width="13.7109375" style="7" customWidth="1"/>
    <col min="18" max="18" width="13.7109375" style="9" customWidth="1"/>
    <col min="19" max="19" width="11.28515625" style="7" bestFit="1" customWidth="1"/>
    <col min="20" max="20" width="10.140625" style="8" customWidth="1"/>
    <col min="21" max="21" width="10.85546875" style="7" bestFit="1" customWidth="1"/>
    <col min="22" max="16384" width="9.140625" style="7"/>
  </cols>
  <sheetData>
    <row r="1" spans="2:24" ht="18" customHeight="1" x14ac:dyDescent="0.2">
      <c r="C1" s="6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2:24" ht="15" customHeight="1" x14ac:dyDescent="0.25">
      <c r="B2" s="53" t="s">
        <v>104</v>
      </c>
      <c r="C2" s="130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</row>
    <row r="3" spans="2:24" ht="13.5" customHeight="1" x14ac:dyDescent="0.2">
      <c r="B3" s="133" t="str">
        <f>+Capital_AC!B3</f>
        <v>2020-21</v>
      </c>
      <c r="C3" s="103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5"/>
      <c r="P3" s="15"/>
      <c r="Q3" s="15"/>
    </row>
    <row r="4" spans="2:24" ht="13.5" customHeight="1" x14ac:dyDescent="0.2">
      <c r="B4" s="55" t="s">
        <v>12</v>
      </c>
      <c r="C4" s="103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</row>
    <row r="5" spans="2:24" ht="13.5" customHeight="1" x14ac:dyDescent="0.2">
      <c r="B5" s="55" t="s">
        <v>313</v>
      </c>
      <c r="C5" s="103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</row>
    <row r="6" spans="2:24" ht="18" customHeight="1" thickBot="1" x14ac:dyDescent="0.25">
      <c r="B6" s="132"/>
      <c r="C6" s="103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</row>
    <row r="7" spans="2:24" s="11" customFormat="1" ht="18" customHeight="1" x14ac:dyDescent="0.25">
      <c r="B7" s="312" t="s">
        <v>105</v>
      </c>
      <c r="C7" s="245" t="s">
        <v>106</v>
      </c>
      <c r="D7" s="248" t="s">
        <v>309</v>
      </c>
      <c r="E7" s="249"/>
      <c r="F7" s="249"/>
      <c r="G7" s="249"/>
      <c r="H7" s="249"/>
      <c r="I7" s="249"/>
      <c r="J7" s="249"/>
      <c r="K7" s="249"/>
      <c r="L7" s="250"/>
      <c r="M7" s="248" t="s">
        <v>306</v>
      </c>
      <c r="N7" s="249"/>
      <c r="O7" s="250"/>
      <c r="P7" s="263" t="s">
        <v>304</v>
      </c>
      <c r="Q7" s="322" t="s">
        <v>131</v>
      </c>
      <c r="R7" s="309" t="s">
        <v>107</v>
      </c>
      <c r="T7" s="14"/>
    </row>
    <row r="8" spans="2:24" s="11" customFormat="1" ht="12.75" x14ac:dyDescent="0.25">
      <c r="B8" s="313"/>
      <c r="C8" s="246"/>
      <c r="D8" s="274" t="s">
        <v>305</v>
      </c>
      <c r="E8" s="275"/>
      <c r="F8" s="275"/>
      <c r="G8" s="275"/>
      <c r="H8" s="275"/>
      <c r="I8" s="275"/>
      <c r="J8" s="275"/>
      <c r="K8" s="275"/>
      <c r="L8" s="315"/>
      <c r="M8" s="274" t="s">
        <v>308</v>
      </c>
      <c r="N8" s="275"/>
      <c r="O8" s="210" t="s">
        <v>128</v>
      </c>
      <c r="P8" s="276"/>
      <c r="Q8" s="323"/>
      <c r="R8" s="310"/>
      <c r="T8" s="14"/>
    </row>
    <row r="9" spans="2:24" s="11" customFormat="1" ht="18" customHeight="1" x14ac:dyDescent="0.25">
      <c r="B9" s="313"/>
      <c r="C9" s="246"/>
      <c r="D9" s="104" t="s">
        <v>14</v>
      </c>
      <c r="E9" s="105" t="s">
        <v>15</v>
      </c>
      <c r="F9" s="106" t="s">
        <v>16</v>
      </c>
      <c r="G9" s="106" t="s">
        <v>17</v>
      </c>
      <c r="H9" s="106" t="s">
        <v>18</v>
      </c>
      <c r="I9" s="106" t="s">
        <v>19</v>
      </c>
      <c r="J9" s="106" t="s">
        <v>20</v>
      </c>
      <c r="K9" s="105" t="s">
        <v>21</v>
      </c>
      <c r="L9" s="107" t="s">
        <v>22</v>
      </c>
      <c r="M9" s="104" t="s">
        <v>23</v>
      </c>
      <c r="N9" s="105" t="s">
        <v>24</v>
      </c>
      <c r="O9" s="203" t="s">
        <v>26</v>
      </c>
      <c r="P9" s="203" t="s">
        <v>25</v>
      </c>
      <c r="Q9" s="107" t="s">
        <v>27</v>
      </c>
      <c r="R9" s="310"/>
      <c r="T9" s="14"/>
    </row>
    <row r="10" spans="2:24" s="11" customFormat="1" ht="18" customHeight="1" x14ac:dyDescent="0.25">
      <c r="B10" s="313"/>
      <c r="C10" s="246"/>
      <c r="D10" s="118" t="s">
        <v>28</v>
      </c>
      <c r="E10" s="119" t="s">
        <v>29</v>
      </c>
      <c r="F10" s="119" t="s">
        <v>263</v>
      </c>
      <c r="G10" s="119" t="s">
        <v>31</v>
      </c>
      <c r="H10" s="119" t="s">
        <v>32</v>
      </c>
      <c r="I10" s="119" t="s">
        <v>33</v>
      </c>
      <c r="J10" s="119" t="s">
        <v>34</v>
      </c>
      <c r="K10" s="119" t="s">
        <v>35</v>
      </c>
      <c r="L10" s="120" t="s">
        <v>36</v>
      </c>
      <c r="M10" s="316" t="s">
        <v>43</v>
      </c>
      <c r="N10" s="319" t="s">
        <v>44</v>
      </c>
      <c r="O10" s="213" t="s">
        <v>30</v>
      </c>
      <c r="P10" s="213" t="s">
        <v>37</v>
      </c>
      <c r="Q10" s="319" t="s">
        <v>129</v>
      </c>
      <c r="R10" s="310"/>
      <c r="T10" s="14"/>
    </row>
    <row r="11" spans="2:24" s="11" customFormat="1" ht="18" customHeight="1" x14ac:dyDescent="0.25">
      <c r="B11" s="313"/>
      <c r="C11" s="246"/>
      <c r="D11" s="118" t="s">
        <v>185</v>
      </c>
      <c r="E11" s="119" t="s">
        <v>241</v>
      </c>
      <c r="F11" s="119" t="s">
        <v>29</v>
      </c>
      <c r="G11" s="119" t="s">
        <v>29</v>
      </c>
      <c r="H11" s="119" t="s">
        <v>39</v>
      </c>
      <c r="I11" s="119" t="s">
        <v>39</v>
      </c>
      <c r="J11" s="119" t="s">
        <v>40</v>
      </c>
      <c r="K11" s="119" t="s">
        <v>41</v>
      </c>
      <c r="L11" s="120" t="s">
        <v>42</v>
      </c>
      <c r="M11" s="317"/>
      <c r="N11" s="320"/>
      <c r="O11" s="213" t="s">
        <v>46</v>
      </c>
      <c r="P11" s="213" t="s">
        <v>45</v>
      </c>
      <c r="Q11" s="320"/>
      <c r="R11" s="310"/>
      <c r="T11" s="14"/>
    </row>
    <row r="12" spans="2:24" s="11" customFormat="1" ht="18" customHeight="1" thickBot="1" x14ac:dyDescent="0.3">
      <c r="B12" s="314"/>
      <c r="C12" s="247"/>
      <c r="D12" s="121" t="s">
        <v>47</v>
      </c>
      <c r="E12" s="122"/>
      <c r="F12" s="122" t="s">
        <v>186</v>
      </c>
      <c r="G12" s="122" t="s">
        <v>41</v>
      </c>
      <c r="H12" s="122" t="s">
        <v>40</v>
      </c>
      <c r="I12" s="122" t="s">
        <v>40</v>
      </c>
      <c r="J12" s="122"/>
      <c r="K12" s="122"/>
      <c r="L12" s="123"/>
      <c r="M12" s="318"/>
      <c r="N12" s="321"/>
      <c r="O12" s="214" t="s">
        <v>49</v>
      </c>
      <c r="P12" s="214" t="s">
        <v>48</v>
      </c>
      <c r="Q12" s="321"/>
      <c r="R12" s="311"/>
      <c r="T12" s="14"/>
    </row>
    <row r="13" spans="2:24" ht="18" customHeight="1" x14ac:dyDescent="0.25">
      <c r="B13" s="116" t="s">
        <v>50</v>
      </c>
      <c r="C13" s="58" t="s">
        <v>130</v>
      </c>
      <c r="D13" s="165">
        <v>97135.781447999922</v>
      </c>
      <c r="E13" s="166">
        <v>12557.69826862381</v>
      </c>
      <c r="F13" s="166">
        <v>2398.346</v>
      </c>
      <c r="G13" s="166">
        <v>0</v>
      </c>
      <c r="H13" s="166">
        <v>34553.366999999998</v>
      </c>
      <c r="I13" s="166">
        <v>31136.317999999999</v>
      </c>
      <c r="J13" s="166">
        <v>189.98962894545826</v>
      </c>
      <c r="K13" s="166">
        <v>110680.54796651629</v>
      </c>
      <c r="L13" s="167">
        <v>129707.75000000003</v>
      </c>
      <c r="M13" s="165">
        <v>58344.669855625019</v>
      </c>
      <c r="N13" s="166">
        <v>-716725.27800000005</v>
      </c>
      <c r="O13" s="215">
        <v>576708.37558378931</v>
      </c>
      <c r="P13" s="215">
        <v>-1241418</v>
      </c>
      <c r="Q13" s="167">
        <v>415417</v>
      </c>
      <c r="R13" s="168">
        <f t="shared" ref="R13:R59" si="0">SUM(D13:Q13)</f>
        <v>-489313.43424850027</v>
      </c>
      <c r="S13" s="8"/>
      <c r="U13" s="8"/>
      <c r="V13" s="8"/>
      <c r="W13" s="8"/>
      <c r="X13" s="8"/>
    </row>
    <row r="14" spans="2:24" ht="18" customHeight="1" x14ac:dyDescent="0.25">
      <c r="B14" s="116" t="s">
        <v>52</v>
      </c>
      <c r="C14" s="58" t="s">
        <v>108</v>
      </c>
      <c r="D14" s="165">
        <v>189889.10745199997</v>
      </c>
      <c r="E14" s="166">
        <v>13227.943489322653</v>
      </c>
      <c r="F14" s="166">
        <v>3460.5950000000003</v>
      </c>
      <c r="G14" s="166">
        <v>0</v>
      </c>
      <c r="H14" s="166">
        <v>34553.366999999998</v>
      </c>
      <c r="I14" s="166">
        <v>31136.317999999999</v>
      </c>
      <c r="J14" s="166">
        <v>189.98962894545826</v>
      </c>
      <c r="K14" s="166">
        <v>113173.84724616676</v>
      </c>
      <c r="L14" s="167">
        <v>132720.23700000002</v>
      </c>
      <c r="M14" s="165">
        <v>702460.80048602493</v>
      </c>
      <c r="N14" s="166">
        <v>-20983.097999999998</v>
      </c>
      <c r="O14" s="215">
        <v>6218908.8926975401</v>
      </c>
      <c r="P14" s="215">
        <v>0</v>
      </c>
      <c r="Q14" s="167">
        <v>451262</v>
      </c>
      <c r="R14" s="168">
        <f t="shared" si="0"/>
        <v>7870000</v>
      </c>
      <c r="S14" s="8"/>
      <c r="U14" s="8"/>
      <c r="V14" s="8"/>
      <c r="W14" s="8"/>
      <c r="X14" s="8"/>
    </row>
    <row r="15" spans="2:24" ht="18" customHeight="1" x14ac:dyDescent="0.25">
      <c r="B15" s="116" t="s">
        <v>53</v>
      </c>
      <c r="C15" s="59" t="s">
        <v>55</v>
      </c>
      <c r="D15" s="165">
        <v>29668.371306000001</v>
      </c>
      <c r="E15" s="170">
        <v>352.12114550000001</v>
      </c>
      <c r="F15" s="170">
        <v>257.62600000000003</v>
      </c>
      <c r="G15" s="170">
        <v>0</v>
      </c>
      <c r="H15" s="170">
        <v>0</v>
      </c>
      <c r="I15" s="170">
        <v>0</v>
      </c>
      <c r="J15" s="170">
        <v>0</v>
      </c>
      <c r="K15" s="170">
        <v>0</v>
      </c>
      <c r="L15" s="171">
        <v>0</v>
      </c>
      <c r="M15" s="169">
        <v>446128.01060920005</v>
      </c>
      <c r="N15" s="170">
        <v>526844.48899999994</v>
      </c>
      <c r="O15" s="216">
        <v>0</v>
      </c>
      <c r="P15" s="216">
        <v>0</v>
      </c>
      <c r="Q15" s="171">
        <v>0</v>
      </c>
      <c r="R15" s="168">
        <f t="shared" si="0"/>
        <v>1003250.6180607</v>
      </c>
      <c r="S15" s="8"/>
      <c r="U15" s="8"/>
      <c r="V15" s="8"/>
      <c r="W15" s="8"/>
      <c r="X15" s="8"/>
    </row>
    <row r="16" spans="2:24" ht="18" customHeight="1" x14ac:dyDescent="0.25">
      <c r="B16" s="116" t="s">
        <v>54</v>
      </c>
      <c r="C16" s="59" t="s">
        <v>109</v>
      </c>
      <c r="D16" s="165">
        <v>160220.73614599998</v>
      </c>
      <c r="E16" s="170">
        <v>12875.822343822654</v>
      </c>
      <c r="F16" s="170">
        <v>3202.9690000000001</v>
      </c>
      <c r="G16" s="170">
        <v>0</v>
      </c>
      <c r="H16" s="170">
        <v>34553.366999999998</v>
      </c>
      <c r="I16" s="170">
        <v>31136.317999999999</v>
      </c>
      <c r="J16" s="170">
        <v>189.98962894545826</v>
      </c>
      <c r="K16" s="170">
        <v>113173.84724616676</v>
      </c>
      <c r="L16" s="171">
        <v>132720.23700000002</v>
      </c>
      <c r="M16" s="169">
        <v>256332.78987682489</v>
      </c>
      <c r="N16" s="170">
        <v>-547827.58699999994</v>
      </c>
      <c r="O16" s="216">
        <v>6218908.8926975401</v>
      </c>
      <c r="P16" s="216">
        <v>0</v>
      </c>
      <c r="Q16" s="171">
        <v>451262</v>
      </c>
      <c r="R16" s="168">
        <f t="shared" si="0"/>
        <v>6866749.3819393003</v>
      </c>
      <c r="S16" s="8"/>
      <c r="U16" s="8"/>
      <c r="V16" s="8"/>
      <c r="W16" s="8"/>
      <c r="X16" s="8"/>
    </row>
    <row r="17" spans="2:24" ht="18" customHeight="1" x14ac:dyDescent="0.25">
      <c r="B17" s="116" t="s">
        <v>56</v>
      </c>
      <c r="C17" s="58" t="s">
        <v>110</v>
      </c>
      <c r="D17" s="165">
        <v>0</v>
      </c>
      <c r="E17" s="166">
        <v>0</v>
      </c>
      <c r="F17" s="166">
        <v>0</v>
      </c>
      <c r="G17" s="166">
        <v>0</v>
      </c>
      <c r="H17" s="166">
        <v>0</v>
      </c>
      <c r="I17" s="166">
        <v>0</v>
      </c>
      <c r="J17" s="166">
        <v>0</v>
      </c>
      <c r="K17" s="166">
        <v>0</v>
      </c>
      <c r="L17" s="167">
        <v>0</v>
      </c>
      <c r="M17" s="165">
        <v>0</v>
      </c>
      <c r="N17" s="166">
        <v>0</v>
      </c>
      <c r="O17" s="215">
        <v>0</v>
      </c>
      <c r="P17" s="215">
        <v>0</v>
      </c>
      <c r="Q17" s="167">
        <v>-35845</v>
      </c>
      <c r="R17" s="168">
        <f t="shared" si="0"/>
        <v>-35845</v>
      </c>
      <c r="S17" s="8"/>
      <c r="U17" s="8"/>
      <c r="V17" s="8"/>
      <c r="W17" s="8"/>
      <c r="X17" s="8"/>
    </row>
    <row r="18" spans="2:24" ht="18" customHeight="1" x14ac:dyDescent="0.25">
      <c r="B18" s="116" t="s">
        <v>57</v>
      </c>
      <c r="C18" s="132" t="s">
        <v>58</v>
      </c>
      <c r="D18" s="165">
        <v>0</v>
      </c>
      <c r="E18" s="166">
        <v>0</v>
      </c>
      <c r="F18" s="166">
        <v>0</v>
      </c>
      <c r="G18" s="166">
        <v>0</v>
      </c>
      <c r="H18" s="166">
        <v>0</v>
      </c>
      <c r="I18" s="166">
        <v>0</v>
      </c>
      <c r="J18" s="166">
        <v>0</v>
      </c>
      <c r="K18" s="166">
        <v>0</v>
      </c>
      <c r="L18" s="167">
        <v>0</v>
      </c>
      <c r="M18" s="165">
        <v>0</v>
      </c>
      <c r="N18" s="166">
        <v>0</v>
      </c>
      <c r="O18" s="215">
        <v>0</v>
      </c>
      <c r="P18" s="215">
        <v>0</v>
      </c>
      <c r="Q18" s="167">
        <v>451262</v>
      </c>
      <c r="R18" s="168">
        <f t="shared" si="0"/>
        <v>451262</v>
      </c>
      <c r="S18" s="8"/>
      <c r="U18" s="8"/>
      <c r="V18" s="8"/>
      <c r="W18" s="8"/>
      <c r="X18" s="8"/>
    </row>
    <row r="19" spans="2:24" ht="18" customHeight="1" x14ac:dyDescent="0.25">
      <c r="B19" s="116" t="s">
        <v>59</v>
      </c>
      <c r="C19" s="58" t="s">
        <v>111</v>
      </c>
      <c r="D19" s="165">
        <v>92753.326004000046</v>
      </c>
      <c r="E19" s="166">
        <v>670.24522069884404</v>
      </c>
      <c r="F19" s="166">
        <v>1062.2490000000003</v>
      </c>
      <c r="G19" s="166">
        <v>0</v>
      </c>
      <c r="H19" s="166">
        <v>0</v>
      </c>
      <c r="I19" s="166">
        <v>0</v>
      </c>
      <c r="J19" s="166">
        <v>0</v>
      </c>
      <c r="K19" s="166">
        <v>2493.2992796504768</v>
      </c>
      <c r="L19" s="167">
        <v>3012.4870000000005</v>
      </c>
      <c r="M19" s="165">
        <v>644116.13063039992</v>
      </c>
      <c r="N19" s="166">
        <v>695742.18</v>
      </c>
      <c r="O19" s="215">
        <v>5642200.5171137508</v>
      </c>
      <c r="P19" s="215">
        <v>1241418</v>
      </c>
      <c r="Q19" s="167">
        <v>0</v>
      </c>
      <c r="R19" s="168">
        <f t="shared" si="0"/>
        <v>8323468.4342484996</v>
      </c>
      <c r="S19" s="8"/>
      <c r="U19" s="8"/>
      <c r="V19" s="8"/>
      <c r="W19" s="8"/>
      <c r="X19" s="8"/>
    </row>
    <row r="20" spans="2:24" ht="18" customHeight="1" x14ac:dyDescent="0.25">
      <c r="B20" s="116" t="s">
        <v>60</v>
      </c>
      <c r="C20" s="59" t="s">
        <v>61</v>
      </c>
      <c r="D20" s="169">
        <v>66888.408327000041</v>
      </c>
      <c r="E20" s="170">
        <v>628.25922069884405</v>
      </c>
      <c r="F20" s="170">
        <v>863.78400000000033</v>
      </c>
      <c r="G20" s="170">
        <v>0</v>
      </c>
      <c r="H20" s="170">
        <v>0</v>
      </c>
      <c r="I20" s="170">
        <v>0</v>
      </c>
      <c r="J20" s="170">
        <v>0</v>
      </c>
      <c r="K20" s="170">
        <v>-4060.3663563495229</v>
      </c>
      <c r="L20" s="171">
        <v>2677.3109999999997</v>
      </c>
      <c r="M20" s="169">
        <v>440929.41556759994</v>
      </c>
      <c r="N20" s="170">
        <v>346640.125</v>
      </c>
      <c r="O20" s="216">
        <v>5121015.0632410506</v>
      </c>
      <c r="P20" s="216">
        <v>1241418</v>
      </c>
      <c r="Q20" s="171">
        <v>0</v>
      </c>
      <c r="R20" s="168">
        <f t="shared" si="0"/>
        <v>7217000</v>
      </c>
      <c r="S20" s="8"/>
      <c r="U20" s="8"/>
      <c r="V20" s="8"/>
      <c r="W20" s="8"/>
      <c r="X20" s="8"/>
    </row>
    <row r="21" spans="2:24" ht="18" customHeight="1" x14ac:dyDescent="0.25">
      <c r="B21" s="116" t="s">
        <v>62</v>
      </c>
      <c r="C21" s="59" t="s">
        <v>112</v>
      </c>
      <c r="D21" s="169">
        <v>25864.917677000005</v>
      </c>
      <c r="E21" s="170">
        <v>41.985999999999997</v>
      </c>
      <c r="F21" s="170">
        <v>198.46499999999986</v>
      </c>
      <c r="G21" s="170">
        <v>0</v>
      </c>
      <c r="H21" s="170">
        <v>0</v>
      </c>
      <c r="I21" s="170">
        <v>0</v>
      </c>
      <c r="J21" s="170">
        <v>0</v>
      </c>
      <c r="K21" s="170">
        <v>6553.6656359999997</v>
      </c>
      <c r="L21" s="171">
        <v>335.17600000000084</v>
      </c>
      <c r="M21" s="169">
        <v>203186.71506279995</v>
      </c>
      <c r="N21" s="170">
        <v>349102.05500000005</v>
      </c>
      <c r="O21" s="216">
        <v>521185.45387269999</v>
      </c>
      <c r="P21" s="216">
        <v>0</v>
      </c>
      <c r="Q21" s="171">
        <v>0</v>
      </c>
      <c r="R21" s="168">
        <f t="shared" si="0"/>
        <v>1106468.4342485</v>
      </c>
      <c r="S21" s="8"/>
      <c r="U21" s="8"/>
      <c r="V21" s="8"/>
      <c r="W21" s="8"/>
      <c r="X21" s="8"/>
    </row>
    <row r="22" spans="2:24" s="12" customFormat="1" ht="18" customHeight="1" x14ac:dyDescent="0.25">
      <c r="B22" s="116" t="s">
        <v>63</v>
      </c>
      <c r="C22" s="160" t="s">
        <v>113</v>
      </c>
      <c r="D22" s="165">
        <v>97135.814461999573</v>
      </c>
      <c r="E22" s="166">
        <v>12557.698268623812</v>
      </c>
      <c r="F22" s="166">
        <v>2398.2141730999938</v>
      </c>
      <c r="G22" s="166">
        <v>0</v>
      </c>
      <c r="H22" s="166">
        <v>34553.366999999991</v>
      </c>
      <c r="I22" s="166">
        <v>31136.357999999978</v>
      </c>
      <c r="J22" s="166">
        <v>190.03262894545878</v>
      </c>
      <c r="K22" s="166">
        <v>110680.92888623619</v>
      </c>
      <c r="L22" s="167">
        <v>129707.74799999944</v>
      </c>
      <c r="M22" s="165">
        <v>58344.444443545304</v>
      </c>
      <c r="N22" s="166">
        <v>-716724.92442263581</v>
      </c>
      <c r="O22" s="215">
        <v>2103835.8768673614</v>
      </c>
      <c r="P22" s="215">
        <v>-2840368.3624117058</v>
      </c>
      <c r="Q22" s="167">
        <v>415416.6255027391</v>
      </c>
      <c r="R22" s="168">
        <f t="shared" si="0"/>
        <v>-561136.17860179138</v>
      </c>
      <c r="S22" s="8"/>
      <c r="T22" s="8"/>
      <c r="U22" s="8"/>
      <c r="V22" s="8"/>
      <c r="W22" s="8"/>
      <c r="X22" s="8"/>
    </row>
    <row r="23" spans="2:24" ht="18" customHeight="1" x14ac:dyDescent="0.25">
      <c r="B23" s="116" t="s">
        <v>64</v>
      </c>
      <c r="C23" s="160" t="s">
        <v>226</v>
      </c>
      <c r="D23" s="172">
        <v>4751598.6719310004</v>
      </c>
      <c r="E23" s="173">
        <v>-48705.909245499963</v>
      </c>
      <c r="F23" s="173">
        <v>42650.671729999995</v>
      </c>
      <c r="G23" s="173">
        <v>0</v>
      </c>
      <c r="H23" s="173">
        <v>85403.073999999993</v>
      </c>
      <c r="I23" s="173">
        <v>180616.21299999999</v>
      </c>
      <c r="J23" s="173">
        <v>5036.6484125800025</v>
      </c>
      <c r="K23" s="173">
        <v>306681.68633924861</v>
      </c>
      <c r="L23" s="174">
        <v>1325230.8929999995</v>
      </c>
      <c r="M23" s="172">
        <v>2017544.9718314069</v>
      </c>
      <c r="N23" s="173">
        <v>469942.24633499992</v>
      </c>
      <c r="O23" s="217">
        <v>2309195.5396570456</v>
      </c>
      <c r="P23" s="217">
        <v>1429220.8304653326</v>
      </c>
      <c r="Q23" s="174">
        <v>1371867.5450650011</v>
      </c>
      <c r="R23" s="168">
        <f t="shared" si="0"/>
        <v>14246283.082521111</v>
      </c>
      <c r="S23" s="8"/>
      <c r="U23" s="8"/>
      <c r="V23" s="8"/>
      <c r="W23" s="8"/>
      <c r="X23" s="8"/>
    </row>
    <row r="24" spans="2:24" s="12" customFormat="1" ht="18" customHeight="1" x14ac:dyDescent="0.25">
      <c r="B24" s="116" t="s">
        <v>69</v>
      </c>
      <c r="C24" s="161" t="s">
        <v>227</v>
      </c>
      <c r="D24" s="172">
        <v>0</v>
      </c>
      <c r="E24" s="173">
        <v>0</v>
      </c>
      <c r="F24" s="173">
        <v>0</v>
      </c>
      <c r="G24" s="173">
        <v>0</v>
      </c>
      <c r="H24" s="173">
        <v>0</v>
      </c>
      <c r="I24" s="173">
        <v>0</v>
      </c>
      <c r="J24" s="173">
        <v>0</v>
      </c>
      <c r="K24" s="173">
        <v>0</v>
      </c>
      <c r="L24" s="174">
        <v>-9624.5849999999991</v>
      </c>
      <c r="M24" s="172">
        <v>0</v>
      </c>
      <c r="N24" s="173">
        <v>0</v>
      </c>
      <c r="O24" s="217">
        <v>0</v>
      </c>
      <c r="P24" s="217">
        <v>0</v>
      </c>
      <c r="Q24" s="174">
        <v>0</v>
      </c>
      <c r="R24" s="168">
        <f t="shared" si="0"/>
        <v>-9624.5849999999991</v>
      </c>
      <c r="S24" s="8"/>
      <c r="T24" s="8"/>
      <c r="U24" s="8"/>
      <c r="V24" s="8"/>
      <c r="W24" s="8"/>
      <c r="X24" s="8"/>
    </row>
    <row r="25" spans="2:24" s="12" customFormat="1" ht="18" customHeight="1" x14ac:dyDescent="0.25">
      <c r="B25" s="116" t="s">
        <v>70</v>
      </c>
      <c r="C25" s="161" t="s">
        <v>228</v>
      </c>
      <c r="D25" s="175">
        <v>386146.73358399991</v>
      </c>
      <c r="E25" s="176">
        <v>-51473.987194135698</v>
      </c>
      <c r="F25" s="176">
        <v>36045.202000000005</v>
      </c>
      <c r="G25" s="176">
        <v>0</v>
      </c>
      <c r="H25" s="176">
        <v>56704.28</v>
      </c>
      <c r="I25" s="176">
        <v>120345.71</v>
      </c>
      <c r="J25" s="176">
        <v>2651.8419853400005</v>
      </c>
      <c r="K25" s="176">
        <v>61587.753433876875</v>
      </c>
      <c r="L25" s="177">
        <v>434133.473</v>
      </c>
      <c r="M25" s="175">
        <v>958591.57570612663</v>
      </c>
      <c r="N25" s="176">
        <v>176495.78833499999</v>
      </c>
      <c r="O25" s="218">
        <v>1909470.3893845996</v>
      </c>
      <c r="P25" s="218">
        <v>1025583.6491405545</v>
      </c>
      <c r="Q25" s="177">
        <v>0</v>
      </c>
      <c r="R25" s="168">
        <f t="shared" si="0"/>
        <v>5116282.4093753621</v>
      </c>
      <c r="S25" s="8"/>
      <c r="T25" s="8"/>
      <c r="U25" s="8"/>
      <c r="V25" s="8"/>
      <c r="W25" s="8"/>
      <c r="X25" s="8"/>
    </row>
    <row r="26" spans="2:24" s="12" customFormat="1" ht="17.25" customHeight="1" x14ac:dyDescent="0.25">
      <c r="B26" s="116" t="s">
        <v>71</v>
      </c>
      <c r="C26" s="162" t="s">
        <v>229</v>
      </c>
      <c r="D26" s="178">
        <v>45226.75936199999</v>
      </c>
      <c r="E26" s="179">
        <v>6871.2419208643141</v>
      </c>
      <c r="F26" s="179">
        <v>351.66400000000004</v>
      </c>
      <c r="G26" s="179">
        <v>0</v>
      </c>
      <c r="H26" s="179">
        <v>0</v>
      </c>
      <c r="I26" s="179">
        <v>0</v>
      </c>
      <c r="J26" s="179">
        <v>438.30728260000052</v>
      </c>
      <c r="K26" s="179">
        <v>820.47874099687488</v>
      </c>
      <c r="L26" s="180">
        <v>-43661.284</v>
      </c>
      <c r="M26" s="178">
        <v>-1645.9045166999999</v>
      </c>
      <c r="N26" s="179">
        <v>-1865.74</v>
      </c>
      <c r="O26" s="219">
        <v>771950.86136425997</v>
      </c>
      <c r="P26" s="219">
        <v>22.013000000000002</v>
      </c>
      <c r="Q26" s="180">
        <v>0</v>
      </c>
      <c r="R26" s="168">
        <f t="shared" si="0"/>
        <v>778508.39715402119</v>
      </c>
      <c r="S26" s="8"/>
      <c r="T26" s="8"/>
      <c r="U26" s="8"/>
      <c r="V26" s="8"/>
      <c r="W26" s="8"/>
      <c r="X26" s="8"/>
    </row>
    <row r="27" spans="2:24" s="12" customFormat="1" ht="18" customHeight="1" x14ac:dyDescent="0.25">
      <c r="B27" s="116" t="s">
        <v>72</v>
      </c>
      <c r="C27" s="162" t="s">
        <v>230</v>
      </c>
      <c r="D27" s="178">
        <v>293760.87522199994</v>
      </c>
      <c r="E27" s="179">
        <v>-53223.159000000007</v>
      </c>
      <c r="F27" s="179">
        <v>21237.945</v>
      </c>
      <c r="G27" s="179">
        <v>0</v>
      </c>
      <c r="H27" s="179">
        <v>45010.497000000003</v>
      </c>
      <c r="I27" s="179">
        <v>97863.157000000007</v>
      </c>
      <c r="J27" s="179">
        <v>1657.4567027399999</v>
      </c>
      <c r="K27" s="179">
        <v>25444.705739879999</v>
      </c>
      <c r="L27" s="180">
        <v>477666.75699999998</v>
      </c>
      <c r="M27" s="178">
        <v>623489.53864769998</v>
      </c>
      <c r="N27" s="179">
        <v>73459.002000000008</v>
      </c>
      <c r="O27" s="219">
        <v>1153338.4230000002</v>
      </c>
      <c r="P27" s="219">
        <v>953298.10400000005</v>
      </c>
      <c r="Q27" s="180">
        <v>125617.19455519084</v>
      </c>
      <c r="R27" s="168">
        <f t="shared" si="0"/>
        <v>3838620.496867511</v>
      </c>
      <c r="S27" s="8"/>
      <c r="T27" s="8"/>
      <c r="U27" s="8"/>
      <c r="V27" s="8"/>
      <c r="W27" s="8"/>
      <c r="X27" s="8"/>
    </row>
    <row r="28" spans="2:24" s="12" customFormat="1" ht="18" customHeight="1" x14ac:dyDescent="0.25">
      <c r="B28" s="116" t="s">
        <v>73</v>
      </c>
      <c r="C28" s="162" t="s">
        <v>231</v>
      </c>
      <c r="D28" s="178">
        <v>47159.099000000002</v>
      </c>
      <c r="E28" s="179">
        <v>-5122.0701149999995</v>
      </c>
      <c r="F28" s="179">
        <v>14455.593000000001</v>
      </c>
      <c r="G28" s="179">
        <v>0</v>
      </c>
      <c r="H28" s="179">
        <v>11693.782999999999</v>
      </c>
      <c r="I28" s="179">
        <v>22482.553</v>
      </c>
      <c r="J28" s="179">
        <v>556.07800000000009</v>
      </c>
      <c r="K28" s="179">
        <v>35322.568953000002</v>
      </c>
      <c r="L28" s="180">
        <v>128</v>
      </c>
      <c r="M28" s="178">
        <v>336747.94157512655</v>
      </c>
      <c r="N28" s="179">
        <v>104902.52633499997</v>
      </c>
      <c r="O28" s="219">
        <v>-15818.894979660636</v>
      </c>
      <c r="P28" s="219">
        <v>72263.532140554409</v>
      </c>
      <c r="Q28" s="180">
        <v>-125617.19455519086</v>
      </c>
      <c r="R28" s="168">
        <f t="shared" si="0"/>
        <v>499153.51535382937</v>
      </c>
      <c r="S28" s="8"/>
      <c r="T28" s="8"/>
      <c r="U28" s="8"/>
      <c r="V28" s="8"/>
      <c r="W28" s="8"/>
      <c r="X28" s="8"/>
    </row>
    <row r="29" spans="2:24" s="12" customFormat="1" ht="18" customHeight="1" x14ac:dyDescent="0.25">
      <c r="B29" s="116" t="s">
        <v>74</v>
      </c>
      <c r="C29" s="161" t="s">
        <v>232</v>
      </c>
      <c r="D29" s="172">
        <v>3331250.0296760006</v>
      </c>
      <c r="E29" s="173">
        <v>1931.8882880000001</v>
      </c>
      <c r="F29" s="173">
        <v>318.11299999999937</v>
      </c>
      <c r="G29" s="173">
        <v>0</v>
      </c>
      <c r="H29" s="173">
        <v>30161.571</v>
      </c>
      <c r="I29" s="173">
        <v>-16722.337</v>
      </c>
      <c r="J29" s="173">
        <v>-753.26189050000016</v>
      </c>
      <c r="K29" s="173">
        <v>129798.5037556905</v>
      </c>
      <c r="L29" s="174">
        <v>-487753.47599999997</v>
      </c>
      <c r="M29" s="172">
        <v>81731.35147189998</v>
      </c>
      <c r="N29" s="173">
        <v>1023.0649999999996</v>
      </c>
      <c r="O29" s="217">
        <v>90454.417074864148</v>
      </c>
      <c r="P29" s="217">
        <v>-144.393</v>
      </c>
      <c r="Q29" s="174">
        <v>493551.0700382567</v>
      </c>
      <c r="R29" s="168">
        <f t="shared" si="0"/>
        <v>3654846.5414142124</v>
      </c>
      <c r="S29" s="8"/>
      <c r="T29" s="8"/>
      <c r="U29" s="8"/>
      <c r="V29" s="8"/>
      <c r="W29" s="8"/>
      <c r="X29" s="8"/>
    </row>
    <row r="30" spans="2:24" ht="18" customHeight="1" x14ac:dyDescent="0.25">
      <c r="B30" s="116" t="s">
        <v>75</v>
      </c>
      <c r="C30" s="162" t="s">
        <v>233</v>
      </c>
      <c r="D30" s="178">
        <v>880469.45292399998</v>
      </c>
      <c r="E30" s="179">
        <v>374.39199999999994</v>
      </c>
      <c r="F30" s="179">
        <v>-10236.568000000001</v>
      </c>
      <c r="G30" s="179">
        <v>0</v>
      </c>
      <c r="H30" s="179">
        <v>27601.067999999999</v>
      </c>
      <c r="I30" s="179">
        <v>-17552.523999999998</v>
      </c>
      <c r="J30" s="179">
        <v>-1290.3001304900004</v>
      </c>
      <c r="K30" s="179">
        <v>35528.349936000035</v>
      </c>
      <c r="L30" s="180">
        <v>157775.59399999998</v>
      </c>
      <c r="M30" s="178">
        <v>99334.21842759999</v>
      </c>
      <c r="N30" s="179">
        <v>-2177.1840000000002</v>
      </c>
      <c r="O30" s="219">
        <v>-301003.55565575999</v>
      </c>
      <c r="P30" s="219">
        <v>-119.857</v>
      </c>
      <c r="Q30" s="180">
        <v>0</v>
      </c>
      <c r="R30" s="168">
        <f t="shared" si="0"/>
        <v>868703.08650135028</v>
      </c>
      <c r="S30" s="8"/>
      <c r="U30" s="8"/>
      <c r="V30" s="8"/>
      <c r="W30" s="8"/>
      <c r="X30" s="8"/>
    </row>
    <row r="31" spans="2:24" ht="18" customHeight="1" x14ac:dyDescent="0.25">
      <c r="B31" s="116" t="s">
        <v>76</v>
      </c>
      <c r="C31" s="162" t="s">
        <v>234</v>
      </c>
      <c r="D31" s="178">
        <v>2450780.5767520005</v>
      </c>
      <c r="E31" s="179">
        <v>1557.496288</v>
      </c>
      <c r="F31" s="179">
        <v>10554.681</v>
      </c>
      <c r="G31" s="179">
        <v>0</v>
      </c>
      <c r="H31" s="179">
        <v>2560.5030000000002</v>
      </c>
      <c r="I31" s="179">
        <v>830.1869999999999</v>
      </c>
      <c r="J31" s="179">
        <v>537.03823999000019</v>
      </c>
      <c r="K31" s="179">
        <v>94270.153819690473</v>
      </c>
      <c r="L31" s="180">
        <v>-645529.06999999995</v>
      </c>
      <c r="M31" s="178">
        <v>-17602.866955700007</v>
      </c>
      <c r="N31" s="179">
        <v>3200.2489999999998</v>
      </c>
      <c r="O31" s="219">
        <v>391457.97273062414</v>
      </c>
      <c r="P31" s="219">
        <v>-24.536000000000001</v>
      </c>
      <c r="Q31" s="180">
        <v>493551.0700382567</v>
      </c>
      <c r="R31" s="168">
        <f t="shared" si="0"/>
        <v>2786143.4549128618</v>
      </c>
      <c r="S31" s="8"/>
      <c r="U31" s="8"/>
      <c r="V31" s="8"/>
      <c r="W31" s="8"/>
      <c r="X31" s="8"/>
    </row>
    <row r="32" spans="2:24" ht="18" customHeight="1" x14ac:dyDescent="0.25">
      <c r="B32" s="116" t="s">
        <v>77</v>
      </c>
      <c r="C32" s="161" t="s">
        <v>235</v>
      </c>
      <c r="D32" s="172">
        <v>1045162.3375560003</v>
      </c>
      <c r="E32" s="173">
        <v>233.72784700000003</v>
      </c>
      <c r="F32" s="173">
        <v>4809.7230000000009</v>
      </c>
      <c r="G32" s="173">
        <v>0</v>
      </c>
      <c r="H32" s="173">
        <v>1.4999999999999999E-2</v>
      </c>
      <c r="I32" s="173">
        <v>3939.6179999999995</v>
      </c>
      <c r="J32" s="173">
        <v>-97.125</v>
      </c>
      <c r="K32" s="173">
        <v>28984.163695633681</v>
      </c>
      <c r="L32" s="174">
        <v>1239749.2919999997</v>
      </c>
      <c r="M32" s="172">
        <v>25411.426236300002</v>
      </c>
      <c r="N32" s="173">
        <v>2250.8919999999998</v>
      </c>
      <c r="O32" s="217">
        <v>631.71518289999995</v>
      </c>
      <c r="P32" s="217">
        <v>276697.07799999998</v>
      </c>
      <c r="Q32" s="174">
        <v>735940.73599913716</v>
      </c>
      <c r="R32" s="168">
        <f t="shared" si="0"/>
        <v>3363713.599516971</v>
      </c>
      <c r="S32" s="8"/>
      <c r="U32" s="8"/>
      <c r="V32" s="8"/>
      <c r="W32" s="8"/>
      <c r="X32" s="8"/>
    </row>
    <row r="33" spans="2:24" s="12" customFormat="1" ht="18" customHeight="1" x14ac:dyDescent="0.25">
      <c r="B33" s="116" t="s">
        <v>78</v>
      </c>
      <c r="C33" s="162" t="s">
        <v>233</v>
      </c>
      <c r="D33" s="178">
        <v>495528.66704500047</v>
      </c>
      <c r="E33" s="179">
        <v>22.987380000000002</v>
      </c>
      <c r="F33" s="179">
        <v>-414.62199999999962</v>
      </c>
      <c r="G33" s="179">
        <v>0</v>
      </c>
      <c r="H33" s="179">
        <v>0</v>
      </c>
      <c r="I33" s="179">
        <v>3939.9529999999995</v>
      </c>
      <c r="J33" s="179">
        <v>-97.125</v>
      </c>
      <c r="K33" s="179">
        <v>-256.31838536630153</v>
      </c>
      <c r="L33" s="180">
        <v>1194089.8209999998</v>
      </c>
      <c r="M33" s="178">
        <v>3039.9434726000009</v>
      </c>
      <c r="N33" s="179">
        <v>1221.1300000000001</v>
      </c>
      <c r="O33" s="219">
        <v>91.783574599999994</v>
      </c>
      <c r="P33" s="219">
        <v>31009.098000000002</v>
      </c>
      <c r="Q33" s="180">
        <v>0</v>
      </c>
      <c r="R33" s="168">
        <f t="shared" si="0"/>
        <v>1728175.3180868339</v>
      </c>
      <c r="S33" s="8"/>
      <c r="T33" s="8"/>
      <c r="U33" s="8"/>
      <c r="V33" s="8"/>
      <c r="W33" s="8"/>
      <c r="X33" s="8"/>
    </row>
    <row r="34" spans="2:24" ht="18" customHeight="1" x14ac:dyDescent="0.25">
      <c r="B34" s="116" t="s">
        <v>79</v>
      </c>
      <c r="C34" s="162" t="s">
        <v>234</v>
      </c>
      <c r="D34" s="178">
        <v>549633.67051099986</v>
      </c>
      <c r="E34" s="179">
        <v>210.74046700000002</v>
      </c>
      <c r="F34" s="179">
        <v>5224.3450000000003</v>
      </c>
      <c r="G34" s="179">
        <v>0</v>
      </c>
      <c r="H34" s="179">
        <v>1.4999999999999999E-2</v>
      </c>
      <c r="I34" s="179">
        <v>-0.33500000000000002</v>
      </c>
      <c r="J34" s="179">
        <v>0</v>
      </c>
      <c r="K34" s="179">
        <v>29240.482080999984</v>
      </c>
      <c r="L34" s="180">
        <v>45659.470999999998</v>
      </c>
      <c r="M34" s="178">
        <v>22371.482763700002</v>
      </c>
      <c r="N34" s="179">
        <v>1029.7619999999997</v>
      </c>
      <c r="O34" s="219">
        <v>539.93160829999999</v>
      </c>
      <c r="P34" s="219">
        <v>245687.97999999998</v>
      </c>
      <c r="Q34" s="180">
        <v>735940.73599913716</v>
      </c>
      <c r="R34" s="168">
        <f t="shared" si="0"/>
        <v>1635538.2814301369</v>
      </c>
      <c r="S34" s="8"/>
      <c r="U34" s="8"/>
      <c r="V34" s="8"/>
      <c r="W34" s="8"/>
      <c r="X34" s="8"/>
    </row>
    <row r="35" spans="2:24" ht="18" customHeight="1" x14ac:dyDescent="0.25">
      <c r="B35" s="116" t="s">
        <v>80</v>
      </c>
      <c r="C35" s="161" t="s">
        <v>236</v>
      </c>
      <c r="D35" s="172">
        <v>14505.883363999987</v>
      </c>
      <c r="E35" s="173">
        <v>-485.86199999999997</v>
      </c>
      <c r="F35" s="173">
        <v>64.681729999999902</v>
      </c>
      <c r="G35" s="173">
        <v>0</v>
      </c>
      <c r="H35" s="173">
        <v>149.49100000000001</v>
      </c>
      <c r="I35" s="173">
        <v>63345.234000000004</v>
      </c>
      <c r="J35" s="173">
        <v>2803.1833863600018</v>
      </c>
      <c r="K35" s="173">
        <v>82699.139047185745</v>
      </c>
      <c r="L35" s="174">
        <v>35585.879000000001</v>
      </c>
      <c r="M35" s="172">
        <v>69775.266640195827</v>
      </c>
      <c r="N35" s="173">
        <v>23314.777999999998</v>
      </c>
      <c r="O35" s="217">
        <v>106121.23497388235</v>
      </c>
      <c r="P35" s="217">
        <v>16424.308752100002</v>
      </c>
      <c r="Q35" s="174">
        <v>239492.0346900287</v>
      </c>
      <c r="R35" s="168">
        <f t="shared" si="0"/>
        <v>653795.25258375262</v>
      </c>
      <c r="S35" s="8"/>
      <c r="U35" s="8"/>
      <c r="V35" s="8"/>
      <c r="W35" s="8"/>
      <c r="X35" s="8"/>
    </row>
    <row r="36" spans="2:24" ht="18" customHeight="1" x14ac:dyDescent="0.25">
      <c r="B36" s="116" t="s">
        <v>81</v>
      </c>
      <c r="C36" s="161" t="s">
        <v>100</v>
      </c>
      <c r="D36" s="172">
        <v>-63806.69999999999</v>
      </c>
      <c r="E36" s="173">
        <v>0</v>
      </c>
      <c r="F36" s="173">
        <v>0</v>
      </c>
      <c r="G36" s="173">
        <v>0</v>
      </c>
      <c r="H36" s="173">
        <v>0</v>
      </c>
      <c r="I36" s="173">
        <v>1036.1530000000002</v>
      </c>
      <c r="J36" s="173">
        <v>0</v>
      </c>
      <c r="K36" s="173">
        <v>0</v>
      </c>
      <c r="L36" s="174">
        <v>243.738</v>
      </c>
      <c r="M36" s="172">
        <v>0</v>
      </c>
      <c r="N36" s="173">
        <v>0</v>
      </c>
      <c r="O36" s="217">
        <v>0</v>
      </c>
      <c r="P36" s="217">
        <v>0</v>
      </c>
      <c r="Q36" s="174">
        <v>0</v>
      </c>
      <c r="R36" s="168">
        <f t="shared" si="0"/>
        <v>-62526.808999999994</v>
      </c>
      <c r="S36" s="8"/>
      <c r="U36" s="8"/>
      <c r="V36" s="8"/>
      <c r="W36" s="8"/>
      <c r="X36" s="8"/>
    </row>
    <row r="37" spans="2:24" s="12" customFormat="1" ht="18" customHeight="1" x14ac:dyDescent="0.25">
      <c r="B37" s="116" t="s">
        <v>82</v>
      </c>
      <c r="C37" s="161" t="s">
        <v>237</v>
      </c>
      <c r="D37" s="172">
        <v>-31.128000000000004</v>
      </c>
      <c r="E37" s="173">
        <v>0</v>
      </c>
      <c r="F37" s="173">
        <v>0</v>
      </c>
      <c r="G37" s="173">
        <v>0</v>
      </c>
      <c r="H37" s="173">
        <v>0</v>
      </c>
      <c r="I37" s="173">
        <v>0</v>
      </c>
      <c r="J37" s="173">
        <v>0</v>
      </c>
      <c r="K37" s="173">
        <v>1560.5719999999999</v>
      </c>
      <c r="L37" s="174">
        <v>7.4710000000000001</v>
      </c>
      <c r="M37" s="172">
        <v>10330.866030999981</v>
      </c>
      <c r="N37" s="173">
        <v>-31611.127</v>
      </c>
      <c r="O37" s="217">
        <v>200072.8946581108</v>
      </c>
      <c r="P37" s="217">
        <v>0.185</v>
      </c>
      <c r="Q37" s="174">
        <v>0</v>
      </c>
      <c r="R37" s="168">
        <f t="shared" si="0"/>
        <v>180329.73368911078</v>
      </c>
      <c r="S37" s="8"/>
      <c r="T37" s="8"/>
      <c r="U37" s="8"/>
      <c r="V37" s="8"/>
      <c r="W37" s="8"/>
      <c r="X37" s="8"/>
    </row>
    <row r="38" spans="2:24" s="12" customFormat="1" ht="18" customHeight="1" x14ac:dyDescent="0.25">
      <c r="B38" s="116" t="s">
        <v>83</v>
      </c>
      <c r="C38" s="161" t="s">
        <v>238</v>
      </c>
      <c r="D38" s="172">
        <v>38371.515750999992</v>
      </c>
      <c r="E38" s="173">
        <v>1088.3238136357354</v>
      </c>
      <c r="F38" s="173">
        <v>1412.952</v>
      </c>
      <c r="G38" s="173">
        <v>0</v>
      </c>
      <c r="H38" s="173">
        <v>-1612.2829999999999</v>
      </c>
      <c r="I38" s="173">
        <v>8671.8349999999991</v>
      </c>
      <c r="J38" s="173">
        <v>432.00993138000024</v>
      </c>
      <c r="K38" s="173">
        <v>2051.5544068618278</v>
      </c>
      <c r="L38" s="174">
        <v>112889.101</v>
      </c>
      <c r="M38" s="172">
        <v>871704.48574588459</v>
      </c>
      <c r="N38" s="173">
        <v>298468.84999999998</v>
      </c>
      <c r="O38" s="217">
        <v>2444.8883826888541</v>
      </c>
      <c r="P38" s="217">
        <v>110660.0025726781</v>
      </c>
      <c r="Q38" s="174">
        <v>-97116.2956624215</v>
      </c>
      <c r="R38" s="168">
        <f t="shared" si="0"/>
        <v>1349466.9399417075</v>
      </c>
      <c r="S38" s="8"/>
      <c r="T38" s="8"/>
      <c r="U38" s="8"/>
      <c r="V38" s="8"/>
      <c r="W38" s="8"/>
      <c r="X38" s="8"/>
    </row>
    <row r="39" spans="2:24" ht="18" customHeight="1" x14ac:dyDescent="0.25">
      <c r="B39" s="116" t="s">
        <v>84</v>
      </c>
      <c r="C39" s="162" t="s">
        <v>239</v>
      </c>
      <c r="D39" s="178">
        <v>8.4350000000000005</v>
      </c>
      <c r="E39" s="179">
        <v>0</v>
      </c>
      <c r="F39" s="179">
        <v>0</v>
      </c>
      <c r="G39" s="179">
        <v>0</v>
      </c>
      <c r="H39" s="179">
        <v>0</v>
      </c>
      <c r="I39" s="179">
        <v>0</v>
      </c>
      <c r="J39" s="179">
        <v>0</v>
      </c>
      <c r="K39" s="179">
        <v>0</v>
      </c>
      <c r="L39" s="180">
        <v>0</v>
      </c>
      <c r="M39" s="178">
        <v>223075.00839880001</v>
      </c>
      <c r="N39" s="179">
        <v>154154.264</v>
      </c>
      <c r="O39" s="219">
        <v>0</v>
      </c>
      <c r="P39" s="219">
        <v>-138.428</v>
      </c>
      <c r="Q39" s="180">
        <v>0</v>
      </c>
      <c r="R39" s="168">
        <f t="shared" si="0"/>
        <v>377099.27939879999</v>
      </c>
      <c r="S39" s="8"/>
      <c r="U39" s="8"/>
      <c r="V39" s="8"/>
      <c r="W39" s="8"/>
      <c r="X39" s="8"/>
    </row>
    <row r="40" spans="2:24" ht="18" customHeight="1" x14ac:dyDescent="0.25">
      <c r="B40" s="116" t="s">
        <v>85</v>
      </c>
      <c r="C40" s="162" t="s">
        <v>101</v>
      </c>
      <c r="D40" s="178">
        <v>38363.080750999994</v>
      </c>
      <c r="E40" s="179">
        <v>1088.3238136357354</v>
      </c>
      <c r="F40" s="179">
        <v>1412.952</v>
      </c>
      <c r="G40" s="179">
        <v>0</v>
      </c>
      <c r="H40" s="179">
        <v>-1612.2829999999999</v>
      </c>
      <c r="I40" s="179">
        <v>8671.8349999999991</v>
      </c>
      <c r="J40" s="179">
        <v>432.00993138000024</v>
      </c>
      <c r="K40" s="179">
        <v>2051.5544068618278</v>
      </c>
      <c r="L40" s="180">
        <v>112889.101</v>
      </c>
      <c r="M40" s="178">
        <v>648629.47734708455</v>
      </c>
      <c r="N40" s="179">
        <v>144314.58600000001</v>
      </c>
      <c r="O40" s="219">
        <v>2444.8883826888541</v>
      </c>
      <c r="P40" s="219">
        <v>110798.4305726781</v>
      </c>
      <c r="Q40" s="180">
        <v>-97116.2956624215</v>
      </c>
      <c r="R40" s="168">
        <f t="shared" si="0"/>
        <v>972367.66054290743</v>
      </c>
      <c r="S40" s="8"/>
      <c r="U40" s="8"/>
      <c r="V40" s="8"/>
      <c r="W40" s="8"/>
      <c r="X40" s="8"/>
    </row>
    <row r="41" spans="2:24" ht="18" customHeight="1" x14ac:dyDescent="0.25">
      <c r="B41" s="116" t="s">
        <v>86</v>
      </c>
      <c r="C41" s="160" t="s">
        <v>240</v>
      </c>
      <c r="D41" s="172">
        <v>4654462.8574690009</v>
      </c>
      <c r="E41" s="173">
        <v>-61263.607514123774</v>
      </c>
      <c r="F41" s="173">
        <v>40252.457556900001</v>
      </c>
      <c r="G41" s="173">
        <v>0</v>
      </c>
      <c r="H41" s="173">
        <v>50849.707000000002</v>
      </c>
      <c r="I41" s="173">
        <v>149479.85500000001</v>
      </c>
      <c r="J41" s="173">
        <v>4846.6157836345437</v>
      </c>
      <c r="K41" s="173">
        <v>196000.75745301243</v>
      </c>
      <c r="L41" s="174">
        <v>1195523.145</v>
      </c>
      <c r="M41" s="172">
        <v>1959200.5273878616</v>
      </c>
      <c r="N41" s="173">
        <v>1186667.1707576357</v>
      </c>
      <c r="O41" s="217">
        <v>205359.6627896842</v>
      </c>
      <c r="P41" s="217">
        <v>4269589.1928770384</v>
      </c>
      <c r="Q41" s="174">
        <v>956450.91956226202</v>
      </c>
      <c r="R41" s="168">
        <f t="shared" si="0"/>
        <v>14807419.261122905</v>
      </c>
      <c r="S41" s="8"/>
      <c r="U41" s="8"/>
      <c r="V41" s="8"/>
      <c r="W41" s="8"/>
      <c r="X41" s="8"/>
    </row>
    <row r="42" spans="2:24" ht="18" customHeight="1" x14ac:dyDescent="0.25">
      <c r="B42" s="116" t="s">
        <v>87</v>
      </c>
      <c r="C42" s="161" t="s">
        <v>227</v>
      </c>
      <c r="D42" s="172">
        <v>0</v>
      </c>
      <c r="E42" s="173">
        <v>0</v>
      </c>
      <c r="F42" s="173">
        <v>0</v>
      </c>
      <c r="G42" s="173">
        <v>0</v>
      </c>
      <c r="H42" s="173">
        <v>0</v>
      </c>
      <c r="I42" s="173">
        <v>0</v>
      </c>
      <c r="J42" s="173">
        <v>0</v>
      </c>
      <c r="K42" s="173">
        <v>0</v>
      </c>
      <c r="L42" s="174">
        <v>0</v>
      </c>
      <c r="M42" s="172">
        <v>0</v>
      </c>
      <c r="N42" s="173">
        <v>0</v>
      </c>
      <c r="O42" s="217">
        <v>0</v>
      </c>
      <c r="P42" s="217">
        <v>0</v>
      </c>
      <c r="Q42" s="174">
        <v>32164.402682284537</v>
      </c>
      <c r="R42" s="168">
        <f t="shared" si="0"/>
        <v>32164.402682284537</v>
      </c>
      <c r="S42" s="8"/>
      <c r="U42" s="8"/>
      <c r="V42" s="8"/>
      <c r="W42" s="8"/>
      <c r="X42" s="8"/>
    </row>
    <row r="43" spans="2:24" ht="18" customHeight="1" x14ac:dyDescent="0.25">
      <c r="B43" s="116" t="s">
        <v>88</v>
      </c>
      <c r="C43" s="161" t="s">
        <v>228</v>
      </c>
      <c r="D43" s="175">
        <v>3192014.6599989999</v>
      </c>
      <c r="E43" s="176">
        <v>7783.9369999999999</v>
      </c>
      <c r="F43" s="176">
        <v>-134.89000000000001</v>
      </c>
      <c r="G43" s="176">
        <v>0</v>
      </c>
      <c r="H43" s="176">
        <v>0</v>
      </c>
      <c r="I43" s="176">
        <v>0</v>
      </c>
      <c r="J43" s="176">
        <v>0</v>
      </c>
      <c r="K43" s="176">
        <v>-9190.4800753599975</v>
      </c>
      <c r="L43" s="177">
        <v>840350.06599999999</v>
      </c>
      <c r="M43" s="175">
        <v>29618.410269400003</v>
      </c>
      <c r="N43" s="176">
        <v>57935.178</v>
      </c>
      <c r="O43" s="218">
        <v>0</v>
      </c>
      <c r="P43" s="218">
        <v>-32539.861652365573</v>
      </c>
      <c r="Q43" s="177">
        <v>676572.6096552189</v>
      </c>
      <c r="R43" s="168">
        <f t="shared" si="0"/>
        <v>4762409.6291958932</v>
      </c>
      <c r="S43" s="8"/>
      <c r="U43" s="8"/>
      <c r="V43" s="8"/>
      <c r="W43" s="8"/>
      <c r="X43" s="8"/>
    </row>
    <row r="44" spans="2:24" ht="18" customHeight="1" x14ac:dyDescent="0.25">
      <c r="B44" s="116" t="s">
        <v>89</v>
      </c>
      <c r="C44" s="162" t="s">
        <v>229</v>
      </c>
      <c r="D44" s="178">
        <v>0</v>
      </c>
      <c r="E44" s="179">
        <v>0</v>
      </c>
      <c r="F44" s="179">
        <v>0</v>
      </c>
      <c r="G44" s="173">
        <v>0</v>
      </c>
      <c r="H44" s="173">
        <v>0</v>
      </c>
      <c r="I44" s="173">
        <v>0</v>
      </c>
      <c r="J44" s="173">
        <v>0</v>
      </c>
      <c r="K44" s="179">
        <v>0</v>
      </c>
      <c r="L44" s="180">
        <v>820096.91299999994</v>
      </c>
      <c r="M44" s="178">
        <v>0</v>
      </c>
      <c r="N44" s="179">
        <v>0</v>
      </c>
      <c r="O44" s="219">
        <v>0</v>
      </c>
      <c r="P44" s="219">
        <v>0</v>
      </c>
      <c r="Q44" s="180">
        <v>-40956.104044463355</v>
      </c>
      <c r="R44" s="168">
        <f t="shared" si="0"/>
        <v>779140.80895553657</v>
      </c>
      <c r="S44" s="8"/>
      <c r="U44" s="8"/>
      <c r="V44" s="8"/>
      <c r="W44" s="8"/>
      <c r="X44" s="8"/>
    </row>
    <row r="45" spans="2:24" ht="18" customHeight="1" x14ac:dyDescent="0.25">
      <c r="B45" s="116" t="s">
        <v>90</v>
      </c>
      <c r="C45" s="162" t="s">
        <v>230</v>
      </c>
      <c r="D45" s="178">
        <v>2657366.8429999999</v>
      </c>
      <c r="E45" s="179">
        <v>0</v>
      </c>
      <c r="F45" s="179">
        <v>0</v>
      </c>
      <c r="G45" s="173">
        <v>0</v>
      </c>
      <c r="H45" s="173">
        <v>0</v>
      </c>
      <c r="I45" s="173">
        <v>0</v>
      </c>
      <c r="J45" s="173">
        <v>0</v>
      </c>
      <c r="K45" s="179">
        <v>0</v>
      </c>
      <c r="L45" s="180">
        <v>575201.49300000013</v>
      </c>
      <c r="M45" s="178">
        <v>0</v>
      </c>
      <c r="N45" s="179">
        <v>0</v>
      </c>
      <c r="O45" s="219">
        <v>0</v>
      </c>
      <c r="P45" s="219">
        <v>0</v>
      </c>
      <c r="Q45" s="180">
        <v>717528.71369968227</v>
      </c>
      <c r="R45" s="168">
        <f t="shared" si="0"/>
        <v>3950097.0496996823</v>
      </c>
      <c r="S45" s="8"/>
      <c r="U45" s="8"/>
      <c r="V45" s="8"/>
      <c r="W45" s="8"/>
      <c r="X45" s="8"/>
    </row>
    <row r="46" spans="2:24" ht="18" customHeight="1" x14ac:dyDescent="0.25">
      <c r="B46" s="116" t="s">
        <v>91</v>
      </c>
      <c r="C46" s="162" t="s">
        <v>231</v>
      </c>
      <c r="D46" s="178">
        <v>534647.81699899992</v>
      </c>
      <c r="E46" s="179">
        <v>7783.9369999999999</v>
      </c>
      <c r="F46" s="179">
        <v>-134.89000000000001</v>
      </c>
      <c r="G46" s="173">
        <v>0</v>
      </c>
      <c r="H46" s="173">
        <v>0</v>
      </c>
      <c r="I46" s="173">
        <v>0</v>
      </c>
      <c r="J46" s="173">
        <v>0</v>
      </c>
      <c r="K46" s="179">
        <v>-9190.4800753599975</v>
      </c>
      <c r="L46" s="180">
        <v>-554948.34</v>
      </c>
      <c r="M46" s="178">
        <v>29618.410269400003</v>
      </c>
      <c r="N46" s="179">
        <v>57935.178</v>
      </c>
      <c r="O46" s="219">
        <v>0</v>
      </c>
      <c r="P46" s="219">
        <v>-32539.861652365573</v>
      </c>
      <c r="Q46" s="180">
        <v>0</v>
      </c>
      <c r="R46" s="168">
        <f t="shared" si="0"/>
        <v>33171.770540674355</v>
      </c>
      <c r="S46" s="8"/>
      <c r="U46" s="8"/>
      <c r="V46" s="8"/>
      <c r="W46" s="8"/>
      <c r="X46" s="8"/>
    </row>
    <row r="47" spans="2:24" ht="18" customHeight="1" x14ac:dyDescent="0.25">
      <c r="B47" s="116" t="s">
        <v>92</v>
      </c>
      <c r="C47" s="161" t="s">
        <v>232</v>
      </c>
      <c r="D47" s="172">
        <v>-2345.8919999999998</v>
      </c>
      <c r="E47" s="173">
        <v>0</v>
      </c>
      <c r="F47" s="173">
        <v>3737.7399000000005</v>
      </c>
      <c r="G47" s="173">
        <v>0</v>
      </c>
      <c r="H47" s="173">
        <v>0</v>
      </c>
      <c r="I47" s="173">
        <v>0</v>
      </c>
      <c r="J47" s="173">
        <v>0</v>
      </c>
      <c r="K47" s="173">
        <v>-108.048</v>
      </c>
      <c r="L47" s="174">
        <v>0</v>
      </c>
      <c r="M47" s="172">
        <v>91233.283902315743</v>
      </c>
      <c r="N47" s="173">
        <v>-2982.9125572928192</v>
      </c>
      <c r="O47" s="217">
        <v>0</v>
      </c>
      <c r="P47" s="217">
        <v>3435010.2176165818</v>
      </c>
      <c r="Q47" s="174">
        <v>22403.0665448748</v>
      </c>
      <c r="R47" s="168">
        <f t="shared" si="0"/>
        <v>3546947.4554064795</v>
      </c>
      <c r="S47" s="8"/>
      <c r="U47" s="8"/>
      <c r="V47" s="8"/>
      <c r="W47" s="8"/>
      <c r="X47" s="8"/>
    </row>
    <row r="48" spans="2:24" ht="18" customHeight="1" x14ac:dyDescent="0.25">
      <c r="B48" s="116" t="s">
        <v>102</v>
      </c>
      <c r="C48" s="162" t="s">
        <v>233</v>
      </c>
      <c r="D48" s="178">
        <v>0.39600000000000002</v>
      </c>
      <c r="E48" s="179">
        <v>0</v>
      </c>
      <c r="F48" s="179">
        <v>1208.2039000000004</v>
      </c>
      <c r="G48" s="173">
        <v>0</v>
      </c>
      <c r="H48" s="173">
        <v>0</v>
      </c>
      <c r="I48" s="173">
        <v>0</v>
      </c>
      <c r="J48" s="173">
        <v>0</v>
      </c>
      <c r="K48" s="179">
        <v>-114.764</v>
      </c>
      <c r="L48" s="180">
        <v>0</v>
      </c>
      <c r="M48" s="178">
        <v>2707.0297256000017</v>
      </c>
      <c r="N48" s="179">
        <v>923.18139400000018</v>
      </c>
      <c r="O48" s="219">
        <v>0</v>
      </c>
      <c r="P48" s="219">
        <v>701225.88702280016</v>
      </c>
      <c r="Q48" s="180">
        <v>0</v>
      </c>
      <c r="R48" s="168">
        <f t="shared" si="0"/>
        <v>705949.93404240021</v>
      </c>
      <c r="S48" s="8"/>
      <c r="U48" s="8"/>
      <c r="V48" s="8"/>
      <c r="W48" s="8"/>
      <c r="X48" s="8"/>
    </row>
    <row r="49" spans="2:24" ht="18" customHeight="1" x14ac:dyDescent="0.25">
      <c r="B49" s="116" t="s">
        <v>103</v>
      </c>
      <c r="C49" s="162" t="s">
        <v>234</v>
      </c>
      <c r="D49" s="178">
        <v>-2346.288</v>
      </c>
      <c r="E49" s="179">
        <v>0</v>
      </c>
      <c r="F49" s="179">
        <v>2529.5360000000001</v>
      </c>
      <c r="G49" s="173">
        <v>0</v>
      </c>
      <c r="H49" s="173">
        <v>0</v>
      </c>
      <c r="I49" s="173">
        <v>0</v>
      </c>
      <c r="J49" s="173">
        <v>0</v>
      </c>
      <c r="K49" s="179">
        <v>6.7159999999999993</v>
      </c>
      <c r="L49" s="180">
        <v>0</v>
      </c>
      <c r="M49" s="178">
        <v>88526.254176715738</v>
      </c>
      <c r="N49" s="179">
        <v>-3906.0939512928194</v>
      </c>
      <c r="O49" s="219">
        <v>0</v>
      </c>
      <c r="P49" s="219">
        <v>2733784.3305937815</v>
      </c>
      <c r="Q49" s="180">
        <v>22403.0665448748</v>
      </c>
      <c r="R49" s="168">
        <f t="shared" si="0"/>
        <v>2840997.5213640789</v>
      </c>
      <c r="S49" s="8"/>
      <c r="U49" s="8"/>
      <c r="V49" s="8"/>
      <c r="W49" s="8"/>
      <c r="X49" s="8"/>
    </row>
    <row r="50" spans="2:24" ht="18" customHeight="1" x14ac:dyDescent="0.25">
      <c r="B50" s="116" t="s">
        <v>114</v>
      </c>
      <c r="C50" s="161" t="s">
        <v>235</v>
      </c>
      <c r="D50" s="172">
        <v>1394872.7470500004</v>
      </c>
      <c r="E50" s="173">
        <v>6092.2600000000011</v>
      </c>
      <c r="F50" s="173">
        <v>13608.182000000001</v>
      </c>
      <c r="G50" s="173">
        <v>0</v>
      </c>
      <c r="H50" s="173">
        <v>0</v>
      </c>
      <c r="I50" s="173">
        <v>0</v>
      </c>
      <c r="J50" s="173">
        <v>0</v>
      </c>
      <c r="K50" s="173">
        <v>-52.306999999999988</v>
      </c>
      <c r="L50" s="174">
        <v>135051.39000000001</v>
      </c>
      <c r="M50" s="172">
        <v>1337425.0438863912</v>
      </c>
      <c r="N50" s="173">
        <v>569943.701</v>
      </c>
      <c r="O50" s="217">
        <v>169008.95226113376</v>
      </c>
      <c r="P50" s="217">
        <v>843097.8321751639</v>
      </c>
      <c r="Q50" s="174">
        <v>124016.97551627122</v>
      </c>
      <c r="R50" s="168">
        <f t="shared" si="0"/>
        <v>4593064.7768889591</v>
      </c>
      <c r="S50" s="8"/>
      <c r="U50" s="8"/>
      <c r="V50" s="8"/>
      <c r="W50" s="8"/>
      <c r="X50" s="8"/>
    </row>
    <row r="51" spans="2:24" ht="18" customHeight="1" x14ac:dyDescent="0.25">
      <c r="B51" s="116" t="s">
        <v>115</v>
      </c>
      <c r="C51" s="162" t="s">
        <v>233</v>
      </c>
      <c r="D51" s="178">
        <v>1196007.8732990003</v>
      </c>
      <c r="E51" s="179">
        <v>6514.1870000000008</v>
      </c>
      <c r="F51" s="179">
        <v>15010.963</v>
      </c>
      <c r="G51" s="179">
        <v>0</v>
      </c>
      <c r="H51" s="179">
        <v>0</v>
      </c>
      <c r="I51" s="179">
        <v>0</v>
      </c>
      <c r="J51" s="179">
        <v>0</v>
      </c>
      <c r="K51" s="179">
        <v>-167.529</v>
      </c>
      <c r="L51" s="180">
        <v>0</v>
      </c>
      <c r="M51" s="178">
        <v>917553.1732568359</v>
      </c>
      <c r="N51" s="179">
        <v>19914.715000000004</v>
      </c>
      <c r="O51" s="219">
        <v>-13838.467694466297</v>
      </c>
      <c r="P51" s="219">
        <v>54600.464305828471</v>
      </c>
      <c r="Q51" s="180">
        <v>0</v>
      </c>
      <c r="R51" s="168">
        <f t="shared" si="0"/>
        <v>2195595.3791671977</v>
      </c>
      <c r="S51" s="8"/>
      <c r="U51" s="8"/>
      <c r="V51" s="8"/>
      <c r="W51" s="8"/>
      <c r="X51" s="8"/>
    </row>
    <row r="52" spans="2:24" ht="18" customHeight="1" x14ac:dyDescent="0.25">
      <c r="B52" s="116" t="s">
        <v>116</v>
      </c>
      <c r="C52" s="162" t="s">
        <v>234</v>
      </c>
      <c r="D52" s="178">
        <v>198864.87375100004</v>
      </c>
      <c r="E52" s="179">
        <v>-421.92700000000002</v>
      </c>
      <c r="F52" s="179">
        <v>-1402.7809999999999</v>
      </c>
      <c r="G52" s="179">
        <v>0</v>
      </c>
      <c r="H52" s="179">
        <v>0</v>
      </c>
      <c r="I52" s="179">
        <v>0</v>
      </c>
      <c r="J52" s="179">
        <v>0</v>
      </c>
      <c r="K52" s="179">
        <v>115.22200000000001</v>
      </c>
      <c r="L52" s="180">
        <v>135051.39000000001</v>
      </c>
      <c r="M52" s="178">
        <v>419871.87062955537</v>
      </c>
      <c r="N52" s="179">
        <v>550028.98600000003</v>
      </c>
      <c r="O52" s="219">
        <v>182847.41995560005</v>
      </c>
      <c r="P52" s="219">
        <v>788497.36786933546</v>
      </c>
      <c r="Q52" s="180">
        <v>124016.97551627122</v>
      </c>
      <c r="R52" s="168">
        <f t="shared" si="0"/>
        <v>2397469.3977217623</v>
      </c>
      <c r="S52" s="8"/>
      <c r="U52" s="8"/>
      <c r="V52" s="8"/>
      <c r="W52" s="8"/>
      <c r="X52" s="8"/>
    </row>
    <row r="53" spans="2:24" ht="18" customHeight="1" x14ac:dyDescent="0.25">
      <c r="B53" s="116" t="s">
        <v>117</v>
      </c>
      <c r="C53" s="161" t="s">
        <v>236</v>
      </c>
      <c r="D53" s="172">
        <v>17931.598999999998</v>
      </c>
      <c r="E53" s="173">
        <v>2075.5134305287015</v>
      </c>
      <c r="F53" s="173">
        <v>-8872.0541869999979</v>
      </c>
      <c r="G53" s="173">
        <v>0</v>
      </c>
      <c r="H53" s="173">
        <v>59717.986000000004</v>
      </c>
      <c r="I53" s="173">
        <v>134783.266</v>
      </c>
      <c r="J53" s="173">
        <v>4832.1066839845435</v>
      </c>
      <c r="K53" s="173">
        <v>-28728.246046221793</v>
      </c>
      <c r="L53" s="174">
        <v>0</v>
      </c>
      <c r="M53" s="172">
        <v>198203.04975375455</v>
      </c>
      <c r="N53" s="173">
        <v>32854.24631492843</v>
      </c>
      <c r="O53" s="217">
        <v>0</v>
      </c>
      <c r="P53" s="217">
        <v>0</v>
      </c>
      <c r="Q53" s="174">
        <v>3040.4161739472943</v>
      </c>
      <c r="R53" s="168">
        <f t="shared" si="0"/>
        <v>415837.8831239217</v>
      </c>
      <c r="S53" s="8"/>
      <c r="U53" s="8"/>
      <c r="V53" s="8"/>
      <c r="W53" s="8"/>
      <c r="X53" s="8"/>
    </row>
    <row r="54" spans="2:24" ht="18" customHeight="1" x14ac:dyDescent="0.25">
      <c r="B54" s="116" t="s">
        <v>118</v>
      </c>
      <c r="C54" s="161" t="s">
        <v>100</v>
      </c>
      <c r="D54" s="172">
        <v>-76439.350999999995</v>
      </c>
      <c r="E54" s="173">
        <v>0</v>
      </c>
      <c r="F54" s="173">
        <v>0</v>
      </c>
      <c r="G54" s="173">
        <v>0</v>
      </c>
      <c r="H54" s="173">
        <v>0</v>
      </c>
      <c r="I54" s="173">
        <v>0</v>
      </c>
      <c r="J54" s="173">
        <v>0</v>
      </c>
      <c r="K54" s="173">
        <v>0</v>
      </c>
      <c r="L54" s="174">
        <v>271771.45699999999</v>
      </c>
      <c r="M54" s="172">
        <v>0</v>
      </c>
      <c r="N54" s="173">
        <v>0</v>
      </c>
      <c r="O54" s="217">
        <v>0</v>
      </c>
      <c r="P54" s="217">
        <v>0</v>
      </c>
      <c r="Q54" s="174">
        <v>0</v>
      </c>
      <c r="R54" s="168">
        <f t="shared" si="0"/>
        <v>195332.106</v>
      </c>
      <c r="S54" s="8"/>
      <c r="U54" s="8"/>
      <c r="V54" s="8"/>
      <c r="W54" s="8"/>
      <c r="X54" s="8"/>
    </row>
    <row r="55" spans="2:24" s="12" customFormat="1" ht="18" customHeight="1" x14ac:dyDescent="0.25">
      <c r="B55" s="116" t="s">
        <v>119</v>
      </c>
      <c r="C55" s="161" t="s">
        <v>237</v>
      </c>
      <c r="D55" s="172">
        <v>0</v>
      </c>
      <c r="E55" s="173">
        <v>0</v>
      </c>
      <c r="F55" s="173">
        <v>0</v>
      </c>
      <c r="G55" s="173">
        <v>0</v>
      </c>
      <c r="H55" s="173">
        <v>0</v>
      </c>
      <c r="I55" s="173">
        <v>0</v>
      </c>
      <c r="J55" s="173">
        <v>66.12367574999999</v>
      </c>
      <c r="K55" s="173">
        <v>197938.64827400126</v>
      </c>
      <c r="L55" s="174">
        <v>0</v>
      </c>
      <c r="M55" s="172">
        <v>0</v>
      </c>
      <c r="N55" s="173">
        <v>0</v>
      </c>
      <c r="O55" s="217">
        <v>0</v>
      </c>
      <c r="P55" s="217">
        <v>0</v>
      </c>
      <c r="Q55" s="174">
        <v>0</v>
      </c>
      <c r="R55" s="168">
        <f t="shared" si="0"/>
        <v>198004.77194975124</v>
      </c>
      <c r="S55" s="8"/>
      <c r="T55" s="8"/>
      <c r="U55" s="8"/>
      <c r="V55" s="8"/>
      <c r="W55" s="8"/>
      <c r="X55" s="8"/>
    </row>
    <row r="56" spans="2:24" ht="18" customHeight="1" x14ac:dyDescent="0.25">
      <c r="B56" s="116" t="s">
        <v>120</v>
      </c>
      <c r="C56" s="161" t="s">
        <v>238</v>
      </c>
      <c r="D56" s="172">
        <v>128429.09442000007</v>
      </c>
      <c r="E56" s="173">
        <v>-77215.317944652474</v>
      </c>
      <c r="F56" s="173">
        <v>31913.479843900001</v>
      </c>
      <c r="G56" s="173">
        <v>0</v>
      </c>
      <c r="H56" s="173">
        <v>-8868.2790000000005</v>
      </c>
      <c r="I56" s="173">
        <v>14696.588999999998</v>
      </c>
      <c r="J56" s="173">
        <v>-51.614576100000001</v>
      </c>
      <c r="K56" s="173">
        <v>36141.190300592949</v>
      </c>
      <c r="L56" s="174">
        <v>-51649.768000000004</v>
      </c>
      <c r="M56" s="172">
        <v>302720.73957600002</v>
      </c>
      <c r="N56" s="173">
        <v>528916.9580000001</v>
      </c>
      <c r="O56" s="217">
        <v>36350.710528550422</v>
      </c>
      <c r="P56" s="217">
        <v>24021.004737658634</v>
      </c>
      <c r="Q56" s="174">
        <v>98253.448989665194</v>
      </c>
      <c r="R56" s="168">
        <f t="shared" si="0"/>
        <v>1063658.2358756149</v>
      </c>
      <c r="S56" s="8"/>
      <c r="U56" s="8"/>
      <c r="V56" s="8"/>
      <c r="W56" s="8"/>
      <c r="X56" s="8"/>
    </row>
    <row r="57" spans="2:24" s="12" customFormat="1" ht="18" customHeight="1" x14ac:dyDescent="0.25">
      <c r="B57" s="116" t="s">
        <v>121</v>
      </c>
      <c r="C57" s="162" t="s">
        <v>239</v>
      </c>
      <c r="D57" s="178">
        <v>0</v>
      </c>
      <c r="E57" s="179">
        <v>0</v>
      </c>
      <c r="F57" s="179">
        <v>0</v>
      </c>
      <c r="G57" s="179">
        <v>0</v>
      </c>
      <c r="H57" s="179">
        <v>0</v>
      </c>
      <c r="I57" s="179">
        <v>0</v>
      </c>
      <c r="J57" s="179">
        <v>0</v>
      </c>
      <c r="K57" s="179">
        <v>0</v>
      </c>
      <c r="L57" s="180">
        <v>0</v>
      </c>
      <c r="M57" s="178">
        <v>196639.26933390001</v>
      </c>
      <c r="N57" s="179">
        <v>163535.02799999999</v>
      </c>
      <c r="O57" s="219">
        <v>16870.636064899969</v>
      </c>
      <c r="P57" s="219">
        <v>54.345999999999997</v>
      </c>
      <c r="Q57" s="180">
        <v>98253.448989665194</v>
      </c>
      <c r="R57" s="168">
        <f t="shared" si="0"/>
        <v>475352.72838846518</v>
      </c>
      <c r="S57" s="8"/>
      <c r="T57" s="8"/>
      <c r="U57" s="8"/>
      <c r="V57" s="8"/>
      <c r="W57" s="8"/>
      <c r="X57" s="8"/>
    </row>
    <row r="58" spans="2:24" ht="18" customHeight="1" thickBot="1" x14ac:dyDescent="0.3">
      <c r="B58" s="116" t="s">
        <v>122</v>
      </c>
      <c r="C58" s="162" t="s">
        <v>101</v>
      </c>
      <c r="D58" s="178">
        <v>128429.09442000007</v>
      </c>
      <c r="E58" s="179">
        <v>-77215.317944652474</v>
      </c>
      <c r="F58" s="179">
        <v>31913.479843900001</v>
      </c>
      <c r="G58" s="179">
        <v>0</v>
      </c>
      <c r="H58" s="179">
        <v>-8868.2790000000005</v>
      </c>
      <c r="I58" s="179">
        <v>14696.588999999998</v>
      </c>
      <c r="J58" s="179">
        <v>-51.614576100000001</v>
      </c>
      <c r="K58" s="179">
        <v>36141.190300592949</v>
      </c>
      <c r="L58" s="180">
        <v>-51649.768000000004</v>
      </c>
      <c r="M58" s="178">
        <v>106081.4702421</v>
      </c>
      <c r="N58" s="179">
        <v>365381.93000000005</v>
      </c>
      <c r="O58" s="219">
        <v>19480.074463650457</v>
      </c>
      <c r="P58" s="219">
        <v>23966.658737658632</v>
      </c>
      <c r="Q58" s="180">
        <v>0</v>
      </c>
      <c r="R58" s="168">
        <f t="shared" si="0"/>
        <v>588305.50748714968</v>
      </c>
      <c r="S58" s="8"/>
      <c r="U58" s="8"/>
      <c r="V58" s="8"/>
      <c r="W58" s="8"/>
      <c r="X58" s="8"/>
    </row>
    <row r="59" spans="2:24" ht="18" customHeight="1" thickBot="1" x14ac:dyDescent="0.25">
      <c r="B59" s="134" t="s">
        <v>123</v>
      </c>
      <c r="C59" s="181" t="s">
        <v>261</v>
      </c>
      <c r="D59" s="183">
        <f t="shared" ref="D59:P59" si="1">+D13-D22</f>
        <v>-3.3013999651302584E-2</v>
      </c>
      <c r="E59" s="184">
        <f t="shared" si="1"/>
        <v>0</v>
      </c>
      <c r="F59" s="184">
        <f t="shared" si="1"/>
        <v>0.13182690000621733</v>
      </c>
      <c r="G59" s="184">
        <f t="shared" si="1"/>
        <v>0</v>
      </c>
      <c r="H59" s="184">
        <f t="shared" si="1"/>
        <v>0</v>
      </c>
      <c r="I59" s="184">
        <f t="shared" si="1"/>
        <v>-3.9999999979045242E-2</v>
      </c>
      <c r="J59" s="184">
        <f t="shared" si="1"/>
        <v>-4.3000000000517957E-2</v>
      </c>
      <c r="K59" s="184">
        <f t="shared" si="1"/>
        <v>-0.38091971990070306</v>
      </c>
      <c r="L59" s="185">
        <f t="shared" si="1"/>
        <v>2.0000005897600204E-3</v>
      </c>
      <c r="M59" s="183">
        <v>0.22541207971516997</v>
      </c>
      <c r="N59" s="184">
        <v>-0.35357736423611641</v>
      </c>
      <c r="O59" s="220">
        <v>-1527127.5012835721</v>
      </c>
      <c r="P59" s="220">
        <f t="shared" si="1"/>
        <v>1598950.3624117058</v>
      </c>
      <c r="Q59" s="185">
        <f>+Q13-Q22</f>
        <v>0.37449726089835167</v>
      </c>
      <c r="R59" s="182">
        <f t="shared" si="0"/>
        <v>71822.744353291113</v>
      </c>
      <c r="S59" s="8"/>
      <c r="U59" s="8"/>
      <c r="V59" s="8"/>
      <c r="W59" s="8"/>
      <c r="X59" s="8"/>
    </row>
    <row r="60" spans="2:24" ht="18" customHeight="1" x14ac:dyDescent="0.2">
      <c r="B60" s="58" t="s">
        <v>299</v>
      </c>
      <c r="S60" s="8"/>
    </row>
    <row r="61" spans="2:24" ht="18" customHeight="1" x14ac:dyDescent="0.25">
      <c r="B61" s="59" t="s">
        <v>300</v>
      </c>
      <c r="E61" s="10"/>
      <c r="F61" s="10"/>
      <c r="G61" s="10"/>
      <c r="H61" s="10"/>
      <c r="I61" s="10"/>
      <c r="J61" s="10"/>
      <c r="K61" s="10"/>
      <c r="L61" s="10"/>
      <c r="N61" s="10"/>
      <c r="O61" s="10"/>
      <c r="P61" s="10"/>
      <c r="Q61" s="10"/>
      <c r="R61" s="10"/>
      <c r="S61" s="8"/>
    </row>
    <row r="62" spans="2:24" ht="18" customHeight="1" x14ac:dyDescent="0.25">
      <c r="B62" s="59" t="s">
        <v>301</v>
      </c>
      <c r="S62" s="8"/>
    </row>
    <row r="63" spans="2:24" ht="18" customHeight="1" x14ac:dyDescent="0.25">
      <c r="B63" s="59" t="s">
        <v>302</v>
      </c>
      <c r="R63" s="10"/>
      <c r="S63" s="8"/>
    </row>
    <row r="64" spans="2:24" ht="18" customHeight="1" x14ac:dyDescent="0.25">
      <c r="B64" s="59" t="s">
        <v>303</v>
      </c>
      <c r="S64" s="8"/>
    </row>
  </sheetData>
  <mergeCells count="12">
    <mergeCell ref="R7:R12"/>
    <mergeCell ref="B7:B12"/>
    <mergeCell ref="C7:C12"/>
    <mergeCell ref="D7:L7"/>
    <mergeCell ref="D8:L8"/>
    <mergeCell ref="M7:O7"/>
    <mergeCell ref="M8:N8"/>
    <mergeCell ref="M10:M12"/>
    <mergeCell ref="N10:N12"/>
    <mergeCell ref="Q7:Q8"/>
    <mergeCell ref="P7:P8"/>
    <mergeCell ref="Q10:Q12"/>
  </mergeCells>
  <printOptions horizontalCentered="1"/>
  <pageMargins left="0" right="0" top="0.1" bottom="0.1" header="0" footer="0"/>
  <pageSetup paperSize="9" scale="48" fitToHeight="2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3"/>
  <sheetViews>
    <sheetView showGridLines="0" tabSelected="1" view="pageBreakPreview" zoomScaleNormal="100" zoomScaleSheetLayoutView="100" workbookViewId="0">
      <pane xSplit="2" ySplit="8" topLeftCell="G58" activePane="bottomRight" state="frozen"/>
      <selection pane="topRight" activeCell="C1" sqref="C1"/>
      <selection pane="bottomLeft" activeCell="A8" sqref="A8"/>
      <selection pane="bottomRight" activeCell="B21" sqref="B21"/>
    </sheetView>
  </sheetViews>
  <sheetFormatPr defaultColWidth="8" defaultRowHeight="12.75" x14ac:dyDescent="0.2"/>
  <cols>
    <col min="1" max="1" width="1.28515625" style="16" customWidth="1"/>
    <col min="2" max="2" width="36.85546875" style="16" customWidth="1"/>
    <col min="3" max="3" width="14.5703125" style="16" customWidth="1"/>
    <col min="4" max="4" width="11" style="16" customWidth="1"/>
    <col min="5" max="5" width="14" style="16" customWidth="1"/>
    <col min="6" max="6" width="10.42578125" style="16" customWidth="1"/>
    <col min="7" max="7" width="9.85546875" style="16" customWidth="1"/>
    <col min="8" max="8" width="11.7109375" style="16" customWidth="1"/>
    <col min="9" max="9" width="10.5703125" style="16" customWidth="1"/>
    <col min="10" max="10" width="11" style="16" customWidth="1"/>
    <col min="11" max="11" width="11.5703125" style="16" customWidth="1"/>
    <col min="12" max="13" width="13.5703125" style="16" customWidth="1"/>
    <col min="14" max="14" width="13.42578125" style="16" customWidth="1"/>
    <col min="15" max="15" width="12.5703125" style="16" customWidth="1"/>
    <col min="16" max="16" width="13.5703125" style="16" customWidth="1"/>
    <col min="17" max="18" width="13.42578125" style="16" bestFit="1" customWidth="1"/>
    <col min="19" max="16384" width="8" style="16"/>
  </cols>
  <sheetData>
    <row r="2" spans="2:18" ht="15" customHeight="1" x14ac:dyDescent="0.25">
      <c r="B2" s="53" t="s">
        <v>124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</row>
    <row r="3" spans="2:18" ht="13.5" x14ac:dyDescent="0.2">
      <c r="B3" s="133" t="str">
        <f>+FoFs!B3</f>
        <v>2020-21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</row>
    <row r="4" spans="2:18" ht="13.5" customHeight="1" x14ac:dyDescent="0.25">
      <c r="B4" s="55" t="s">
        <v>125</v>
      </c>
      <c r="C4" s="103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6"/>
      <c r="Q4" s="135"/>
    </row>
    <row r="5" spans="2:18" ht="13.5" customHeight="1" x14ac:dyDescent="0.25">
      <c r="B5" s="55" t="s">
        <v>313</v>
      </c>
      <c r="C5" s="103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6"/>
      <c r="Q5" s="135"/>
    </row>
    <row r="6" spans="2:18" ht="18" customHeight="1" thickBot="1" x14ac:dyDescent="0.3">
      <c r="B6" s="135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</row>
    <row r="7" spans="2:18" s="18" customFormat="1" x14ac:dyDescent="0.25">
      <c r="B7" s="330" t="s">
        <v>8</v>
      </c>
      <c r="C7" s="336" t="s">
        <v>307</v>
      </c>
      <c r="D7" s="337"/>
      <c r="E7" s="337"/>
      <c r="F7" s="337"/>
      <c r="G7" s="337"/>
      <c r="H7" s="337"/>
      <c r="I7" s="337"/>
      <c r="J7" s="337"/>
      <c r="K7" s="338"/>
      <c r="L7" s="339" t="s">
        <v>306</v>
      </c>
      <c r="M7" s="340"/>
      <c r="N7" s="341"/>
      <c r="O7" s="326" t="s">
        <v>304</v>
      </c>
      <c r="P7" s="327"/>
      <c r="Q7" s="324" t="s">
        <v>131</v>
      </c>
    </row>
    <row r="8" spans="2:18" s="18" customFormat="1" x14ac:dyDescent="0.25">
      <c r="B8" s="331"/>
      <c r="C8" s="333" t="s">
        <v>305</v>
      </c>
      <c r="D8" s="334"/>
      <c r="E8" s="334"/>
      <c r="F8" s="334"/>
      <c r="G8" s="334"/>
      <c r="H8" s="334"/>
      <c r="I8" s="334"/>
      <c r="J8" s="334"/>
      <c r="K8" s="335"/>
      <c r="L8" s="274" t="s">
        <v>308</v>
      </c>
      <c r="M8" s="315"/>
      <c r="N8" s="222" t="s">
        <v>128</v>
      </c>
      <c r="O8" s="328"/>
      <c r="P8" s="329"/>
      <c r="Q8" s="325"/>
    </row>
    <row r="9" spans="2:18" s="18" customFormat="1" ht="51" x14ac:dyDescent="0.25">
      <c r="B9" s="332"/>
      <c r="C9" s="221" t="s">
        <v>264</v>
      </c>
      <c r="D9" s="144" t="s">
        <v>1</v>
      </c>
      <c r="E9" s="144" t="s">
        <v>126</v>
      </c>
      <c r="F9" s="144" t="s">
        <v>2</v>
      </c>
      <c r="G9" s="144" t="s">
        <v>3</v>
      </c>
      <c r="H9" s="144" t="s">
        <v>4</v>
      </c>
      <c r="I9" s="144" t="s">
        <v>5</v>
      </c>
      <c r="J9" s="144" t="s">
        <v>127</v>
      </c>
      <c r="K9" s="222" t="s">
        <v>178</v>
      </c>
      <c r="L9" s="233" t="s">
        <v>43</v>
      </c>
      <c r="M9" s="222" t="s">
        <v>44</v>
      </c>
      <c r="N9" s="222" t="s">
        <v>310</v>
      </c>
      <c r="O9" s="221" t="s">
        <v>311</v>
      </c>
      <c r="P9" s="222" t="s">
        <v>312</v>
      </c>
      <c r="Q9" s="234" t="s">
        <v>129</v>
      </c>
    </row>
    <row r="10" spans="2:18" ht="18" customHeight="1" x14ac:dyDescent="0.2">
      <c r="B10" s="146" t="s">
        <v>291</v>
      </c>
      <c r="C10" s="223">
        <f t="shared" ref="C10:Q10" si="0">C11+C12+C22+C25+C28+C29+C30+C31+C34</f>
        <v>29749901.259415999</v>
      </c>
      <c r="D10" s="145">
        <f t="shared" si="0"/>
        <v>143132.83509840613</v>
      </c>
      <c r="E10" s="145">
        <f t="shared" si="0"/>
        <v>357867.69532000006</v>
      </c>
      <c r="F10" s="145">
        <f t="shared" si="0"/>
        <v>0</v>
      </c>
      <c r="G10" s="145">
        <f t="shared" si="0"/>
        <v>337765.783</v>
      </c>
      <c r="H10" s="145">
        <f t="shared" si="0"/>
        <v>728814.42100000009</v>
      </c>
      <c r="I10" s="145">
        <f t="shared" si="0"/>
        <v>37936.405218065796</v>
      </c>
      <c r="J10" s="145">
        <f t="shared" si="0"/>
        <v>2134918.4977806672</v>
      </c>
      <c r="K10" s="224">
        <f t="shared" si="0"/>
        <v>14096816.941846002</v>
      </c>
      <c r="L10" s="223">
        <f t="shared" si="0"/>
        <v>35005593.980464712</v>
      </c>
      <c r="M10" s="224">
        <f t="shared" si="0"/>
        <v>21977438.545000002</v>
      </c>
      <c r="N10" s="224">
        <v>42541129.046139717</v>
      </c>
      <c r="O10" s="223">
        <f t="shared" si="0"/>
        <v>1632773.6122801998</v>
      </c>
      <c r="P10" s="224">
        <f t="shared" si="0"/>
        <v>9434391.3416120373</v>
      </c>
      <c r="Q10" s="235">
        <f t="shared" si="0"/>
        <v>24172268.025586288</v>
      </c>
      <c r="R10" s="17"/>
    </row>
    <row r="11" spans="2:18" ht="18" customHeight="1" x14ac:dyDescent="0.2">
      <c r="B11" s="137" t="s">
        <v>268</v>
      </c>
      <c r="C11" s="225"/>
      <c r="D11" s="142"/>
      <c r="E11" s="142"/>
      <c r="F11" s="142"/>
      <c r="G11" s="142"/>
      <c r="H11" s="142"/>
      <c r="I11" s="142"/>
      <c r="J11" s="142"/>
      <c r="K11" s="226">
        <v>638132.36600000004</v>
      </c>
      <c r="L11" s="225"/>
      <c r="M11" s="227"/>
      <c r="N11" s="227"/>
      <c r="O11" s="225"/>
      <c r="P11" s="227"/>
      <c r="Q11" s="236"/>
      <c r="R11" s="17"/>
    </row>
    <row r="12" spans="2:18" ht="18" customHeight="1" x14ac:dyDescent="0.2">
      <c r="B12" s="137" t="s">
        <v>269</v>
      </c>
      <c r="C12" s="225">
        <v>2535376.6883479999</v>
      </c>
      <c r="D12" s="142">
        <v>90875.491993549906</v>
      </c>
      <c r="E12" s="142">
        <v>229259.951</v>
      </c>
      <c r="F12" s="142">
        <v>0</v>
      </c>
      <c r="G12" s="142">
        <v>246555.853</v>
      </c>
      <c r="H12" s="142">
        <v>299443.13700000005</v>
      </c>
      <c r="I12" s="142">
        <v>13558.663889020001</v>
      </c>
      <c r="J12" s="142">
        <v>157428.57951268696</v>
      </c>
      <c r="K12" s="227">
        <v>2619437.2389990003</v>
      </c>
      <c r="L12" s="225">
        <v>5520589.676990632</v>
      </c>
      <c r="M12" s="227">
        <v>1336567.6220000002</v>
      </c>
      <c r="N12" s="227">
        <v>21212757.740196582</v>
      </c>
      <c r="O12" s="225">
        <v>1555745.9479429999</v>
      </c>
      <c r="P12" s="227">
        <v>2740033.6264492958</v>
      </c>
      <c r="Q12" s="236">
        <v>844538.96475018573</v>
      </c>
      <c r="R12" s="17"/>
    </row>
    <row r="13" spans="2:18" ht="18" customHeight="1" x14ac:dyDescent="0.2">
      <c r="B13" s="140" t="s">
        <v>265</v>
      </c>
      <c r="C13" s="225">
        <v>442045.51541700005</v>
      </c>
      <c r="D13" s="142">
        <v>9294.398278549912</v>
      </c>
      <c r="E13" s="142">
        <v>492.81900000000007</v>
      </c>
      <c r="F13" s="142">
        <v>0</v>
      </c>
      <c r="G13" s="142">
        <v>0</v>
      </c>
      <c r="H13" s="142">
        <v>0</v>
      </c>
      <c r="I13" s="142">
        <v>2509.9318948400005</v>
      </c>
      <c r="J13" s="142">
        <v>3913.5874984869624</v>
      </c>
      <c r="K13" s="227">
        <v>21125.47199899999</v>
      </c>
      <c r="L13" s="225">
        <v>15158.7276031</v>
      </c>
      <c r="M13" s="227">
        <v>2169.491</v>
      </c>
      <c r="N13" s="227">
        <v>6864874.3025006419</v>
      </c>
      <c r="O13" s="225">
        <v>0</v>
      </c>
      <c r="P13" s="227">
        <v>28.536000000000001</v>
      </c>
      <c r="Q13" s="236"/>
      <c r="R13" s="17"/>
    </row>
    <row r="14" spans="2:18" ht="18" hidden="1" customHeight="1" x14ac:dyDescent="0.2">
      <c r="B14" s="140" t="s">
        <v>266</v>
      </c>
      <c r="C14" s="225"/>
      <c r="D14" s="142"/>
      <c r="E14" s="142"/>
      <c r="F14" s="142"/>
      <c r="G14" s="142"/>
      <c r="H14" s="142"/>
      <c r="I14" s="142"/>
      <c r="J14" s="142"/>
      <c r="K14" s="227"/>
      <c r="L14" s="225"/>
      <c r="M14" s="227"/>
      <c r="N14" s="227"/>
      <c r="O14" s="225"/>
      <c r="P14" s="227"/>
      <c r="Q14" s="236"/>
      <c r="R14" s="17"/>
    </row>
    <row r="15" spans="2:18" ht="18" hidden="1" customHeight="1" x14ac:dyDescent="0.2">
      <c r="B15" s="140" t="s">
        <v>266</v>
      </c>
      <c r="C15" s="225"/>
      <c r="D15" s="142"/>
      <c r="E15" s="142"/>
      <c r="F15" s="142"/>
      <c r="G15" s="142"/>
      <c r="H15" s="142"/>
      <c r="I15" s="142"/>
      <c r="J15" s="142"/>
      <c r="K15" s="227"/>
      <c r="L15" s="225"/>
      <c r="M15" s="227"/>
      <c r="N15" s="227"/>
      <c r="O15" s="225"/>
      <c r="P15" s="227"/>
      <c r="Q15" s="236"/>
      <c r="R15" s="17"/>
    </row>
    <row r="16" spans="2:18" ht="18" customHeight="1" x14ac:dyDescent="0.2">
      <c r="B16" s="140" t="s">
        <v>272</v>
      </c>
      <c r="C16" s="225">
        <v>1870912.245931</v>
      </c>
      <c r="D16" s="142">
        <v>77869.315999999992</v>
      </c>
      <c r="E16" s="142">
        <v>190348.03600000002</v>
      </c>
      <c r="F16" s="142">
        <v>0</v>
      </c>
      <c r="G16" s="142">
        <v>199023.101</v>
      </c>
      <c r="H16" s="142">
        <v>241681.86400000003</v>
      </c>
      <c r="I16" s="142">
        <v>9270.5899941799998</v>
      </c>
      <c r="J16" s="142">
        <v>89879.475014199998</v>
      </c>
      <c r="K16" s="227">
        <v>2597111.7670000005</v>
      </c>
      <c r="L16" s="225">
        <v>3799539.5990984999</v>
      </c>
      <c r="M16" s="227">
        <v>613873.50400000007</v>
      </c>
      <c r="N16" s="227">
        <v>8134392.1850000005</v>
      </c>
      <c r="O16" s="225">
        <v>1212321.7849429999</v>
      </c>
      <c r="P16" s="227">
        <v>2306494.2409029999</v>
      </c>
      <c r="Q16" s="236"/>
      <c r="R16" s="17"/>
    </row>
    <row r="17" spans="2:18" ht="18" customHeight="1" x14ac:dyDescent="0.25">
      <c r="B17" s="138" t="s">
        <v>270</v>
      </c>
      <c r="C17" s="228">
        <v>1579509.922064</v>
      </c>
      <c r="D17" s="143">
        <v>75838.611999999994</v>
      </c>
      <c r="E17" s="143">
        <v>190095.42800000001</v>
      </c>
      <c r="F17" s="143">
        <v>0</v>
      </c>
      <c r="G17" s="143">
        <v>199023.101</v>
      </c>
      <c r="H17" s="143">
        <v>240662.82300000003</v>
      </c>
      <c r="I17" s="143">
        <v>9230.3499942599992</v>
      </c>
      <c r="J17" s="143">
        <v>89877.039014199996</v>
      </c>
      <c r="K17" s="229">
        <v>0</v>
      </c>
      <c r="L17" s="228">
        <v>3580936.2320984998</v>
      </c>
      <c r="M17" s="229">
        <v>580108.41</v>
      </c>
      <c r="N17" s="229">
        <v>7592764.779000001</v>
      </c>
      <c r="O17" s="228">
        <v>1209775.020943</v>
      </c>
      <c r="P17" s="229">
        <v>2270771.0679029999</v>
      </c>
      <c r="Q17" s="237"/>
      <c r="R17" s="17"/>
    </row>
    <row r="18" spans="2:18" ht="18" customHeight="1" x14ac:dyDescent="0.25">
      <c r="B18" s="138" t="s">
        <v>271</v>
      </c>
      <c r="C18" s="228">
        <v>291402.32386700006</v>
      </c>
      <c r="D18" s="143">
        <v>2030.7040000000002</v>
      </c>
      <c r="E18" s="143">
        <v>252.608</v>
      </c>
      <c r="F18" s="143">
        <v>0</v>
      </c>
      <c r="G18" s="143">
        <v>0</v>
      </c>
      <c r="H18" s="143">
        <v>1019.0409999999999</v>
      </c>
      <c r="I18" s="143">
        <v>40.239999920000002</v>
      </c>
      <c r="J18" s="143">
        <v>2.4360000000000017</v>
      </c>
      <c r="K18" s="229">
        <v>2597111.7670000005</v>
      </c>
      <c r="L18" s="228">
        <v>218603.367</v>
      </c>
      <c r="M18" s="229">
        <v>33765.093999999997</v>
      </c>
      <c r="N18" s="229">
        <v>541627.40599999996</v>
      </c>
      <c r="O18" s="228">
        <v>2546.7640000000006</v>
      </c>
      <c r="P18" s="229">
        <v>35723.173000000003</v>
      </c>
      <c r="Q18" s="237"/>
      <c r="R18" s="17"/>
    </row>
    <row r="19" spans="2:18" ht="18" customHeight="1" x14ac:dyDescent="0.2">
      <c r="B19" s="140" t="s">
        <v>273</v>
      </c>
      <c r="C19" s="225">
        <v>222418.927</v>
      </c>
      <c r="D19" s="142">
        <v>3711.7777149999984</v>
      </c>
      <c r="E19" s="142">
        <v>38419.095999999998</v>
      </c>
      <c r="F19" s="142">
        <v>0</v>
      </c>
      <c r="G19" s="142">
        <v>47532.751999999993</v>
      </c>
      <c r="H19" s="142">
        <v>57761.273000000001</v>
      </c>
      <c r="I19" s="142">
        <v>1778.1419999999998</v>
      </c>
      <c r="J19" s="142">
        <v>63635.517</v>
      </c>
      <c r="K19" s="227">
        <v>1200</v>
      </c>
      <c r="L19" s="225">
        <v>1705891.3502890326</v>
      </c>
      <c r="M19" s="227">
        <v>720524.62700000009</v>
      </c>
      <c r="N19" s="227">
        <v>6213491.2526959404</v>
      </c>
      <c r="O19" s="225">
        <v>343424.163</v>
      </c>
      <c r="P19" s="227">
        <v>433510.849546296</v>
      </c>
      <c r="Q19" s="236"/>
      <c r="R19" s="17"/>
    </row>
    <row r="20" spans="2:18" ht="18" customHeight="1" x14ac:dyDescent="0.25">
      <c r="B20" s="138" t="s">
        <v>270</v>
      </c>
      <c r="C20" s="228">
        <v>56152.639999999992</v>
      </c>
      <c r="D20" s="143">
        <v>3707.8317149999984</v>
      </c>
      <c r="E20" s="143">
        <v>36713.201000000001</v>
      </c>
      <c r="F20" s="143">
        <v>0</v>
      </c>
      <c r="G20" s="143">
        <v>47532.751999999993</v>
      </c>
      <c r="H20" s="143">
        <v>57761.273000000001</v>
      </c>
      <c r="I20" s="143">
        <v>1778.1419999999998</v>
      </c>
      <c r="J20" s="143">
        <v>63635.517</v>
      </c>
      <c r="K20" s="229">
        <v>1200</v>
      </c>
      <c r="L20" s="228">
        <v>1629217.3299774325</v>
      </c>
      <c r="M20" s="229">
        <v>595276.4850000001</v>
      </c>
      <c r="N20" s="229">
        <v>6112648.8766959403</v>
      </c>
      <c r="O20" s="228">
        <v>343424.163</v>
      </c>
      <c r="P20" s="229">
        <v>414678.63899999997</v>
      </c>
      <c r="Q20" s="237"/>
      <c r="R20" s="17"/>
    </row>
    <row r="21" spans="2:18" ht="18" customHeight="1" x14ac:dyDescent="0.25">
      <c r="B21" s="138" t="s">
        <v>271</v>
      </c>
      <c r="C21" s="228">
        <v>166266.28700000001</v>
      </c>
      <c r="D21" s="143">
        <v>3.9460000000000002</v>
      </c>
      <c r="E21" s="143">
        <v>1705.895</v>
      </c>
      <c r="F21" s="143">
        <v>0</v>
      </c>
      <c r="G21" s="143">
        <v>0</v>
      </c>
      <c r="H21" s="143">
        <v>0</v>
      </c>
      <c r="I21" s="143">
        <v>0</v>
      </c>
      <c r="J21" s="143">
        <v>0</v>
      </c>
      <c r="K21" s="229">
        <v>0</v>
      </c>
      <c r="L21" s="228">
        <v>76674.02031159999</v>
      </c>
      <c r="M21" s="229">
        <v>125248.14199999999</v>
      </c>
      <c r="N21" s="229">
        <v>100842.37600000002</v>
      </c>
      <c r="O21" s="228">
        <v>-1.762479051592436E-15</v>
      </c>
      <c r="P21" s="229">
        <v>18832.21054629601</v>
      </c>
      <c r="Q21" s="237"/>
      <c r="R21" s="17"/>
    </row>
    <row r="22" spans="2:18" ht="18" customHeight="1" x14ac:dyDescent="0.2">
      <c r="B22" s="137" t="s">
        <v>274</v>
      </c>
      <c r="C22" s="225">
        <v>14086743.772396</v>
      </c>
      <c r="D22" s="142">
        <v>6537.3726650000008</v>
      </c>
      <c r="E22" s="142">
        <v>32833.944000000003</v>
      </c>
      <c r="F22" s="142">
        <v>0</v>
      </c>
      <c r="G22" s="142">
        <v>89408.582000000009</v>
      </c>
      <c r="H22" s="142">
        <v>115123.49100000001</v>
      </c>
      <c r="I22" s="142">
        <v>8341.9536832537997</v>
      </c>
      <c r="J22" s="142">
        <v>1188379.6662049321</v>
      </c>
      <c r="K22" s="227">
        <v>7012506.7200000007</v>
      </c>
      <c r="L22" s="225">
        <v>290095.67625249998</v>
      </c>
      <c r="M22" s="227">
        <v>31047.974999999999</v>
      </c>
      <c r="N22" s="227">
        <v>8925896.5635610204</v>
      </c>
      <c r="O22" s="225">
        <v>0</v>
      </c>
      <c r="P22" s="227">
        <v>3143.884</v>
      </c>
      <c r="Q22" s="236">
        <v>1433949.2795881785</v>
      </c>
      <c r="R22" s="17"/>
    </row>
    <row r="23" spans="2:18" ht="18" customHeight="1" x14ac:dyDescent="0.25">
      <c r="B23" s="141" t="s">
        <v>275</v>
      </c>
      <c r="C23" s="228">
        <v>6277415.8486319995</v>
      </c>
      <c r="D23" s="143">
        <v>5521.7840000000006</v>
      </c>
      <c r="E23" s="143">
        <v>5116.6569999999992</v>
      </c>
      <c r="F23" s="143">
        <v>0</v>
      </c>
      <c r="G23" s="143">
        <v>85556.650000000009</v>
      </c>
      <c r="H23" s="143">
        <v>33959.457999999999</v>
      </c>
      <c r="I23" s="143">
        <v>2242.67381131</v>
      </c>
      <c r="J23" s="143">
        <v>53047.632814000041</v>
      </c>
      <c r="K23" s="229">
        <v>4527312.0640000002</v>
      </c>
      <c r="L23" s="228">
        <v>246875.18851279997</v>
      </c>
      <c r="M23" s="229">
        <v>22209.899999999998</v>
      </c>
      <c r="N23" s="229">
        <v>616593.77660538035</v>
      </c>
      <c r="O23" s="228">
        <v>0</v>
      </c>
      <c r="P23" s="229">
        <v>2551.6949999999997</v>
      </c>
      <c r="Q23" s="237"/>
      <c r="R23" s="17"/>
    </row>
    <row r="24" spans="2:18" ht="18" customHeight="1" x14ac:dyDescent="0.25">
      <c r="B24" s="141" t="s">
        <v>276</v>
      </c>
      <c r="C24" s="228">
        <v>7809327.9237640006</v>
      </c>
      <c r="D24" s="143">
        <v>1015.5886650000002</v>
      </c>
      <c r="E24" s="143">
        <v>27717.287</v>
      </c>
      <c r="F24" s="143">
        <v>0</v>
      </c>
      <c r="G24" s="143">
        <v>3851.9320000000002</v>
      </c>
      <c r="H24" s="143">
        <v>81164.03300000001</v>
      </c>
      <c r="I24" s="143">
        <v>6099.2798719437997</v>
      </c>
      <c r="J24" s="143">
        <v>1135332.033390932</v>
      </c>
      <c r="K24" s="229">
        <v>2485194.656</v>
      </c>
      <c r="L24" s="228">
        <v>43220.487739699995</v>
      </c>
      <c r="M24" s="229">
        <v>8838.0750000000007</v>
      </c>
      <c r="N24" s="229">
        <v>8309302.7869556407</v>
      </c>
      <c r="O24" s="228">
        <v>0</v>
      </c>
      <c r="P24" s="229">
        <v>592.18900000000008</v>
      </c>
      <c r="Q24" s="237"/>
      <c r="R24" s="17"/>
    </row>
    <row r="25" spans="2:18" ht="18" customHeight="1" x14ac:dyDescent="0.2">
      <c r="B25" s="137" t="s">
        <v>277</v>
      </c>
      <c r="C25" s="225">
        <v>10622378.631006999</v>
      </c>
      <c r="D25" s="142">
        <v>1503.63814187</v>
      </c>
      <c r="E25" s="142">
        <v>40563.082999999999</v>
      </c>
      <c r="F25" s="142">
        <v>0</v>
      </c>
      <c r="G25" s="142">
        <v>1.4999999999999999E-2</v>
      </c>
      <c r="H25" s="142">
        <v>5365.7030000000004</v>
      </c>
      <c r="I25" s="142">
        <v>0</v>
      </c>
      <c r="J25" s="142">
        <v>148721.7286076337</v>
      </c>
      <c r="K25" s="227">
        <v>3026927.6448460002</v>
      </c>
      <c r="L25" s="225">
        <v>264689.54468370002</v>
      </c>
      <c r="M25" s="227">
        <v>109336.076</v>
      </c>
      <c r="N25" s="227">
        <v>13040.823505699998</v>
      </c>
      <c r="O25" s="225">
        <v>11625.980000000001</v>
      </c>
      <c r="P25" s="227">
        <v>2441520.6908249999</v>
      </c>
      <c r="Q25" s="236">
        <v>15027511.189175598</v>
      </c>
      <c r="R25" s="17"/>
    </row>
    <row r="26" spans="2:18" ht="18" customHeight="1" x14ac:dyDescent="0.25">
      <c r="B26" s="141" t="s">
        <v>275</v>
      </c>
      <c r="C26" s="228">
        <v>6291830.8235979993</v>
      </c>
      <c r="D26" s="143">
        <v>173.00321086999998</v>
      </c>
      <c r="E26" s="143">
        <v>24344.079000000002</v>
      </c>
      <c r="F26" s="143">
        <v>0</v>
      </c>
      <c r="G26" s="143">
        <v>0</v>
      </c>
      <c r="H26" s="143">
        <v>5365.576</v>
      </c>
      <c r="I26" s="143">
        <v>0</v>
      </c>
      <c r="J26" s="143">
        <v>3866.4775266336983</v>
      </c>
      <c r="K26" s="229">
        <v>2833566.7688460001</v>
      </c>
      <c r="L26" s="228">
        <v>27824.184959999999</v>
      </c>
      <c r="M26" s="229">
        <v>7612.107</v>
      </c>
      <c r="N26" s="229">
        <v>8031.0943063999994</v>
      </c>
      <c r="O26" s="228">
        <v>0</v>
      </c>
      <c r="P26" s="229">
        <v>87721.607000000004</v>
      </c>
      <c r="Q26" s="237"/>
      <c r="R26" s="17"/>
    </row>
    <row r="27" spans="2:18" ht="18" customHeight="1" x14ac:dyDescent="0.25">
      <c r="B27" s="141" t="s">
        <v>276</v>
      </c>
      <c r="C27" s="228">
        <v>4330547.8074089997</v>
      </c>
      <c r="D27" s="143">
        <v>1330.6349310000001</v>
      </c>
      <c r="E27" s="143">
        <v>16219.004000000001</v>
      </c>
      <c r="F27" s="143">
        <v>0</v>
      </c>
      <c r="G27" s="143">
        <v>1.4999999999999999E-2</v>
      </c>
      <c r="H27" s="143">
        <v>0.127</v>
      </c>
      <c r="I27" s="143">
        <v>0</v>
      </c>
      <c r="J27" s="143">
        <v>144855.25108099999</v>
      </c>
      <c r="K27" s="229">
        <v>193360.87599999999</v>
      </c>
      <c r="L27" s="228">
        <v>236865.35972370001</v>
      </c>
      <c r="M27" s="229">
        <v>101723.969</v>
      </c>
      <c r="N27" s="229">
        <v>5009.7291992999999</v>
      </c>
      <c r="O27" s="228">
        <v>11625.980000000001</v>
      </c>
      <c r="P27" s="229">
        <v>2353799.0838250001</v>
      </c>
      <c r="Q27" s="237"/>
      <c r="R27" s="17"/>
    </row>
    <row r="28" spans="2:18" ht="18" customHeight="1" x14ac:dyDescent="0.2">
      <c r="B28" s="137" t="s">
        <v>278</v>
      </c>
      <c r="C28" s="225">
        <v>510106.43464399996</v>
      </c>
      <c r="D28" s="142">
        <v>20950.329000000002</v>
      </c>
      <c r="E28" s="142">
        <v>29414.48632</v>
      </c>
      <c r="F28" s="142">
        <v>0</v>
      </c>
      <c r="G28" s="142">
        <v>149.49100000000001</v>
      </c>
      <c r="H28" s="142">
        <v>291141.43200000003</v>
      </c>
      <c r="I28" s="142">
        <v>15010.702617692001</v>
      </c>
      <c r="J28" s="142">
        <v>364764.41762678535</v>
      </c>
      <c r="K28" s="227">
        <v>116123.772</v>
      </c>
      <c r="L28" s="225">
        <v>1103252.6565953842</v>
      </c>
      <c r="M28" s="227">
        <v>307434.69300000003</v>
      </c>
      <c r="N28" s="227">
        <v>956041.05240561417</v>
      </c>
      <c r="O28" s="225">
        <v>65401.6843372</v>
      </c>
      <c r="P28" s="227">
        <v>716202.63455830002</v>
      </c>
      <c r="Q28" s="236">
        <v>5571947.4004774615</v>
      </c>
      <c r="R28" s="17"/>
    </row>
    <row r="29" spans="2:18" ht="18" customHeight="1" x14ac:dyDescent="0.25">
      <c r="B29" s="137" t="s">
        <v>279</v>
      </c>
      <c r="C29" s="225">
        <v>240.52700000000002</v>
      </c>
      <c r="D29" s="142">
        <v>0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2668.924</v>
      </c>
      <c r="K29" s="227">
        <v>7.9649999999999999</v>
      </c>
      <c r="L29" s="225">
        <v>108633.09166299997</v>
      </c>
      <c r="M29" s="227">
        <v>5009.4259999999995</v>
      </c>
      <c r="N29" s="227">
        <v>1595216.4958992512</v>
      </c>
      <c r="O29" s="225">
        <v>0</v>
      </c>
      <c r="P29" s="227">
        <v>0</v>
      </c>
      <c r="Q29" s="237"/>
      <c r="R29" s="17"/>
    </row>
    <row r="30" spans="2:18" ht="18" customHeight="1" x14ac:dyDescent="0.25">
      <c r="B30" s="137" t="s">
        <v>280</v>
      </c>
      <c r="C30" s="225">
        <v>13660.115999999995</v>
      </c>
      <c r="D30" s="142">
        <v>0</v>
      </c>
      <c r="E30" s="142">
        <v>3.0000000000000001E-3</v>
      </c>
      <c r="F30" s="142">
        <v>0</v>
      </c>
      <c r="G30" s="142">
        <v>0</v>
      </c>
      <c r="H30" s="142">
        <v>1209.662</v>
      </c>
      <c r="I30" s="142">
        <v>0</v>
      </c>
      <c r="J30" s="142">
        <v>0</v>
      </c>
      <c r="K30" s="227">
        <v>515.5337809099999</v>
      </c>
      <c r="L30" s="225">
        <v>0</v>
      </c>
      <c r="M30" s="227">
        <v>0</v>
      </c>
      <c r="N30" s="227">
        <v>0</v>
      </c>
      <c r="O30" s="225">
        <v>0</v>
      </c>
      <c r="P30" s="227">
        <v>0</v>
      </c>
      <c r="Q30" s="237">
        <v>1606.9808943299249</v>
      </c>
      <c r="R30" s="17"/>
    </row>
    <row r="31" spans="2:18" ht="18" customHeight="1" x14ac:dyDescent="0.2">
      <c r="B31" s="137" t="s">
        <v>281</v>
      </c>
      <c r="C31" s="225">
        <v>1014434.9367110002</v>
      </c>
      <c r="D31" s="142">
        <v>11948.794696181787</v>
      </c>
      <c r="E31" s="142">
        <v>8329.9689999999973</v>
      </c>
      <c r="F31" s="142">
        <v>0</v>
      </c>
      <c r="G31" s="142">
        <v>1651.8420000000006</v>
      </c>
      <c r="H31" s="142">
        <v>16133.915000000001</v>
      </c>
      <c r="I31" s="142">
        <v>929.11602810000068</v>
      </c>
      <c r="J31" s="142">
        <v>235571.45966276084</v>
      </c>
      <c r="K31" s="227">
        <v>591475.93622009002</v>
      </c>
      <c r="L31" s="225">
        <v>13238719.197041299</v>
      </c>
      <c r="M31" s="227">
        <v>2603963.9139999999</v>
      </c>
      <c r="N31" s="227">
        <v>102787.32606318886</v>
      </c>
      <c r="O31" s="225">
        <v>0</v>
      </c>
      <c r="P31" s="227">
        <v>1230709.6647794417</v>
      </c>
      <c r="Q31" s="236">
        <v>1292714.2107005334</v>
      </c>
      <c r="R31" s="17"/>
    </row>
    <row r="32" spans="2:18" ht="18" customHeight="1" x14ac:dyDescent="0.25">
      <c r="B32" s="141" t="s">
        <v>282</v>
      </c>
      <c r="C32" s="228">
        <v>35.328000000000003</v>
      </c>
      <c r="D32" s="143">
        <v>0</v>
      </c>
      <c r="E32" s="143">
        <v>0</v>
      </c>
      <c r="F32" s="143">
        <v>0</v>
      </c>
      <c r="G32" s="143">
        <v>0</v>
      </c>
      <c r="H32" s="143">
        <v>0</v>
      </c>
      <c r="I32" s="143">
        <v>0</v>
      </c>
      <c r="J32" s="143">
        <v>0</v>
      </c>
      <c r="K32" s="229">
        <v>0</v>
      </c>
      <c r="L32" s="228">
        <v>2149299.9563775999</v>
      </c>
      <c r="M32" s="229">
        <v>1298663.9539999999</v>
      </c>
      <c r="N32" s="229">
        <v>0</v>
      </c>
      <c r="O32" s="228">
        <v>0</v>
      </c>
      <c r="P32" s="229">
        <v>491.745</v>
      </c>
      <c r="Q32" s="237">
        <v>130128.207231425</v>
      </c>
      <c r="R32" s="17"/>
    </row>
    <row r="33" spans="2:18" ht="18" customHeight="1" x14ac:dyDescent="0.25">
      <c r="B33" s="141" t="s">
        <v>267</v>
      </c>
      <c r="C33" s="228">
        <v>1014399.6087110002</v>
      </c>
      <c r="D33" s="143">
        <v>11948.794696181787</v>
      </c>
      <c r="E33" s="143">
        <v>8329.9689999999973</v>
      </c>
      <c r="F33" s="143">
        <v>0</v>
      </c>
      <c r="G33" s="143">
        <v>1651.8420000000006</v>
      </c>
      <c r="H33" s="143">
        <v>16133.915000000001</v>
      </c>
      <c r="I33" s="143">
        <v>929.11602810000068</v>
      </c>
      <c r="J33" s="143">
        <v>235571.45966276084</v>
      </c>
      <c r="K33" s="229">
        <v>591475.93622009002</v>
      </c>
      <c r="L33" s="228">
        <v>11089419.2406637</v>
      </c>
      <c r="M33" s="229">
        <v>1305299.9600000002</v>
      </c>
      <c r="N33" s="229">
        <v>102787.32606318886</v>
      </c>
      <c r="O33" s="228">
        <v>0</v>
      </c>
      <c r="P33" s="229">
        <v>1230217.9197794416</v>
      </c>
      <c r="Q33" s="237">
        <v>1162586.0034691084</v>
      </c>
      <c r="R33" s="17"/>
    </row>
    <row r="34" spans="2:18" ht="18" customHeight="1" x14ac:dyDescent="0.2">
      <c r="B34" s="137" t="s">
        <v>292</v>
      </c>
      <c r="C34" s="225">
        <v>966960.15330999997</v>
      </c>
      <c r="D34" s="142">
        <v>11317.208601804423</v>
      </c>
      <c r="E34" s="142">
        <v>17466.258999999998</v>
      </c>
      <c r="F34" s="142">
        <v>0</v>
      </c>
      <c r="G34" s="142">
        <v>0</v>
      </c>
      <c r="H34" s="142">
        <v>397.08100000000002</v>
      </c>
      <c r="I34" s="142">
        <v>95.969000000000008</v>
      </c>
      <c r="J34" s="142">
        <v>37383.72216586805</v>
      </c>
      <c r="K34" s="227">
        <v>91689.765000000014</v>
      </c>
      <c r="L34" s="225">
        <v>14479614.137238199</v>
      </c>
      <c r="M34" s="227">
        <v>17584078.839000002</v>
      </c>
      <c r="N34" s="227">
        <v>9735389.0445083641</v>
      </c>
      <c r="O34" s="225">
        <v>0</v>
      </c>
      <c r="P34" s="227">
        <v>2302780.8410000005</v>
      </c>
      <c r="Q34" s="236"/>
      <c r="R34" s="17"/>
    </row>
    <row r="35" spans="2:18" ht="18" customHeight="1" x14ac:dyDescent="0.2">
      <c r="B35" s="146" t="s">
        <v>290</v>
      </c>
      <c r="C35" s="223">
        <f>C36+C44+C47+C50+C51+C52+C53+C56+C57+C58</f>
        <v>29749900.824853003</v>
      </c>
      <c r="D35" s="145">
        <f t="shared" ref="D35:Q35" si="1">D36+D44+D47+D50+D51+D52+D53+D56+D57+D58</f>
        <v>143132.8350984061</v>
      </c>
      <c r="E35" s="145">
        <f t="shared" si="1"/>
        <v>357868.52421884006</v>
      </c>
      <c r="F35" s="145">
        <f t="shared" si="1"/>
        <v>0</v>
      </c>
      <c r="G35" s="145">
        <f t="shared" si="1"/>
        <v>337765.783</v>
      </c>
      <c r="H35" s="145">
        <f t="shared" si="1"/>
        <v>728814.33299999998</v>
      </c>
      <c r="I35" s="145">
        <f>I36+I44+I47+I50+I51+I52+I53+I56+I57+I58</f>
        <v>37936.362218065799</v>
      </c>
      <c r="J35" s="145">
        <f t="shared" si="1"/>
        <v>2134918.1508342666</v>
      </c>
      <c r="K35" s="224">
        <f t="shared" si="1"/>
        <v>14096816.942845998</v>
      </c>
      <c r="L35" s="223">
        <v>35005593.980464712</v>
      </c>
      <c r="M35" s="224">
        <v>21977438.35879714</v>
      </c>
      <c r="N35" s="224">
        <v>11884929.942735806</v>
      </c>
      <c r="O35" s="223">
        <f t="shared" si="1"/>
        <v>792716.97150983254</v>
      </c>
      <c r="P35" s="224">
        <f t="shared" si="1"/>
        <v>48772879.323154531</v>
      </c>
      <c r="Q35" s="235">
        <f t="shared" si="1"/>
        <v>5285235.406903306</v>
      </c>
      <c r="R35" s="17"/>
    </row>
    <row r="36" spans="2:18" ht="18" customHeight="1" x14ac:dyDescent="0.2">
      <c r="B36" s="137" t="s">
        <v>283</v>
      </c>
      <c r="C36" s="225">
        <v>20741612.403999999</v>
      </c>
      <c r="D36" s="142">
        <v>7785.5370000000003</v>
      </c>
      <c r="E36" s="142">
        <v>524.66200000000003</v>
      </c>
      <c r="F36" s="142">
        <v>0</v>
      </c>
      <c r="G36" s="142">
        <v>0</v>
      </c>
      <c r="H36" s="142">
        <v>0</v>
      </c>
      <c r="I36" s="142">
        <v>0</v>
      </c>
      <c r="J36" s="142">
        <v>4152.8048816400005</v>
      </c>
      <c r="K36" s="227">
        <v>11614406.907845998</v>
      </c>
      <c r="L36" s="225">
        <v>341899.54677459993</v>
      </c>
      <c r="M36" s="227">
        <v>1141690.8670000001</v>
      </c>
      <c r="N36" s="227">
        <v>0</v>
      </c>
      <c r="O36" s="225">
        <v>74406.999502832463</v>
      </c>
      <c r="P36" s="227">
        <v>3624189.4108335995</v>
      </c>
      <c r="Q36" s="236">
        <v>297542.0276918012</v>
      </c>
      <c r="R36" s="17"/>
    </row>
    <row r="37" spans="2:18" ht="18" customHeight="1" x14ac:dyDescent="0.2">
      <c r="B37" s="140" t="s">
        <v>284</v>
      </c>
      <c r="C37" s="225"/>
      <c r="D37" s="142"/>
      <c r="E37" s="142"/>
      <c r="F37" s="142"/>
      <c r="G37" s="142"/>
      <c r="H37" s="142"/>
      <c r="I37" s="142"/>
      <c r="J37" s="142"/>
      <c r="K37" s="227">
        <v>7278860.0189999994</v>
      </c>
      <c r="L37" s="225"/>
      <c r="M37" s="227"/>
      <c r="N37" s="227"/>
      <c r="O37" s="225"/>
      <c r="P37" s="227"/>
      <c r="Q37" s="236"/>
      <c r="R37" s="17"/>
    </row>
    <row r="38" spans="2:18" ht="18" customHeight="1" x14ac:dyDescent="0.2">
      <c r="B38" s="140" t="s">
        <v>272</v>
      </c>
      <c r="C38" s="225">
        <v>16260947.804000001</v>
      </c>
      <c r="D38" s="142">
        <v>0</v>
      </c>
      <c r="E38" s="142">
        <v>0</v>
      </c>
      <c r="F38" s="142">
        <v>0</v>
      </c>
      <c r="G38" s="142">
        <v>0</v>
      </c>
      <c r="H38" s="142">
        <v>0</v>
      </c>
      <c r="I38" s="142">
        <v>0</v>
      </c>
      <c r="J38" s="142">
        <v>0</v>
      </c>
      <c r="K38" s="227">
        <v>3799917.1438459996</v>
      </c>
      <c r="L38" s="225">
        <v>0</v>
      </c>
      <c r="M38" s="227">
        <v>0</v>
      </c>
      <c r="N38" s="227">
        <v>0</v>
      </c>
      <c r="O38" s="225">
        <v>0</v>
      </c>
      <c r="P38" s="227">
        <v>0</v>
      </c>
      <c r="Q38" s="236"/>
      <c r="R38" s="17"/>
    </row>
    <row r="39" spans="2:18" ht="18" customHeight="1" x14ac:dyDescent="0.25">
      <c r="B39" s="138" t="s">
        <v>270</v>
      </c>
      <c r="C39" s="228">
        <v>15267140.152000001</v>
      </c>
      <c r="D39" s="143">
        <v>0</v>
      </c>
      <c r="E39" s="143">
        <v>0</v>
      </c>
      <c r="F39" s="143">
        <v>0</v>
      </c>
      <c r="G39" s="143">
        <v>0</v>
      </c>
      <c r="H39" s="143">
        <v>0</v>
      </c>
      <c r="I39" s="143">
        <v>0</v>
      </c>
      <c r="J39" s="143">
        <v>0</v>
      </c>
      <c r="K39" s="229">
        <v>3566822.6048459997</v>
      </c>
      <c r="L39" s="228">
        <v>0</v>
      </c>
      <c r="M39" s="229">
        <v>0</v>
      </c>
      <c r="N39" s="229">
        <v>0</v>
      </c>
      <c r="O39" s="228">
        <v>0</v>
      </c>
      <c r="P39" s="229">
        <v>0</v>
      </c>
      <c r="Q39" s="237"/>
      <c r="R39" s="17"/>
    </row>
    <row r="40" spans="2:18" ht="18" customHeight="1" x14ac:dyDescent="0.25">
      <c r="B40" s="138" t="s">
        <v>271</v>
      </c>
      <c r="C40" s="228">
        <v>993807.65199999989</v>
      </c>
      <c r="D40" s="143">
        <v>0</v>
      </c>
      <c r="E40" s="143">
        <v>0</v>
      </c>
      <c r="F40" s="143">
        <v>0</v>
      </c>
      <c r="G40" s="143">
        <v>0</v>
      </c>
      <c r="H40" s="143">
        <v>0</v>
      </c>
      <c r="I40" s="143">
        <v>0</v>
      </c>
      <c r="J40" s="143">
        <v>0</v>
      </c>
      <c r="K40" s="229">
        <v>233094.53899999999</v>
      </c>
      <c r="L40" s="228">
        <v>0</v>
      </c>
      <c r="M40" s="229">
        <v>0</v>
      </c>
      <c r="N40" s="229">
        <v>0</v>
      </c>
      <c r="O40" s="228">
        <v>0</v>
      </c>
      <c r="P40" s="229">
        <v>0</v>
      </c>
      <c r="Q40" s="237"/>
      <c r="R40" s="17"/>
    </row>
    <row r="41" spans="2:18" ht="18" customHeight="1" x14ac:dyDescent="0.2">
      <c r="B41" s="140" t="s">
        <v>273</v>
      </c>
      <c r="C41" s="225">
        <v>4480664.5999999996</v>
      </c>
      <c r="D41" s="142">
        <v>7785.5370000000003</v>
      </c>
      <c r="E41" s="142">
        <v>524.66200000000003</v>
      </c>
      <c r="F41" s="142">
        <v>0</v>
      </c>
      <c r="G41" s="142">
        <v>0</v>
      </c>
      <c r="H41" s="142">
        <v>0</v>
      </c>
      <c r="I41" s="142">
        <v>0</v>
      </c>
      <c r="J41" s="142">
        <v>4152.8048816400005</v>
      </c>
      <c r="K41" s="227">
        <v>535629.745</v>
      </c>
      <c r="L41" s="225">
        <v>341899.54677459993</v>
      </c>
      <c r="M41" s="227">
        <v>1141690.8670000001</v>
      </c>
      <c r="N41" s="227">
        <v>0</v>
      </c>
      <c r="O41" s="225">
        <v>74406.999502832463</v>
      </c>
      <c r="P41" s="227">
        <v>3624189.4108335995</v>
      </c>
      <c r="Q41" s="236"/>
      <c r="R41" s="17"/>
    </row>
    <row r="42" spans="2:18" ht="18" customHeight="1" x14ac:dyDescent="0.25">
      <c r="B42" s="138" t="s">
        <v>270</v>
      </c>
      <c r="C42" s="228">
        <v>4148128.6429999992</v>
      </c>
      <c r="D42" s="143">
        <v>7785.5370000000003</v>
      </c>
      <c r="E42" s="143">
        <v>524.66200000000003</v>
      </c>
      <c r="F42" s="143">
        <v>0</v>
      </c>
      <c r="G42" s="143">
        <v>0</v>
      </c>
      <c r="H42" s="143">
        <v>0</v>
      </c>
      <c r="I42" s="143">
        <v>0</v>
      </c>
      <c r="J42" s="143">
        <v>4152.8048816400005</v>
      </c>
      <c r="K42" s="229">
        <v>194326.079</v>
      </c>
      <c r="L42" s="228">
        <v>341899.54677459993</v>
      </c>
      <c r="M42" s="229">
        <v>1141690.8670000001</v>
      </c>
      <c r="N42" s="229">
        <v>0</v>
      </c>
      <c r="O42" s="228">
        <v>74406.999502832463</v>
      </c>
      <c r="P42" s="229">
        <v>3624189.4108335995</v>
      </c>
      <c r="Q42" s="237"/>
      <c r="R42" s="17"/>
    </row>
    <row r="43" spans="2:18" ht="18" customHeight="1" x14ac:dyDescent="0.25">
      <c r="B43" s="138" t="s">
        <v>271</v>
      </c>
      <c r="C43" s="228">
        <v>332535.95699999999</v>
      </c>
      <c r="D43" s="143">
        <v>0</v>
      </c>
      <c r="E43" s="143">
        <v>0</v>
      </c>
      <c r="F43" s="143">
        <v>0</v>
      </c>
      <c r="G43" s="143">
        <v>0</v>
      </c>
      <c r="H43" s="143">
        <v>0</v>
      </c>
      <c r="I43" s="143">
        <v>0</v>
      </c>
      <c r="J43" s="143">
        <v>0</v>
      </c>
      <c r="K43" s="229">
        <v>341303.66599999997</v>
      </c>
      <c r="L43" s="228">
        <v>0</v>
      </c>
      <c r="M43" s="229">
        <v>0</v>
      </c>
      <c r="N43" s="229">
        <v>0</v>
      </c>
      <c r="O43" s="228">
        <v>0</v>
      </c>
      <c r="P43" s="229">
        <v>0</v>
      </c>
      <c r="Q43" s="237"/>
      <c r="R43" s="17"/>
    </row>
    <row r="44" spans="2:18" ht="18" customHeight="1" x14ac:dyDescent="0.2">
      <c r="B44" s="137" t="s">
        <v>285</v>
      </c>
      <c r="C44" s="225">
        <v>102488.12300000001</v>
      </c>
      <c r="D44" s="142">
        <v>0</v>
      </c>
      <c r="E44" s="142">
        <v>34284.688999999998</v>
      </c>
      <c r="F44" s="142">
        <v>0</v>
      </c>
      <c r="G44" s="142">
        <v>0</v>
      </c>
      <c r="H44" s="142">
        <v>0</v>
      </c>
      <c r="I44" s="142">
        <v>0</v>
      </c>
      <c r="J44" s="142">
        <v>449.51699999999994</v>
      </c>
      <c r="K44" s="227">
        <v>0</v>
      </c>
      <c r="L44" s="225">
        <v>234588.98263941574</v>
      </c>
      <c r="M44" s="227">
        <v>523385.11066690163</v>
      </c>
      <c r="N44" s="227">
        <v>0</v>
      </c>
      <c r="O44" s="225">
        <v>0.11799999999999999</v>
      </c>
      <c r="P44" s="227">
        <v>31792148.134981729</v>
      </c>
      <c r="Q44" s="236">
        <v>27626.102160800703</v>
      </c>
      <c r="R44" s="17"/>
    </row>
    <row r="45" spans="2:18" ht="18" customHeight="1" x14ac:dyDescent="0.25">
      <c r="B45" s="141" t="s">
        <v>275</v>
      </c>
      <c r="C45" s="228">
        <v>17.950000000000003</v>
      </c>
      <c r="D45" s="143">
        <v>0</v>
      </c>
      <c r="E45" s="143">
        <v>23270.663</v>
      </c>
      <c r="F45" s="143">
        <v>0</v>
      </c>
      <c r="G45" s="143">
        <v>0</v>
      </c>
      <c r="H45" s="143">
        <v>0</v>
      </c>
      <c r="I45" s="143">
        <v>0</v>
      </c>
      <c r="J45" s="143">
        <v>202.79999999999995</v>
      </c>
      <c r="K45" s="229">
        <v>0</v>
      </c>
      <c r="L45" s="228">
        <v>33405.4690434</v>
      </c>
      <c r="M45" s="229">
        <v>27320.972998000001</v>
      </c>
      <c r="N45" s="229">
        <v>0</v>
      </c>
      <c r="O45" s="228">
        <v>0.11799999999999999</v>
      </c>
      <c r="P45" s="229">
        <v>11421395.397590799</v>
      </c>
      <c r="Q45" s="237"/>
      <c r="R45" s="17"/>
    </row>
    <row r="46" spans="2:18" ht="18" customHeight="1" x14ac:dyDescent="0.25">
      <c r="B46" s="141" t="s">
        <v>276</v>
      </c>
      <c r="C46" s="228">
        <v>102470.17300000001</v>
      </c>
      <c r="D46" s="143">
        <v>0</v>
      </c>
      <c r="E46" s="143">
        <v>11014.026</v>
      </c>
      <c r="F46" s="143">
        <v>0</v>
      </c>
      <c r="G46" s="143">
        <v>0</v>
      </c>
      <c r="H46" s="143">
        <v>0</v>
      </c>
      <c r="I46" s="143">
        <v>0</v>
      </c>
      <c r="J46" s="143">
        <v>246.71700000000001</v>
      </c>
      <c r="K46" s="229">
        <v>0</v>
      </c>
      <c r="L46" s="228">
        <v>201183.51359601575</v>
      </c>
      <c r="M46" s="229">
        <v>496064.13766890165</v>
      </c>
      <c r="N46" s="229">
        <v>0</v>
      </c>
      <c r="O46" s="228">
        <v>0</v>
      </c>
      <c r="P46" s="229">
        <v>20370752.737390932</v>
      </c>
      <c r="Q46" s="237"/>
      <c r="R46" s="17"/>
    </row>
    <row r="47" spans="2:18" ht="18" customHeight="1" x14ac:dyDescent="0.2">
      <c r="B47" s="137" t="s">
        <v>277</v>
      </c>
      <c r="C47" s="225">
        <v>4505890.3173679998</v>
      </c>
      <c r="D47" s="142">
        <v>28054.237000000001</v>
      </c>
      <c r="E47" s="142">
        <v>50799.51</v>
      </c>
      <c r="F47" s="142">
        <v>0</v>
      </c>
      <c r="G47" s="142">
        <v>0</v>
      </c>
      <c r="H47" s="142">
        <v>0</v>
      </c>
      <c r="I47" s="142">
        <v>0</v>
      </c>
      <c r="J47" s="142">
        <v>5815.4830000000002</v>
      </c>
      <c r="K47" s="227">
        <v>135051.39000000001</v>
      </c>
      <c r="L47" s="225">
        <v>18998644.836959131</v>
      </c>
      <c r="M47" s="227">
        <v>6170103.4910000013</v>
      </c>
      <c r="N47" s="227">
        <v>1727696.3904320034</v>
      </c>
      <c r="O47" s="225">
        <v>718309.8540070001</v>
      </c>
      <c r="P47" s="227">
        <v>11828125.475290427</v>
      </c>
      <c r="Q47" s="236">
        <v>0</v>
      </c>
      <c r="R47" s="17"/>
    </row>
    <row r="48" spans="2:18" ht="18" customHeight="1" x14ac:dyDescent="0.25">
      <c r="B48" s="141" t="s">
        <v>275</v>
      </c>
      <c r="C48" s="228">
        <v>3970140.7897839998</v>
      </c>
      <c r="D48" s="143">
        <v>21970.469000000001</v>
      </c>
      <c r="E48" s="143">
        <v>26631.928</v>
      </c>
      <c r="F48" s="143">
        <v>0</v>
      </c>
      <c r="G48" s="143">
        <v>0</v>
      </c>
      <c r="H48" s="143">
        <v>0</v>
      </c>
      <c r="I48" s="143">
        <v>0</v>
      </c>
      <c r="J48" s="143">
        <v>2000.8910000000001</v>
      </c>
      <c r="K48" s="229">
        <v>0</v>
      </c>
      <c r="L48" s="228">
        <v>14797082.944581203</v>
      </c>
      <c r="M48" s="229">
        <v>409811.26900000003</v>
      </c>
      <c r="N48" s="229">
        <v>545511.34779240354</v>
      </c>
      <c r="O48" s="228">
        <v>690276.12500700005</v>
      </c>
      <c r="P48" s="229">
        <v>350438.59645592433</v>
      </c>
      <c r="Q48" s="237"/>
      <c r="R48" s="17"/>
    </row>
    <row r="49" spans="2:18" ht="18" customHeight="1" x14ac:dyDescent="0.25">
      <c r="B49" s="141" t="s">
        <v>276</v>
      </c>
      <c r="C49" s="228">
        <v>535749.52758400002</v>
      </c>
      <c r="D49" s="143">
        <v>6083.7680000000009</v>
      </c>
      <c r="E49" s="143">
        <v>24167.582000000002</v>
      </c>
      <c r="F49" s="143">
        <v>0</v>
      </c>
      <c r="G49" s="143">
        <v>0</v>
      </c>
      <c r="H49" s="143">
        <v>0</v>
      </c>
      <c r="I49" s="143">
        <v>0</v>
      </c>
      <c r="J49" s="143">
        <v>3814.5920000000001</v>
      </c>
      <c r="K49" s="229">
        <v>135051.39000000001</v>
      </c>
      <c r="L49" s="228">
        <v>4201561.892377927</v>
      </c>
      <c r="M49" s="229">
        <v>5760292.222000001</v>
      </c>
      <c r="N49" s="229">
        <v>1182185.0426395999</v>
      </c>
      <c r="O49" s="228">
        <v>28033.729000000003</v>
      </c>
      <c r="P49" s="229">
        <v>11477686.878834503</v>
      </c>
      <c r="Q49" s="237"/>
      <c r="R49" s="17"/>
    </row>
    <row r="50" spans="2:18" ht="18" customHeight="1" x14ac:dyDescent="0.2">
      <c r="B50" s="137" t="s">
        <v>278</v>
      </c>
      <c r="C50" s="225">
        <v>670760.14179999998</v>
      </c>
      <c r="D50" s="142">
        <v>30873.860002730904</v>
      </c>
      <c r="E50" s="142">
        <v>37752.55949900001</v>
      </c>
      <c r="F50" s="142">
        <v>0</v>
      </c>
      <c r="G50" s="142">
        <v>285272.96899999998</v>
      </c>
      <c r="H50" s="142">
        <v>626084.71799999999</v>
      </c>
      <c r="I50" s="142">
        <v>31331.804613514214</v>
      </c>
      <c r="J50" s="142">
        <v>43016.967954979162</v>
      </c>
      <c r="K50" s="227">
        <v>100</v>
      </c>
      <c r="L50" s="225">
        <v>2480521.7879008264</v>
      </c>
      <c r="M50" s="227">
        <v>753955.04013023642</v>
      </c>
      <c r="N50" s="227">
        <v>0</v>
      </c>
      <c r="O50" s="225">
        <v>0</v>
      </c>
      <c r="P50" s="227">
        <v>0</v>
      </c>
      <c r="Q50" s="236">
        <v>327430.00193649344</v>
      </c>
      <c r="R50" s="17"/>
    </row>
    <row r="51" spans="2:18" ht="18" customHeight="1" x14ac:dyDescent="0.2">
      <c r="B51" s="137" t="s">
        <v>279</v>
      </c>
      <c r="C51" s="225">
        <v>0</v>
      </c>
      <c r="D51" s="142">
        <v>0</v>
      </c>
      <c r="E51" s="142">
        <v>0</v>
      </c>
      <c r="F51" s="142">
        <v>0</v>
      </c>
      <c r="G51" s="142">
        <v>0</v>
      </c>
      <c r="H51" s="142">
        <v>0</v>
      </c>
      <c r="I51" s="142">
        <v>373.89516275000005</v>
      </c>
      <c r="J51" s="142">
        <v>1773756.7268484265</v>
      </c>
      <c r="K51" s="227">
        <v>0</v>
      </c>
      <c r="L51" s="225">
        <v>0</v>
      </c>
      <c r="M51" s="227">
        <v>0</v>
      </c>
      <c r="N51" s="227">
        <v>0</v>
      </c>
      <c r="O51" s="225">
        <v>0</v>
      </c>
      <c r="P51" s="227">
        <v>0</v>
      </c>
      <c r="Q51" s="236"/>
      <c r="R51" s="17"/>
    </row>
    <row r="52" spans="2:18" ht="18" customHeight="1" x14ac:dyDescent="0.2">
      <c r="B52" s="137" t="s">
        <v>280</v>
      </c>
      <c r="C52" s="225">
        <v>17048.277999999991</v>
      </c>
      <c r="D52" s="142">
        <v>0</v>
      </c>
      <c r="E52" s="142">
        <v>7.6999999999999999E-2</v>
      </c>
      <c r="F52" s="142">
        <v>0</v>
      </c>
      <c r="G52" s="142">
        <v>0</v>
      </c>
      <c r="H52" s="142">
        <v>0</v>
      </c>
      <c r="I52" s="142">
        <v>0</v>
      </c>
      <c r="J52" s="142">
        <v>0</v>
      </c>
      <c r="K52" s="227">
        <v>748494.05300000007</v>
      </c>
      <c r="L52" s="225">
        <v>0</v>
      </c>
      <c r="M52" s="227">
        <v>0</v>
      </c>
      <c r="N52" s="227">
        <v>0</v>
      </c>
      <c r="O52" s="225">
        <v>0</v>
      </c>
      <c r="P52" s="227">
        <v>0</v>
      </c>
      <c r="Q52" s="236">
        <v>1215.7479423547204</v>
      </c>
      <c r="R52" s="17"/>
    </row>
    <row r="53" spans="2:18" ht="18" customHeight="1" x14ac:dyDescent="0.2">
      <c r="B53" s="137" t="s">
        <v>286</v>
      </c>
      <c r="C53" s="225">
        <v>2299188.6126669999</v>
      </c>
      <c r="D53" s="142">
        <v>50133.982192660471</v>
      </c>
      <c r="E53" s="142">
        <v>219880.35571984001</v>
      </c>
      <c r="F53" s="142">
        <v>0</v>
      </c>
      <c r="G53" s="142">
        <v>7002.5169999999989</v>
      </c>
      <c r="H53" s="142">
        <v>28968.663999999997</v>
      </c>
      <c r="I53" s="142">
        <v>463.94559778999991</v>
      </c>
      <c r="J53" s="142">
        <v>113026.41198833878</v>
      </c>
      <c r="K53" s="227">
        <v>181778.54499999995</v>
      </c>
      <c r="L53" s="225">
        <v>9119282.5620028004</v>
      </c>
      <c r="M53" s="227">
        <v>7755553.7309999987</v>
      </c>
      <c r="N53" s="227">
        <v>547251.93260754016</v>
      </c>
      <c r="O53" s="225">
        <v>0</v>
      </c>
      <c r="P53" s="227">
        <v>1426394.128048776</v>
      </c>
      <c r="Q53" s="236">
        <v>1110473.662588391</v>
      </c>
      <c r="R53" s="17"/>
    </row>
    <row r="54" spans="2:18" ht="18" customHeight="1" x14ac:dyDescent="0.25">
      <c r="B54" s="141" t="s">
        <v>282</v>
      </c>
      <c r="C54" s="228">
        <v>0</v>
      </c>
      <c r="D54" s="143">
        <v>0</v>
      </c>
      <c r="E54" s="143">
        <v>0</v>
      </c>
      <c r="F54" s="143">
        <v>0</v>
      </c>
      <c r="G54" s="143">
        <v>0</v>
      </c>
      <c r="H54" s="143">
        <v>0</v>
      </c>
      <c r="I54" s="143">
        <v>0</v>
      </c>
      <c r="J54" s="143">
        <v>0</v>
      </c>
      <c r="K54" s="229">
        <v>0</v>
      </c>
      <c r="L54" s="228">
        <v>1621258.0969868999</v>
      </c>
      <c r="M54" s="229">
        <v>1316347.3059999999</v>
      </c>
      <c r="N54" s="229">
        <v>510282.5613906997</v>
      </c>
      <c r="O54" s="228">
        <v>0</v>
      </c>
      <c r="P54" s="229">
        <v>603.01900000000001</v>
      </c>
      <c r="Q54" s="237">
        <v>802839.94125557749</v>
      </c>
      <c r="R54" s="17"/>
    </row>
    <row r="55" spans="2:18" ht="18" customHeight="1" x14ac:dyDescent="0.25">
      <c r="B55" s="141" t="s">
        <v>267</v>
      </c>
      <c r="C55" s="228">
        <v>2299188.6126669999</v>
      </c>
      <c r="D55" s="143">
        <v>50133.982192660471</v>
      </c>
      <c r="E55" s="143">
        <v>219880.35571984001</v>
      </c>
      <c r="F55" s="143">
        <v>0</v>
      </c>
      <c r="G55" s="143">
        <v>7002.5169999999989</v>
      </c>
      <c r="H55" s="143">
        <v>28968.663999999997</v>
      </c>
      <c r="I55" s="143">
        <v>463.94559778999991</v>
      </c>
      <c r="J55" s="143">
        <v>113026.41198833878</v>
      </c>
      <c r="K55" s="229">
        <v>181778.54499999995</v>
      </c>
      <c r="L55" s="228">
        <v>7498024.4650159003</v>
      </c>
      <c r="M55" s="229">
        <v>6439206.4249999989</v>
      </c>
      <c r="N55" s="229">
        <v>36969.37121684046</v>
      </c>
      <c r="O55" s="228">
        <v>0</v>
      </c>
      <c r="P55" s="229">
        <v>1425791.1090487759</v>
      </c>
      <c r="Q55" s="237">
        <v>307633.72133281338</v>
      </c>
      <c r="R55" s="17"/>
    </row>
    <row r="56" spans="2:18" ht="18" customHeight="1" x14ac:dyDescent="0.2">
      <c r="B56" s="137" t="s">
        <v>287</v>
      </c>
      <c r="C56" s="225">
        <v>1193280.9253560002</v>
      </c>
      <c r="D56" s="142">
        <v>22505.180814391952</v>
      </c>
      <c r="E56" s="142">
        <v>13610.291000000001</v>
      </c>
      <c r="F56" s="142">
        <v>0</v>
      </c>
      <c r="G56" s="142">
        <v>47121.383999999998</v>
      </c>
      <c r="H56" s="142">
        <v>69782.717000000004</v>
      </c>
      <c r="I56" s="142">
        <v>5085.2651440115897</v>
      </c>
      <c r="J56" s="142">
        <v>192899.92973626486</v>
      </c>
      <c r="K56" s="227">
        <v>420556.62100000004</v>
      </c>
      <c r="L56" s="225">
        <v>3820498.1296211379</v>
      </c>
      <c r="M56" s="227">
        <v>5175857.8430000003</v>
      </c>
      <c r="N56" s="227">
        <v>9609981.6196962632</v>
      </c>
      <c r="O56" s="225">
        <v>0</v>
      </c>
      <c r="P56" s="227">
        <v>102025.23999999999</v>
      </c>
      <c r="Q56" s="236">
        <v>3520947.8645834643</v>
      </c>
      <c r="R56" s="17"/>
    </row>
    <row r="57" spans="2:18" ht="18" customHeight="1" x14ac:dyDescent="0.2">
      <c r="B57" s="137" t="s">
        <v>288</v>
      </c>
      <c r="C57" s="225">
        <v>219632.02266199997</v>
      </c>
      <c r="D57" s="142">
        <v>3780.038088622754</v>
      </c>
      <c r="E57" s="142">
        <v>1016.38</v>
      </c>
      <c r="F57" s="142">
        <v>0</v>
      </c>
      <c r="G57" s="142">
        <v>-1631.087</v>
      </c>
      <c r="H57" s="142">
        <v>3978.233999999999</v>
      </c>
      <c r="I57" s="142">
        <v>681.45169999999996</v>
      </c>
      <c r="J57" s="142">
        <v>1800.3094246172022</v>
      </c>
      <c r="K57" s="227">
        <v>762739.87800000003</v>
      </c>
      <c r="L57" s="225">
        <v>10158.134566799999</v>
      </c>
      <c r="M57" s="227">
        <v>456892.27600000001</v>
      </c>
      <c r="N57" s="227">
        <v>0</v>
      </c>
      <c r="O57" s="225">
        <v>0</v>
      </c>
      <c r="P57" s="227">
        <v>-3.0659999999999998</v>
      </c>
      <c r="Q57" s="236">
        <v>0</v>
      </c>
      <c r="R57" s="17"/>
    </row>
    <row r="58" spans="2:18" ht="18" customHeight="1" thickBot="1" x14ac:dyDescent="0.25">
      <c r="B58" s="139" t="s">
        <v>289</v>
      </c>
      <c r="C58" s="230">
        <v>0</v>
      </c>
      <c r="D58" s="231">
        <v>0</v>
      </c>
      <c r="E58" s="231">
        <v>0</v>
      </c>
      <c r="F58" s="231">
        <v>0</v>
      </c>
      <c r="G58" s="231">
        <v>0</v>
      </c>
      <c r="H58" s="231">
        <v>0</v>
      </c>
      <c r="I58" s="231">
        <v>0</v>
      </c>
      <c r="J58" s="231">
        <v>0</v>
      </c>
      <c r="K58" s="232">
        <v>233689.54800000001</v>
      </c>
      <c r="L58" s="230">
        <v>0</v>
      </c>
      <c r="M58" s="232">
        <v>0</v>
      </c>
      <c r="N58" s="232">
        <v>0</v>
      </c>
      <c r="O58" s="230">
        <v>0</v>
      </c>
      <c r="P58" s="232">
        <v>0</v>
      </c>
      <c r="Q58" s="238">
        <v>0</v>
      </c>
      <c r="R58" s="17"/>
    </row>
    <row r="61" spans="2:18" x14ac:dyDescent="0.2">
      <c r="D61" s="240"/>
    </row>
    <row r="62" spans="2:18" x14ac:dyDescent="0.2">
      <c r="D62" s="240"/>
      <c r="E62" s="240"/>
    </row>
    <row r="63" spans="2:18" x14ac:dyDescent="0.2">
      <c r="D63" s="240"/>
    </row>
  </sheetData>
  <mergeCells count="7">
    <mergeCell ref="Q7:Q8"/>
    <mergeCell ref="O7:P8"/>
    <mergeCell ref="B7:B9"/>
    <mergeCell ref="C8:K8"/>
    <mergeCell ref="C7:K7"/>
    <mergeCell ref="L7:N7"/>
    <mergeCell ref="L8:M8"/>
  </mergeCells>
  <pageMargins left="0.3" right="0.2" top="0.25" bottom="0.25" header="0.3" footer="0.3"/>
  <pageSetup scale="5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Financial_AC</vt:lpstr>
      <vt:lpstr>Capital_AC</vt:lpstr>
      <vt:lpstr>Matrix</vt:lpstr>
      <vt:lpstr>FoFs</vt:lpstr>
      <vt:lpstr>Positions</vt:lpstr>
      <vt:lpstr>Capital_AC!Print_Area</vt:lpstr>
      <vt:lpstr>Financial_AC!Print_Area</vt:lpstr>
      <vt:lpstr>FoFs!Print_Area</vt:lpstr>
      <vt:lpstr>Matrix!Print_Area</vt:lpstr>
      <vt:lpstr>Positions!Print_Area</vt:lpstr>
      <vt:lpstr>Financial_AC!Print_Titles</vt:lpstr>
      <vt:lpstr>FoFs!Print_Titles</vt:lpstr>
      <vt:lpstr>Matrix!Print_Titles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2022-12-20T09:50:59Z</dcterms:modified>
</cp:coreProperties>
</file>