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D:\D Data\Haider Ali\Flow of fund Prices and publication Div\Publication\MSB\0726\MSB files\"/>
    </mc:Choice>
  </mc:AlternateContent>
  <xr:revisionPtr revIDLastSave="0" documentId="13_ncr:1_{648A217F-D92F-427C-88A3-1C69B4C69C20}" xr6:coauthVersionLast="47" xr6:coauthVersionMax="47" xr10:uidLastSave="{00000000-0000-0000-0000-000000000000}"/>
  <bookViews>
    <workbookView xWindow="-120" yWindow="-120" windowWidth="24240" windowHeight="13020" activeTab="10" xr2:uid="{00000000-000D-0000-FFFF-FFFF00000000}"/>
  </bookViews>
  <sheets>
    <sheet name="136" sheetId="1" r:id="rId1"/>
    <sheet name="137" sheetId="2" r:id="rId2"/>
    <sheet name="138" sheetId="4" r:id="rId3"/>
    <sheet name="139" sheetId="5" r:id="rId4"/>
    <sheet name="140" sheetId="6" r:id="rId5"/>
    <sheet name="141" sheetId="7" r:id="rId6"/>
    <sheet name="142" sheetId="8" r:id="rId7"/>
    <sheet name="143" sheetId="9" r:id="rId8"/>
    <sheet name="144" sheetId="10" r:id="rId9"/>
    <sheet name="145" sheetId="11" r:id="rId10"/>
    <sheet name="146" sheetId="12" r:id="rId11"/>
  </sheets>
  <externalReferences>
    <externalReference r:id="rId12"/>
    <externalReference r:id="rId13"/>
    <externalReference r:id="rId14"/>
  </externalReferences>
  <definedNames>
    <definedName name="_xlnm.Print_Area" localSheetId="0">'136'!$A$1:$I$39</definedName>
    <definedName name="_xlnm.Print_Area" localSheetId="1">'137'!$A$1:$K$44</definedName>
    <definedName name="_xlnm.Print_Area" localSheetId="2">'138'!$A$1:$K$47</definedName>
    <definedName name="_xlnm.Print_Area" localSheetId="3">'139'!$A$1:$Q$108</definedName>
    <definedName name="_xlnm.Print_Area" localSheetId="4">'140'!$A$1:$H$192</definedName>
    <definedName name="_xlnm.Print_Area" localSheetId="5">'141'!$A$1:$K$306</definedName>
    <definedName name="_xlnm.Print_Area" localSheetId="8">'144'!$A$1:$M$22</definedName>
    <definedName name="_xlnm.Print_Area" localSheetId="10">'146'!$A$1:$H$41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2" l="1"/>
  <c r="K17" i="4"/>
  <c r="J17" i="4"/>
  <c r="K38" i="2"/>
  <c r="J38" i="2"/>
  <c r="I23" i="4" l="1"/>
  <c r="H23" i="4"/>
  <c r="D23" i="4"/>
  <c r="C23" i="4"/>
  <c r="I22" i="4"/>
  <c r="H22" i="4"/>
  <c r="G22" i="4"/>
  <c r="G23" i="4" s="1"/>
  <c r="F22" i="4"/>
  <c r="F23" i="4" s="1"/>
  <c r="E22" i="4"/>
  <c r="E23" i="4" s="1"/>
  <c r="D22" i="4"/>
  <c r="C22" i="4"/>
  <c r="B23" i="4"/>
  <c r="B22" i="4"/>
  <c r="J42" i="2"/>
  <c r="J43" i="2" s="1"/>
  <c r="K42" i="2"/>
  <c r="K43" i="2" s="1"/>
  <c r="J21" i="2"/>
  <c r="J22" i="2" s="1"/>
  <c r="K22" i="2"/>
  <c r="K16" i="4"/>
  <c r="K22" i="4" s="1"/>
  <c r="K23" i="4" s="1"/>
  <c r="J16" i="4"/>
  <c r="J22" i="4" s="1"/>
  <c r="J23" i="4" s="1"/>
  <c r="B43" i="2"/>
  <c r="I42" i="2"/>
  <c r="I43" i="2" s="1"/>
  <c r="H42" i="2"/>
  <c r="H43" i="2" s="1"/>
  <c r="G42" i="2"/>
  <c r="G43" i="2" s="1"/>
  <c r="F42" i="2"/>
  <c r="F43" i="2" s="1"/>
  <c r="E42" i="2"/>
  <c r="E43" i="2" s="1"/>
  <c r="D42" i="2"/>
  <c r="D43" i="2" s="1"/>
  <c r="C42" i="2"/>
  <c r="C43" i="2" s="1"/>
  <c r="B42" i="2"/>
  <c r="I22" i="2"/>
  <c r="H22" i="2"/>
  <c r="I21" i="2"/>
  <c r="H21" i="2"/>
  <c r="G21" i="2"/>
  <c r="G22" i="2" s="1"/>
  <c r="F21" i="2"/>
  <c r="F22" i="2" s="1"/>
  <c r="E21" i="2"/>
  <c r="E22" i="2" s="1"/>
  <c r="D21" i="2"/>
  <c r="D22" i="2" s="1"/>
  <c r="C21" i="2"/>
  <c r="C22" i="2" s="1"/>
  <c r="B22" i="2"/>
  <c r="B21" i="2"/>
  <c r="G8" i="6" l="1"/>
  <c r="G7" i="6"/>
  <c r="H23" i="6" l="1"/>
  <c r="H22" i="6"/>
  <c r="H21" i="6"/>
  <c r="G23" i="6"/>
  <c r="G22" i="6"/>
  <c r="G21" i="6"/>
</calcChain>
</file>

<file path=xl/sharedStrings.xml><?xml version="1.0" encoding="utf-8"?>
<sst xmlns="http://schemas.openxmlformats.org/spreadsheetml/2006/main" count="1139" uniqueCount="196">
  <si>
    <t>6.1 Government of Pakistan Treasury Bills</t>
  </si>
  <si>
    <t>Million Rupees</t>
  </si>
  <si>
    <t>Dec</t>
  </si>
  <si>
    <t>Jul</t>
  </si>
  <si>
    <t>Aug</t>
  </si>
  <si>
    <t>Sep</t>
  </si>
  <si>
    <t>Oct</t>
  </si>
  <si>
    <t>Nov</t>
  </si>
  <si>
    <t>3 Months Treasury Bills</t>
  </si>
  <si>
    <t>Issue</t>
  </si>
  <si>
    <t>Discount Allowed</t>
  </si>
  <si>
    <t>Discharged</t>
  </si>
  <si>
    <t>Discount Paid</t>
  </si>
  <si>
    <t>Outstanding Balance</t>
  </si>
  <si>
    <t>6 Months Treasury Bills</t>
  </si>
  <si>
    <t>12 Months Treasury  Bills</t>
  </si>
  <si>
    <t xml:space="preserve">Source: Domestic Markets &amp; Monetary Management Department, SBP </t>
  </si>
  <si>
    <t>2021-22</t>
  </si>
  <si>
    <t>2022-23</t>
  </si>
  <si>
    <t>2023-24</t>
  </si>
  <si>
    <t>Bid Amount</t>
  </si>
  <si>
    <t>Offered</t>
  </si>
  <si>
    <t>Accepted</t>
  </si>
  <si>
    <t>July</t>
  </si>
  <si>
    <t>-</t>
  </si>
  <si>
    <t>August</t>
  </si>
  <si>
    <t>September</t>
  </si>
  <si>
    <t>October</t>
  </si>
  <si>
    <t>November</t>
  </si>
  <si>
    <t>December</t>
  </si>
  <si>
    <t>January</t>
  </si>
  <si>
    <t>February</t>
  </si>
  <si>
    <t>March</t>
  </si>
  <si>
    <t>April</t>
  </si>
  <si>
    <t>May</t>
  </si>
  <si>
    <t>June</t>
  </si>
  <si>
    <t>Average</t>
  </si>
  <si>
    <t>per month</t>
  </si>
  <si>
    <t>per day</t>
  </si>
  <si>
    <t>Amount</t>
  </si>
  <si>
    <t>Injected</t>
  </si>
  <si>
    <t>Source:  Domestic Markets &amp; Monetary Management Department, SBP</t>
  </si>
  <si>
    <t>6.3 SBP Overnight Repo/ Reverse Repo Facilities</t>
  </si>
  <si>
    <t>Cash Accommodation</t>
  </si>
  <si>
    <t>SBP Overnight Reverse Repo (Ceiling)</t>
  </si>
  <si>
    <t>SBP Overnight Repo (Floor)</t>
  </si>
  <si>
    <t>1,438,45</t>
  </si>
  <si>
    <t>4,138,00</t>
  </si>
  <si>
    <t>SBP Overnight Repo/ Reverse Repo Rates*</t>
  </si>
  <si>
    <t>Percent per annum</t>
  </si>
  <si>
    <t xml:space="preserve">2. SBP Repo rate (introduced w.e.f. August 17, 2009) is the rate at which banks deposit their end-of-day excess cash with SBP on an overnight basis. </t>
  </si>
  <si>
    <t>*. Month end rates</t>
  </si>
  <si>
    <t>6.4 Auction of Government of Pakistan</t>
  </si>
  <si>
    <t xml:space="preserve">         Market Treasury Bills</t>
  </si>
  <si>
    <t>12 Months Treasury Bills</t>
  </si>
  <si>
    <t>Amount Offered</t>
  </si>
  <si>
    <t>Amount Accepted</t>
  </si>
  <si>
    <t xml:space="preserve"> Cut-off Yield (%)</t>
  </si>
  <si>
    <t>Weighted Average (%)</t>
  </si>
  <si>
    <t>Amount    Accepted</t>
  </si>
  <si>
    <t xml:space="preserve"> Cut-off Yield (%)  </t>
  </si>
  <si>
    <t>Weighted   Average (%)</t>
  </si>
  <si>
    <t>*</t>
  </si>
  <si>
    <t>Source: Domestic Markets &amp; Monetary Management Department, SBP</t>
  </si>
  <si>
    <t>6.5 Auction of Pakistan Investment Bonds (PIBs)</t>
  </si>
  <si>
    <t>Fixed Rate (Face Value)</t>
  </si>
  <si>
    <t>Auction</t>
  </si>
  <si>
    <t>Price</t>
  </si>
  <si>
    <t xml:space="preserve">Cut-off  </t>
  </si>
  <si>
    <t>Weighted</t>
  </si>
  <si>
    <t>Settlement</t>
  </si>
  <si>
    <t>Coupon</t>
  </si>
  <si>
    <t>Yield</t>
  </si>
  <si>
    <t xml:space="preserve">Average Yield </t>
  </si>
  <si>
    <t>Date</t>
  </si>
  <si>
    <t>Tenure</t>
  </si>
  <si>
    <t>Accepted (%)</t>
  </si>
  <si>
    <t>3-Years</t>
  </si>
  <si>
    <t>5-Years</t>
  </si>
  <si>
    <t>10-Years</t>
  </si>
  <si>
    <t>15-Years</t>
  </si>
  <si>
    <t>**</t>
  </si>
  <si>
    <t>20-Years</t>
  </si>
  <si>
    <t>30-Years</t>
  </si>
  <si>
    <t>6.6 Auction of Pakistan Investment Bonds (PIBs)</t>
  </si>
  <si>
    <t xml:space="preserve">Cutoff </t>
  </si>
  <si>
    <t>02-Year</t>
  </si>
  <si>
    <t>03-Year</t>
  </si>
  <si>
    <t>05-Year</t>
  </si>
  <si>
    <t>10-Year</t>
  </si>
  <si>
    <t>1-Amount offered only includes Competitive bids.</t>
  </si>
  <si>
    <t>2-Amount accepted also includes Non-Competitive bids and Short selling. Securities will be issued at Face Value (Rs. 100)</t>
  </si>
  <si>
    <t>3-This cut-off Price will be applicable to all accepted bids.</t>
  </si>
  <si>
    <t>6.7 KIBOR</t>
  </si>
  <si>
    <t>1 Week</t>
  </si>
  <si>
    <t>2 Weeks</t>
  </si>
  <si>
    <t>1Month</t>
  </si>
  <si>
    <t>3 Months</t>
  </si>
  <si>
    <t>6 Months</t>
  </si>
  <si>
    <t>9 Months</t>
  </si>
  <si>
    <t>12 Months</t>
  </si>
  <si>
    <t>Bid</t>
  </si>
  <si>
    <t>Offer</t>
  </si>
  <si>
    <t>Month Average</t>
  </si>
  <si>
    <t>End-Month</t>
  </si>
  <si>
    <t>Jan</t>
  </si>
  <si>
    <t>Feb</t>
  </si>
  <si>
    <t>Mar</t>
  </si>
  <si>
    <t>Apr</t>
  </si>
  <si>
    <t>Jun</t>
  </si>
  <si>
    <t>Archive Link: http://www.sbp.org.pk/ecodata/kibor_index.asp</t>
  </si>
  <si>
    <t xml:space="preserve"> Percent per annum</t>
  </si>
  <si>
    <t>Overnight</t>
  </si>
  <si>
    <t>1 Month</t>
  </si>
  <si>
    <t>6.9 SBP Mark to Market Rates</t>
  </si>
  <si>
    <t>Major Currencies</t>
  </si>
  <si>
    <t>US Dollar</t>
  </si>
  <si>
    <t>Euro</t>
  </si>
  <si>
    <t>Japanese Yen</t>
  </si>
  <si>
    <t>UK Pound Sterling</t>
  </si>
  <si>
    <t>Ready</t>
  </si>
  <si>
    <t>1Week</t>
  </si>
  <si>
    <t>Swiss Frank</t>
  </si>
  <si>
    <t>Australian Dollar</t>
  </si>
  <si>
    <t>Saudi Arabian Riyal</t>
  </si>
  <si>
    <t>Kuwaiti Dinar</t>
  </si>
  <si>
    <t>ArchiveLink:http://www.sbp.org.pk/ecodata/rates/m2m/M2M-History.asp</t>
  </si>
  <si>
    <t>6.10 Secondary Market Transactions in Government Securities</t>
  </si>
  <si>
    <t>PIB Outright Transactions</t>
  </si>
  <si>
    <t>Purchases</t>
  </si>
  <si>
    <t>Non-Banks</t>
  </si>
  <si>
    <t>Banks</t>
  </si>
  <si>
    <t>Sales</t>
  </si>
  <si>
    <t>Net Position</t>
  </si>
  <si>
    <t>GIS Outright Transactions</t>
  </si>
  <si>
    <t>MTB Outright Transactions</t>
  </si>
  <si>
    <t>Repo Transactions</t>
  </si>
  <si>
    <t>Repo</t>
  </si>
  <si>
    <t>Reverse Repo</t>
  </si>
  <si>
    <t>= Rs.100</t>
  </si>
  <si>
    <t>1. SBP 3-day repo rate was renamed as SBP reverse repo rate w.e.f. August 17, 2009. SBP reverse repo rate (also known as discount rate) is the rate at which banks borrow from SBP on an overnight basis.</t>
  </si>
  <si>
    <t>Billion Rupees</t>
  </si>
  <si>
    <t>2024-25</t>
  </si>
  <si>
    <t>Jul-24</t>
  </si>
  <si>
    <t>BR</t>
  </si>
  <si>
    <t>Floating Rate (Face Value)</t>
  </si>
  <si>
    <t>Floating Rate Semi-Annual</t>
  </si>
  <si>
    <t>Floating Rate QuarterlyWith Quarterly Refixing</t>
  </si>
  <si>
    <t>Floating Rate Quarterly With Fortnightly Refixing</t>
  </si>
  <si>
    <t>R</t>
  </si>
  <si>
    <t>NBR</t>
  </si>
  <si>
    <t>2-Years</t>
  </si>
  <si>
    <t>R= Bids Rejected</t>
  </si>
  <si>
    <t xml:space="preserve">R= Bid Rejected          NBR= No Bids Recived                                                                 </t>
  </si>
  <si>
    <t xml:space="preserve">             Source:  Domestic Markets &amp; Monetary Management Department, SBP</t>
  </si>
  <si>
    <t xml:space="preserve">                                                                                                                                                                 Source:  Domestic Markets &amp; Monetary Management Department, SBP</t>
  </si>
  <si>
    <t>Sale</t>
  </si>
  <si>
    <t>Purchase</t>
  </si>
  <si>
    <t>1 Months Treasury Bills</t>
  </si>
  <si>
    <t>01 Month Treasury  Bills</t>
  </si>
  <si>
    <t>Rate</t>
  </si>
  <si>
    <t>22 Day Special Treasury  Bills</t>
  </si>
  <si>
    <t>Jun-25</t>
  </si>
  <si>
    <t>2025-26</t>
  </si>
  <si>
    <r>
      <t>SBP Reverse Repo Rate</t>
    </r>
    <r>
      <rPr>
        <b/>
        <vertAlign val="superscript"/>
        <sz val="10"/>
        <color theme="1"/>
        <rFont val="Times New Roman"/>
        <family val="1"/>
      </rPr>
      <t>1</t>
    </r>
    <r>
      <rPr>
        <b/>
        <sz val="10"/>
        <color theme="1"/>
        <rFont val="Times New Roman"/>
        <family val="1"/>
      </rPr>
      <t xml:space="preserve"> (Ceiling)</t>
    </r>
  </si>
  <si>
    <r>
      <t>SBP Repo Rate</t>
    </r>
    <r>
      <rPr>
        <b/>
        <vertAlign val="superscript"/>
        <sz val="10"/>
        <color theme="1"/>
        <rFont val="Times New Roman"/>
        <family val="1"/>
      </rPr>
      <t xml:space="preserve">2 </t>
    </r>
    <r>
      <rPr>
        <b/>
        <sz val="10"/>
        <color theme="1"/>
        <rFont val="Times New Roman"/>
        <family val="1"/>
      </rPr>
      <t>(Floor)</t>
    </r>
  </si>
  <si>
    <r>
      <t>1</t>
    </r>
    <r>
      <rPr>
        <sz val="9"/>
        <color theme="1"/>
        <rFont val="Times New Roman"/>
        <family val="1"/>
      </rPr>
      <t xml:space="preserve"> Amount offered only includes Competitive bids.</t>
    </r>
  </si>
  <si>
    <r>
      <t>2</t>
    </r>
    <r>
      <rPr>
        <sz val="9"/>
        <color theme="1"/>
        <rFont val="Times New Roman"/>
        <family val="1"/>
      </rPr>
      <t xml:space="preserve"> Amount accepted also includes Non-Competitive bids and Short selling.</t>
    </r>
  </si>
  <si>
    <t xml:space="preserve">6.8 Inter-Bank Weighted Average Call Rates </t>
  </si>
  <si>
    <t>Notes:</t>
  </si>
  <si>
    <t>Note:</t>
  </si>
  <si>
    <t>Source: Domestic Markets &amp; Monetary Management Department, SBP (Refinitive)</t>
  </si>
  <si>
    <t>Items</t>
  </si>
  <si>
    <t>https://www.sbp.org.pk/ecodata/Shariah-OMO-Summary-Hist.xlsx</t>
  </si>
  <si>
    <t>https://www.sbp.org.pk/ecodata/Access_Mud_Fin_Hist.xls</t>
  </si>
  <si>
    <t>6.2 Sale /Purchase of Treasury Bills under Open</t>
  </si>
  <si>
    <t>Market Operations by SBP with Banks</t>
  </si>
  <si>
    <t>Period</t>
  </si>
  <si>
    <t>Settlement Date</t>
  </si>
  <si>
    <t>Auction Settlement 
Date</t>
  </si>
  <si>
    <t>Securities/Transactions</t>
  </si>
  <si>
    <r>
      <t>Offered</t>
    </r>
    <r>
      <rPr>
        <b/>
        <vertAlign val="superscript"/>
        <sz val="10"/>
        <color theme="1"/>
        <rFont val="Times New Roman"/>
        <family val="1"/>
      </rPr>
      <t>1</t>
    </r>
  </si>
  <si>
    <r>
      <t>Accepted</t>
    </r>
    <r>
      <rPr>
        <b/>
        <vertAlign val="superscript"/>
        <sz val="10"/>
        <color theme="1"/>
        <rFont val="Times New Roman"/>
        <family val="1"/>
      </rPr>
      <t>2</t>
    </r>
  </si>
  <si>
    <r>
      <t>Offered</t>
    </r>
    <r>
      <rPr>
        <b/>
        <vertAlign val="superscript"/>
        <sz val="14"/>
        <color theme="1"/>
        <rFont val="Times New Roman"/>
        <family val="1"/>
      </rPr>
      <t>1</t>
    </r>
  </si>
  <si>
    <r>
      <t>Accepted</t>
    </r>
    <r>
      <rPr>
        <b/>
        <vertAlign val="superscript"/>
        <sz val="14"/>
        <color theme="1"/>
        <rFont val="Times New Roman"/>
        <family val="1"/>
      </rPr>
      <t>2</t>
    </r>
  </si>
  <si>
    <r>
      <t>Price</t>
    </r>
    <r>
      <rPr>
        <b/>
        <vertAlign val="superscript"/>
        <sz val="14"/>
        <color rgb="FF000000"/>
        <rFont val="Times New Roman"/>
        <family val="1"/>
      </rPr>
      <t>3</t>
    </r>
  </si>
  <si>
    <r>
      <t>price</t>
    </r>
    <r>
      <rPr>
        <b/>
        <vertAlign val="superscript"/>
        <sz val="14"/>
        <color rgb="FF000000"/>
        <rFont val="Times New Roman"/>
        <family val="1"/>
      </rPr>
      <t>3</t>
    </r>
  </si>
  <si>
    <t xml:space="preserve"> - </t>
  </si>
  <si>
    <t>Apr-26</t>
  </si>
  <si>
    <t xml:space="preserve">https://www.sbp.org.pk/assets/document/tb.xlsx </t>
  </si>
  <si>
    <t xml:space="preserve">https://www.sbp.org.pk/assets/document/OMO-MopUp-Hist.xlsx </t>
  </si>
  <si>
    <t xml:space="preserve">https://www.sbp.org.pk/assets/document/OMO-Inject-Hist.xlsx </t>
  </si>
  <si>
    <t xml:space="preserve">https://www.sbp.org.pk/assets/document/IR-Corridor-Hist.xls </t>
  </si>
  <si>
    <t xml:space="preserve">https://www.sbp.org.pk/assets/document/Pakinvestbonds.xlsx </t>
  </si>
  <si>
    <t>https://www.sbp.org.pk/assets/document/PIB-Float-Arch-SA.xlsx</t>
  </si>
  <si>
    <t xml:space="preserve">https://www.sbp.org.pk/assets/document/PIB-Float-Arch-Q.xlsx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</si>
</sst>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409]mmm\-yy;@"/>
    <numFmt numFmtId="165" formatCode="_-* #,##0_-;\-* #,##0_-;_-* &quot;-&quot;_-;_-@_-"/>
    <numFmt numFmtId="166" formatCode="0.0000"/>
    <numFmt numFmtId="167" formatCode="_(* #,##0.0_);_(* \(#,##0.0\);_(* &quot;-&quot;??_);_(@_)"/>
    <numFmt numFmtId="168" formatCode="_(* #,##0_);_(* \(#,##0\);_(* &quot;-&quot;??_);_(@_)"/>
    <numFmt numFmtId="169" formatCode="_(* #,##0.0000_);_(* \(#,##0.0000\);_(* &quot;-&quot;??_);_(@_)"/>
    <numFmt numFmtId="170" formatCode="[$-409]dd\-mmm\-yy;@"/>
    <numFmt numFmtId="171" formatCode="_(* #,##0.0_);_(* \(#,##0.0\);_(* &quot;-&quot;?_);_(@_)"/>
  </numFmts>
  <fonts count="46" x14ac:knownFonts="1">
    <font>
      <sz val="11"/>
      <color theme="1"/>
      <name val="Calibri"/>
      <family val="2"/>
      <scheme val="minor"/>
    </font>
    <font>
      <sz val="10"/>
      <color theme="1"/>
      <name val="Times New Roman"/>
      <family val="1"/>
    </font>
    <font>
      <b/>
      <sz val="10"/>
      <color theme="1"/>
      <name val="Times New Roman"/>
      <family val="1"/>
    </font>
    <font>
      <sz val="8"/>
      <color rgb="FF000000"/>
      <name val="Times New Roman"/>
      <family val="1"/>
    </font>
    <font>
      <sz val="7"/>
      <color rgb="FF000000"/>
      <name val="Times New Roman"/>
      <family val="1"/>
    </font>
    <font>
      <sz val="8"/>
      <color theme="1"/>
      <name val="Times New Roman"/>
      <family val="1"/>
    </font>
    <font>
      <b/>
      <sz val="8"/>
      <color theme="1"/>
      <name val="Times New Roman"/>
      <family val="1"/>
    </font>
    <font>
      <sz val="7"/>
      <color theme="1"/>
      <name val="Times New Roman"/>
      <family val="1"/>
    </font>
    <font>
      <sz val="9"/>
      <color theme="1"/>
      <name val="Times New Roman"/>
      <family val="1"/>
    </font>
    <font>
      <b/>
      <sz val="9"/>
      <color rgb="FF000000"/>
      <name val="Times New Roman"/>
      <family val="1"/>
    </font>
    <font>
      <u/>
      <sz val="11"/>
      <color theme="10"/>
      <name val="Calibri"/>
      <family val="2"/>
      <scheme val="minor"/>
    </font>
    <font>
      <b/>
      <sz val="6.5"/>
      <color theme="1"/>
      <name val="Times New Roman"/>
      <family val="1"/>
    </font>
    <font>
      <sz val="10"/>
      <name val="Arial"/>
      <family val="2"/>
    </font>
    <font>
      <sz val="11"/>
      <color theme="1"/>
      <name val="Calibri"/>
      <family val="2"/>
      <scheme val="minor"/>
    </font>
    <font>
      <sz val="8"/>
      <name val="Times New Roman"/>
      <family val="1"/>
    </font>
    <font>
      <sz val="7"/>
      <name val="Times New Roman"/>
      <family val="1"/>
    </font>
    <font>
      <b/>
      <sz val="18"/>
      <color theme="1"/>
      <name val="Times New Roman"/>
      <family val="1"/>
    </font>
    <font>
      <sz val="9"/>
      <name val="Times New Roman"/>
      <family val="1"/>
    </font>
    <font>
      <sz val="9"/>
      <color rgb="FF000000"/>
      <name val="Times New Roman"/>
      <family val="1"/>
    </font>
    <font>
      <b/>
      <sz val="10"/>
      <color rgb="FF000000"/>
      <name val="Times New Roman"/>
      <family val="1"/>
    </font>
    <font>
      <b/>
      <sz val="10"/>
      <name val="Times New Roman"/>
      <family val="1"/>
    </font>
    <font>
      <sz val="10"/>
      <color rgb="FF000000"/>
      <name val="Times New Roman"/>
      <family val="1"/>
    </font>
    <font>
      <sz val="10"/>
      <name val="Times New Roman"/>
      <family val="1"/>
    </font>
    <font>
      <b/>
      <vertAlign val="superscript"/>
      <sz val="10"/>
      <color theme="1"/>
      <name val="Times New Roman"/>
      <family val="1"/>
    </font>
    <font>
      <vertAlign val="superscript"/>
      <sz val="9"/>
      <color theme="1"/>
      <name val="Times New Roman"/>
      <family val="1"/>
    </font>
    <font>
      <sz val="10"/>
      <color indexed="8"/>
      <name val="Times New Roman"/>
      <family val="1"/>
    </font>
    <font>
      <b/>
      <sz val="22"/>
      <color theme="1"/>
      <name val="Times New Roman"/>
      <family val="1"/>
    </font>
    <font>
      <sz val="12"/>
      <color rgb="FF000000"/>
      <name val="Times New Roman"/>
      <family val="1"/>
    </font>
    <font>
      <sz val="12"/>
      <color theme="1"/>
      <name val="Times New Roman"/>
      <family val="1"/>
    </font>
    <font>
      <b/>
      <sz val="24"/>
      <color theme="1"/>
      <name val="Times New Roman"/>
      <family val="1"/>
    </font>
    <font>
      <b/>
      <sz val="14"/>
      <color rgb="FF000000"/>
      <name val="Times New Roman"/>
      <family val="1"/>
    </font>
    <font>
      <b/>
      <sz val="14"/>
      <name val="Times New Roman"/>
      <family val="1"/>
    </font>
    <font>
      <sz val="14"/>
      <name val="Times New Roman"/>
      <family val="1"/>
    </font>
    <font>
      <sz val="14"/>
      <color rgb="FF000000"/>
      <name val="Times New Roman"/>
      <family val="1"/>
    </font>
    <font>
      <sz val="14"/>
      <color theme="1"/>
      <name val="Times New Roman"/>
      <family val="1"/>
    </font>
    <font>
      <b/>
      <sz val="14"/>
      <color rgb="FFFF0000"/>
      <name val="Times New Roman"/>
      <family val="1"/>
    </font>
    <font>
      <sz val="14"/>
      <color rgb="FFFF0000"/>
      <name val="Times New Roman"/>
      <family val="1"/>
    </font>
    <font>
      <b/>
      <sz val="12"/>
      <color theme="1"/>
      <name val="Times New Roman"/>
      <family val="1"/>
    </font>
    <font>
      <b/>
      <sz val="14"/>
      <color theme="1"/>
      <name val="Times New Roman"/>
      <family val="1"/>
    </font>
    <font>
      <b/>
      <vertAlign val="superscript"/>
      <sz val="14"/>
      <color theme="1"/>
      <name val="Times New Roman"/>
      <family val="1"/>
    </font>
    <font>
      <b/>
      <vertAlign val="superscript"/>
      <sz val="14"/>
      <color rgb="FF000000"/>
      <name val="Times New Roman"/>
      <family val="1"/>
    </font>
    <font>
      <sz val="11"/>
      <color theme="1"/>
      <name val="Times New Roman"/>
      <family val="1"/>
    </font>
    <font>
      <u/>
      <sz val="11"/>
      <color theme="10"/>
      <name val="Times New Roman"/>
      <family val="1"/>
    </font>
    <font>
      <sz val="11"/>
      <name val="Times New Roman"/>
      <family val="1"/>
    </font>
    <font>
      <strike/>
      <sz val="14"/>
      <color rgb="FFFF0000"/>
      <name val="Times New Roman"/>
      <family val="1"/>
    </font>
    <font>
      <u/>
      <sz val="9"/>
      <name val="Times New Roman"/>
      <family val="1"/>
    </font>
  </fonts>
  <fills count="2">
    <fill>
      <patternFill patternType="none"/>
    </fill>
    <fill>
      <patternFill patternType="gray125"/>
    </fill>
  </fills>
  <borders count="35">
    <border>
      <left/>
      <right/>
      <top/>
      <bottom/>
      <diagonal/>
    </border>
    <border>
      <left/>
      <right/>
      <top/>
      <bottom style="thick">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top style="medium">
        <color indexed="64"/>
      </top>
      <bottom/>
      <diagonal/>
    </border>
    <border>
      <left/>
      <right style="medium">
        <color indexed="64"/>
      </right>
      <top/>
      <bottom style="thick">
        <color rgb="FF000000"/>
      </bottom>
      <diagonal/>
    </border>
    <border>
      <left/>
      <right/>
      <top/>
      <bottom style="thick">
        <color rgb="FF000000"/>
      </bottom>
      <diagonal/>
    </border>
    <border>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style="medium">
        <color indexed="64"/>
      </left>
      <right/>
      <top/>
      <bottom style="medium">
        <color indexed="64"/>
      </bottom>
      <diagonal/>
    </border>
    <border>
      <left/>
      <right/>
      <top style="medium">
        <color indexed="64"/>
      </top>
      <bottom style="thick">
        <color indexed="64"/>
      </bottom>
      <diagonal/>
    </border>
    <border>
      <left/>
      <right/>
      <top style="thick">
        <color rgb="FF000000"/>
      </top>
      <bottom/>
      <diagonal/>
    </border>
    <border>
      <left/>
      <right style="medium">
        <color indexed="64"/>
      </right>
      <top style="thick">
        <color indexed="64"/>
      </top>
      <bottom style="medium">
        <color indexed="64"/>
      </bottom>
      <diagonal/>
    </border>
    <border>
      <left/>
      <right style="medium">
        <color rgb="FF000000"/>
      </right>
      <top style="thick">
        <color rgb="FF000000"/>
      </top>
      <bottom style="medium">
        <color rgb="FF000000"/>
      </bottom>
      <diagonal/>
    </border>
    <border>
      <left/>
      <right/>
      <top style="thick">
        <color rgb="FF000000"/>
      </top>
      <bottom style="medium">
        <color rgb="FF000000"/>
      </bottom>
      <diagonal/>
    </border>
    <border>
      <left/>
      <right style="medium">
        <color rgb="FF000000"/>
      </right>
      <top/>
      <bottom style="thick">
        <color rgb="FF000000"/>
      </bottom>
      <diagonal/>
    </border>
    <border>
      <left style="medium">
        <color indexed="64"/>
      </left>
      <right/>
      <top style="thick">
        <color rgb="FF000000"/>
      </top>
      <bottom style="medium">
        <color rgb="FF000000"/>
      </bottom>
      <diagonal/>
    </border>
    <border>
      <left style="medium">
        <color rgb="FF000000"/>
      </left>
      <right/>
      <top style="thick">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thick">
        <color indexed="64"/>
      </bottom>
      <diagonal/>
    </border>
    <border>
      <left style="medium">
        <color indexed="64"/>
      </left>
      <right style="medium">
        <color indexed="64"/>
      </right>
      <top/>
      <bottom style="thick">
        <color indexed="64"/>
      </bottom>
      <diagonal/>
    </border>
    <border>
      <left/>
      <right style="medium">
        <color indexed="64"/>
      </right>
      <top style="medium">
        <color indexed="64"/>
      </top>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rgb="FF000000"/>
      </top>
      <bottom style="thick">
        <color indexed="64"/>
      </bottom>
      <diagonal/>
    </border>
  </borders>
  <cellStyleXfs count="13">
    <xf numFmtId="0" fontId="0" fillId="0" borderId="0"/>
    <xf numFmtId="0" fontId="10" fillId="0" borderId="0" applyNumberFormat="0" applyFill="0" applyBorder="0" applyAlignment="0" applyProtection="0"/>
    <xf numFmtId="165"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3" fillId="0" borderId="0" applyFont="0" applyFill="0" applyBorder="0" applyAlignment="0" applyProtection="0"/>
  </cellStyleXfs>
  <cellXfs count="296">
    <xf numFmtId="0" fontId="0" fillId="0" borderId="0" xfId="0"/>
    <xf numFmtId="0" fontId="1" fillId="0" borderId="0" xfId="0" applyFont="1" applyAlignment="1">
      <alignment vertical="center"/>
    </xf>
    <xf numFmtId="0" fontId="1" fillId="0" borderId="4" xfId="0" applyFont="1" applyBorder="1" applyAlignment="1">
      <alignment vertical="center"/>
    </xf>
    <xf numFmtId="0" fontId="6" fillId="0" borderId="0" xfId="0" applyFont="1" applyAlignment="1">
      <alignment horizontal="center" vertical="center"/>
    </xf>
    <xf numFmtId="0" fontId="5" fillId="0" borderId="1" xfId="0" applyFont="1" applyBorder="1" applyAlignment="1">
      <alignment horizontal="right" vertical="center"/>
    </xf>
    <xf numFmtId="0" fontId="1" fillId="0" borderId="1" xfId="0" applyFont="1" applyBorder="1" applyAlignment="1">
      <alignment vertical="center"/>
    </xf>
    <xf numFmtId="0" fontId="1" fillId="0" borderId="0" xfId="0" applyFont="1" applyAlignment="1">
      <alignment vertical="top"/>
    </xf>
    <xf numFmtId="168" fontId="1" fillId="0" borderId="4" xfId="12" applyNumberFormat="1" applyFont="1" applyBorder="1" applyAlignment="1">
      <alignment vertical="center"/>
    </xf>
    <xf numFmtId="168" fontId="4" fillId="0" borderId="4" xfId="12" applyNumberFormat="1" applyFont="1" applyBorder="1" applyAlignment="1">
      <alignment horizontal="right" vertical="center"/>
    </xf>
    <xf numFmtId="168" fontId="3" fillId="0" borderId="4" xfId="12" applyNumberFormat="1" applyFont="1" applyBorder="1" applyAlignment="1">
      <alignment horizontal="right" vertical="center"/>
    </xf>
    <xf numFmtId="167" fontId="5" fillId="0" borderId="0" xfId="12" applyNumberFormat="1" applyFont="1" applyAlignment="1">
      <alignment horizontal="right" vertical="center"/>
    </xf>
    <xf numFmtId="15" fontId="4" fillId="0" borderId="0" xfId="0" applyNumberFormat="1" applyFont="1" applyAlignment="1">
      <alignment horizontal="left" vertical="center"/>
    </xf>
    <xf numFmtId="166" fontId="15" fillId="0" borderId="0" xfId="12" applyNumberFormat="1" applyFont="1" applyFill="1" applyAlignment="1">
      <alignment horizontal="right" vertical="center"/>
    </xf>
    <xf numFmtId="166" fontId="1" fillId="0" borderId="0" xfId="12" applyNumberFormat="1" applyFont="1" applyFill="1" applyAlignment="1">
      <alignment horizontal="right" vertical="center"/>
    </xf>
    <xf numFmtId="0" fontId="4" fillId="0" borderId="1" xfId="0" applyFont="1" applyBorder="1" applyAlignment="1">
      <alignment horizontal="right" vertical="center"/>
    </xf>
    <xf numFmtId="10" fontId="4" fillId="0" borderId="1" xfId="0" applyNumberFormat="1" applyFont="1" applyBorder="1" applyAlignment="1">
      <alignment horizontal="right" vertical="center"/>
    </xf>
    <xf numFmtId="167" fontId="7" fillId="0" borderId="1" xfId="12" applyNumberFormat="1" applyFont="1" applyFill="1" applyBorder="1" applyAlignment="1">
      <alignment horizontal="right" vertical="center"/>
    </xf>
    <xf numFmtId="166" fontId="4" fillId="0" borderId="1" xfId="0" applyNumberFormat="1" applyFont="1" applyBorder="1" applyAlignment="1">
      <alignment horizontal="right" vertical="center"/>
    </xf>
    <xf numFmtId="166" fontId="4" fillId="0" borderId="1" xfId="12" applyNumberFormat="1" applyFont="1" applyFill="1" applyBorder="1" applyAlignment="1">
      <alignment horizontal="right" vertical="center"/>
    </xf>
    <xf numFmtId="167" fontId="4" fillId="0" borderId="1" xfId="12" applyNumberFormat="1" applyFont="1" applyFill="1" applyBorder="1" applyAlignment="1">
      <alignment horizontal="right" vertical="center"/>
    </xf>
    <xf numFmtId="0" fontId="1" fillId="0" borderId="1" xfId="0" applyFont="1" applyBorder="1"/>
    <xf numFmtId="0" fontId="11" fillId="0" borderId="1" xfId="0" applyFont="1" applyBorder="1" applyAlignment="1">
      <alignment horizontal="right" vertical="center"/>
    </xf>
    <xf numFmtId="15" fontId="14" fillId="0" borderId="1" xfId="0" applyNumberFormat="1" applyFont="1" applyBorder="1" applyAlignment="1">
      <alignment horizontal="left" vertical="center" wrapText="1"/>
    </xf>
    <xf numFmtId="0" fontId="20" fillId="0" borderId="31" xfId="0" applyFont="1" applyBorder="1" applyAlignment="1">
      <alignment horizontal="center" vertical="center"/>
    </xf>
    <xf numFmtId="0" fontId="20" fillId="0" borderId="15" xfId="0" applyFont="1" applyBorder="1" applyAlignment="1">
      <alignment horizontal="right" vertical="center"/>
    </xf>
    <xf numFmtId="0" fontId="21" fillId="0" borderId="0" xfId="0" applyFont="1" applyAlignment="1">
      <alignment horizontal="right" vertical="center"/>
    </xf>
    <xf numFmtId="0" fontId="22" fillId="0" borderId="0" xfId="0" applyFont="1" applyAlignment="1">
      <alignment horizontal="right" vertical="center"/>
    </xf>
    <xf numFmtId="0" fontId="19" fillId="0" borderId="0" xfId="0" applyFont="1" applyAlignment="1">
      <alignment vertical="center"/>
    </xf>
    <xf numFmtId="0" fontId="21" fillId="0" borderId="0" xfId="0" applyFont="1" applyAlignment="1">
      <alignment vertical="center"/>
    </xf>
    <xf numFmtId="167" fontId="1" fillId="0" borderId="0" xfId="12" applyNumberFormat="1" applyFont="1" applyAlignment="1">
      <alignment horizontal="right" vertical="center"/>
    </xf>
    <xf numFmtId="167" fontId="21" fillId="0" borderId="0" xfId="12" applyNumberFormat="1" applyFont="1" applyAlignment="1">
      <alignment horizontal="right" vertical="center"/>
    </xf>
    <xf numFmtId="167" fontId="21" fillId="0" borderId="0" xfId="12" applyNumberFormat="1" applyFont="1" applyAlignment="1">
      <alignment horizontal="right" vertical="center" wrapText="1"/>
    </xf>
    <xf numFmtId="167" fontId="1" fillId="0" borderId="0" xfId="12" applyNumberFormat="1" applyFont="1" applyAlignment="1">
      <alignment horizontal="right" vertical="center" wrapText="1"/>
    </xf>
    <xf numFmtId="167" fontId="1" fillId="0" borderId="4" xfId="12" applyNumberFormat="1" applyFont="1" applyBorder="1" applyAlignment="1">
      <alignment horizontal="right" vertical="center"/>
    </xf>
    <xf numFmtId="167" fontId="1" fillId="0" borderId="4" xfId="12" applyNumberFormat="1" applyFont="1" applyBorder="1" applyAlignment="1">
      <alignment horizontal="right" vertical="center" wrapText="1"/>
    </xf>
    <xf numFmtId="0" fontId="2" fillId="0" borderId="0" xfId="0" applyFont="1" applyAlignment="1">
      <alignment vertical="center"/>
    </xf>
    <xf numFmtId="167" fontId="1" fillId="0" borderId="8" xfId="12" applyNumberFormat="1" applyFont="1" applyFill="1" applyBorder="1" applyAlignment="1">
      <alignment horizontal="right" vertical="center"/>
    </xf>
    <xf numFmtId="167" fontId="1" fillId="0" borderId="0" xfId="12" applyNumberFormat="1" applyFont="1" applyFill="1" applyAlignment="1">
      <alignment horizontal="right" vertical="center"/>
    </xf>
    <xf numFmtId="167" fontId="1" fillId="0" borderId="0" xfId="12" applyNumberFormat="1" applyFont="1" applyFill="1" applyAlignment="1">
      <alignment horizontal="right" vertical="center" wrapText="1"/>
    </xf>
    <xf numFmtId="43" fontId="1" fillId="0" borderId="0" xfId="12" applyFont="1" applyFill="1" applyAlignment="1">
      <alignment horizontal="right" vertical="center"/>
    </xf>
    <xf numFmtId="43" fontId="1" fillId="0" borderId="1" xfId="12" applyFont="1" applyFill="1" applyBorder="1" applyAlignment="1">
      <alignment horizontal="right" vertical="center"/>
    </xf>
    <xf numFmtId="0" fontId="1" fillId="0" borderId="16" xfId="0" applyFont="1" applyBorder="1" applyAlignment="1">
      <alignment vertical="center"/>
    </xf>
    <xf numFmtId="167" fontId="21" fillId="0" borderId="0" xfId="12" applyNumberFormat="1" applyFont="1" applyFill="1" applyAlignment="1">
      <alignment horizontal="right" vertical="center" wrapText="1"/>
    </xf>
    <xf numFmtId="167" fontId="21" fillId="0" borderId="4" xfId="12" applyNumberFormat="1" applyFont="1" applyBorder="1" applyAlignment="1">
      <alignment horizontal="right" vertical="center"/>
    </xf>
    <xf numFmtId="167" fontId="21" fillId="0" borderId="4" xfId="12" applyNumberFormat="1" applyFont="1" applyBorder="1" applyAlignment="1">
      <alignment horizontal="right" vertical="center" wrapText="1"/>
    </xf>
    <xf numFmtId="0" fontId="2" fillId="0" borderId="8" xfId="0" applyFont="1" applyBorder="1" applyAlignment="1">
      <alignment vertical="center"/>
    </xf>
    <xf numFmtId="43" fontId="1" fillId="0" borderId="0" xfId="12" applyFont="1" applyAlignment="1">
      <alignment horizontal="right" vertical="center" wrapText="1"/>
    </xf>
    <xf numFmtId="0" fontId="1" fillId="0" borderId="0" xfId="0" applyFont="1" applyAlignment="1">
      <alignment horizontal="right" vertical="center"/>
    </xf>
    <xf numFmtId="167" fontId="21" fillId="0" borderId="0" xfId="12" applyNumberFormat="1" applyFont="1" applyAlignment="1">
      <alignment horizontal="center" vertical="center"/>
    </xf>
    <xf numFmtId="0" fontId="2" fillId="0" borderId="0" xfId="0" applyFont="1" applyAlignment="1">
      <alignment horizontal="right" vertical="center"/>
    </xf>
    <xf numFmtId="43" fontId="1" fillId="0" borderId="0" xfId="12" applyFont="1" applyAlignment="1">
      <alignment horizontal="right" vertical="center"/>
    </xf>
    <xf numFmtId="43" fontId="21" fillId="0" borderId="0" xfId="12" applyFont="1" applyAlignment="1">
      <alignment horizontal="right" vertical="center"/>
    </xf>
    <xf numFmtId="169" fontId="17" fillId="0" borderId="0" xfId="12" applyNumberFormat="1" applyFont="1" applyAlignment="1">
      <alignment horizontal="right" vertical="center" wrapText="1"/>
    </xf>
    <xf numFmtId="0" fontId="1" fillId="0" borderId="0" xfId="0" applyFont="1" applyAlignment="1">
      <alignment horizontal="right" vertical="center" wrapText="1"/>
    </xf>
    <xf numFmtId="15" fontId="19" fillId="0" borderId="0" xfId="0" applyNumberFormat="1" applyFont="1" applyAlignment="1">
      <alignment horizontal="center" vertical="center"/>
    </xf>
    <xf numFmtId="10" fontId="21" fillId="0" borderId="0" xfId="0" applyNumberFormat="1" applyFont="1" applyAlignment="1">
      <alignment horizontal="right" vertical="center"/>
    </xf>
    <xf numFmtId="167" fontId="21" fillId="0" borderId="0" xfId="12" applyNumberFormat="1" applyFont="1" applyFill="1" applyAlignment="1">
      <alignment horizontal="right" vertical="center"/>
    </xf>
    <xf numFmtId="166" fontId="21" fillId="0" borderId="0" xfId="0" applyNumberFormat="1" applyFont="1" applyAlignment="1">
      <alignment horizontal="right" vertical="center"/>
    </xf>
    <xf numFmtId="166" fontId="21" fillId="0" borderId="0" xfId="12" applyNumberFormat="1" applyFont="1" applyFill="1" applyAlignment="1">
      <alignment horizontal="right" vertical="center"/>
    </xf>
    <xf numFmtId="0" fontId="19" fillId="0" borderId="0" xfId="0" applyFont="1" applyAlignment="1">
      <alignment horizontal="center" vertical="center"/>
    </xf>
    <xf numFmtId="10" fontId="22" fillId="0" borderId="0" xfId="0" applyNumberFormat="1" applyFont="1" applyAlignment="1">
      <alignment horizontal="right" vertical="center"/>
    </xf>
    <xf numFmtId="167" fontId="22" fillId="0" borderId="0" xfId="12" applyNumberFormat="1" applyFont="1" applyFill="1" applyAlignment="1">
      <alignment horizontal="right" vertical="center"/>
    </xf>
    <xf numFmtId="166" fontId="22" fillId="0" borderId="0" xfId="0" applyNumberFormat="1" applyFont="1" applyAlignment="1">
      <alignment horizontal="right" vertical="center"/>
    </xf>
    <xf numFmtId="166" fontId="22" fillId="0" borderId="0" xfId="12" applyNumberFormat="1" applyFont="1" applyFill="1" applyAlignment="1">
      <alignment horizontal="right" vertical="center"/>
    </xf>
    <xf numFmtId="15" fontId="25" fillId="0" borderId="0" xfId="0" applyNumberFormat="1" applyFont="1" applyAlignment="1">
      <alignment horizontal="center"/>
    </xf>
    <xf numFmtId="0" fontId="25" fillId="0" borderId="0" xfId="0" applyFont="1" applyAlignment="1">
      <alignment horizontal="right"/>
    </xf>
    <xf numFmtId="10" fontId="25" fillId="0" borderId="0" xfId="9" applyNumberFormat="1" applyFont="1" applyFill="1" applyBorder="1" applyAlignment="1">
      <alignment horizontal="center"/>
    </xf>
    <xf numFmtId="43" fontId="25" fillId="0" borderId="0" xfId="8" applyFont="1" applyBorder="1" applyAlignment="1">
      <alignment horizontal="right"/>
    </xf>
    <xf numFmtId="9" fontId="25" fillId="0" borderId="0" xfId="8" applyNumberFormat="1" applyFont="1" applyBorder="1" applyAlignment="1">
      <alignment horizontal="right"/>
    </xf>
    <xf numFmtId="167" fontId="1" fillId="0" borderId="0" xfId="12" applyNumberFormat="1" applyFont="1" applyFill="1" applyBorder="1" applyAlignment="1">
      <alignment horizontal="right" vertical="center"/>
    </xf>
    <xf numFmtId="167" fontId="21" fillId="0" borderId="0" xfId="12" applyNumberFormat="1" applyFont="1" applyFill="1" applyBorder="1" applyAlignment="1">
      <alignment horizontal="right" vertical="center"/>
    </xf>
    <xf numFmtId="166" fontId="21" fillId="0" borderId="0" xfId="12" applyNumberFormat="1" applyFont="1" applyFill="1" applyBorder="1" applyAlignment="1">
      <alignment horizontal="right" vertical="center"/>
    </xf>
    <xf numFmtId="43" fontId="22" fillId="0" borderId="0" xfId="12" applyFont="1" applyFill="1" applyAlignment="1">
      <alignment horizontal="right"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43" fontId="1" fillId="0" borderId="0" xfId="12" applyFont="1" applyBorder="1" applyAlignment="1">
      <alignment horizontal="right" vertical="center"/>
    </xf>
    <xf numFmtId="0" fontId="20" fillId="0" borderId="5" xfId="0" applyFont="1" applyBorder="1" applyAlignment="1">
      <alignment horizontal="right" vertical="center"/>
    </xf>
    <xf numFmtId="0" fontId="20" fillId="0" borderId="1" xfId="0" applyFont="1" applyBorder="1" applyAlignment="1">
      <alignment horizontal="right" vertical="center"/>
    </xf>
    <xf numFmtId="0" fontId="1" fillId="0" borderId="0" xfId="0" applyFont="1" applyAlignment="1">
      <alignment horizontal="center" vertical="center"/>
    </xf>
    <xf numFmtId="0" fontId="2" fillId="0" borderId="9" xfId="0" applyFont="1" applyBorder="1" applyAlignment="1">
      <alignment vertical="center"/>
    </xf>
    <xf numFmtId="164" fontId="2" fillId="0" borderId="1" xfId="0" quotePrefix="1" applyNumberFormat="1" applyFont="1" applyBorder="1" applyAlignment="1">
      <alignment horizontal="right" vertical="center"/>
    </xf>
    <xf numFmtId="167" fontId="2" fillId="0" borderId="0" xfId="12" applyNumberFormat="1" applyFont="1" applyAlignment="1">
      <alignment horizontal="right" vertical="center"/>
    </xf>
    <xf numFmtId="167" fontId="2" fillId="0" borderId="0" xfId="12" applyNumberFormat="1" applyFont="1" applyFill="1" applyAlignment="1">
      <alignment horizontal="right" vertical="center"/>
    </xf>
    <xf numFmtId="0" fontId="30" fillId="0" borderId="11"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0" xfId="0" applyFont="1" applyAlignment="1">
      <alignment horizontal="left" vertical="center" wrapText="1"/>
    </xf>
    <xf numFmtId="0" fontId="32" fillId="0" borderId="0" xfId="0" applyFont="1" applyAlignment="1">
      <alignment horizontal="right" vertical="center" wrapText="1"/>
    </xf>
    <xf numFmtId="0" fontId="34" fillId="0" borderId="0" xfId="0" applyFont="1" applyAlignment="1">
      <alignment horizontal="right" vertical="center" wrapText="1"/>
    </xf>
    <xf numFmtId="15" fontId="33" fillId="0" borderId="0" xfId="0" applyNumberFormat="1" applyFont="1" applyAlignment="1">
      <alignment horizontal="left" vertical="center" wrapText="1"/>
    </xf>
    <xf numFmtId="43" fontId="32" fillId="0" borderId="0" xfId="12" applyFont="1" applyAlignment="1">
      <alignment horizontal="right" vertical="center" wrapText="1"/>
    </xf>
    <xf numFmtId="169" fontId="32" fillId="0" borderId="0" xfId="12" applyNumberFormat="1" applyFont="1" applyAlignment="1">
      <alignment horizontal="right" vertical="center" wrapText="1"/>
    </xf>
    <xf numFmtId="43" fontId="33" fillId="0" borderId="0" xfId="12" applyFont="1" applyAlignment="1">
      <alignment horizontal="right" vertical="center" wrapText="1"/>
    </xf>
    <xf numFmtId="169" fontId="33" fillId="0" borderId="0" xfId="12" applyNumberFormat="1" applyFont="1" applyAlignment="1">
      <alignment horizontal="right" vertical="center" wrapText="1"/>
    </xf>
    <xf numFmtId="0" fontId="33" fillId="0" borderId="0" xfId="0" applyFont="1" applyAlignment="1">
      <alignment horizontal="left" vertical="center" wrapText="1"/>
    </xf>
    <xf numFmtId="43" fontId="32" fillId="0" borderId="0" xfId="12" applyFont="1" applyBorder="1" applyAlignment="1">
      <alignment horizontal="right" vertical="center" wrapText="1"/>
    </xf>
    <xf numFmtId="169" fontId="32" fillId="0" borderId="0" xfId="12" applyNumberFormat="1" applyFont="1" applyBorder="1" applyAlignment="1">
      <alignment horizontal="right" vertical="center" wrapText="1"/>
    </xf>
    <xf numFmtId="43" fontId="33" fillId="0" borderId="0" xfId="12" applyFont="1" applyBorder="1" applyAlignment="1">
      <alignment horizontal="right" vertical="center" wrapText="1"/>
    </xf>
    <xf numFmtId="169" fontId="33" fillId="0" borderId="0" xfId="12" applyNumberFormat="1" applyFont="1" applyBorder="1" applyAlignment="1">
      <alignment horizontal="right" vertical="center" wrapText="1"/>
    </xf>
    <xf numFmtId="167" fontId="32" fillId="0" borderId="0" xfId="12" applyNumberFormat="1" applyFont="1" applyAlignment="1">
      <alignment horizontal="right" vertical="center" wrapText="1"/>
    </xf>
    <xf numFmtId="167" fontId="33" fillId="0" borderId="0" xfId="12" applyNumberFormat="1" applyFont="1" applyAlignment="1">
      <alignment horizontal="right" vertical="center" wrapText="1"/>
    </xf>
    <xf numFmtId="15" fontId="32" fillId="0" borderId="0" xfId="0" applyNumberFormat="1" applyFont="1" applyAlignment="1">
      <alignment horizontal="left" vertical="center" wrapText="1"/>
    </xf>
    <xf numFmtId="167" fontId="32" fillId="0" borderId="0" xfId="12" applyNumberFormat="1" applyFont="1" applyFill="1" applyAlignment="1">
      <alignment horizontal="right" vertical="center" wrapText="1"/>
    </xf>
    <xf numFmtId="169" fontId="32" fillId="0" borderId="0" xfId="12" applyNumberFormat="1" applyFont="1" applyFill="1" applyAlignment="1">
      <alignment horizontal="right" vertical="center" wrapText="1"/>
    </xf>
    <xf numFmtId="0" fontId="34" fillId="0" borderId="0" xfId="0" applyFont="1" applyAlignment="1">
      <alignment horizontal="right" vertical="center"/>
    </xf>
    <xf numFmtId="0" fontId="33" fillId="0" borderId="0" xfId="0" applyFont="1" applyAlignment="1">
      <alignment horizontal="right" vertical="center"/>
    </xf>
    <xf numFmtId="0" fontId="30" fillId="0" borderId="0" xfId="0" applyFont="1" applyAlignment="1">
      <alignment horizontal="center" vertical="center"/>
    </xf>
    <xf numFmtId="0" fontId="34" fillId="0" borderId="0" xfId="0" applyFont="1" applyAlignment="1">
      <alignment vertical="center"/>
    </xf>
    <xf numFmtId="15" fontId="30" fillId="0" borderId="0" xfId="0" applyNumberFormat="1" applyFont="1" applyAlignment="1">
      <alignment horizontal="center" vertical="center"/>
    </xf>
    <xf numFmtId="167" fontId="34" fillId="0" borderId="0" xfId="12" applyNumberFormat="1" applyFont="1" applyFill="1" applyAlignment="1">
      <alignment horizontal="right" vertical="center"/>
    </xf>
    <xf numFmtId="166" fontId="34" fillId="0" borderId="0" xfId="0" applyNumberFormat="1" applyFont="1" applyAlignment="1">
      <alignment horizontal="right" vertical="center"/>
    </xf>
    <xf numFmtId="166" fontId="33" fillId="0" borderId="0" xfId="0" applyNumberFormat="1" applyFont="1" applyAlignment="1">
      <alignment horizontal="right" vertical="center"/>
    </xf>
    <xf numFmtId="167" fontId="33" fillId="0" borderId="0" xfId="12" applyNumberFormat="1" applyFont="1" applyFill="1" applyAlignment="1">
      <alignment horizontal="right" vertical="center"/>
    </xf>
    <xf numFmtId="15" fontId="31" fillId="0" borderId="0" xfId="0" applyNumberFormat="1"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right" vertical="center"/>
    </xf>
    <xf numFmtId="0" fontId="35" fillId="0" borderId="0" xfId="0" applyFont="1" applyAlignment="1">
      <alignment horizontal="center" vertical="center"/>
    </xf>
    <xf numFmtId="0" fontId="36" fillId="0" borderId="0" xfId="0" applyFont="1" applyAlignment="1">
      <alignment horizontal="right" vertical="center"/>
    </xf>
    <xf numFmtId="0" fontId="5" fillId="0" borderId="1" xfId="0" applyFont="1" applyBorder="1" applyAlignment="1">
      <alignment vertical="center" wrapText="1"/>
    </xf>
    <xf numFmtId="0" fontId="16" fillId="0" borderId="0" xfId="0" applyFont="1" applyAlignment="1">
      <alignment horizontal="center" vertical="center"/>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4" xfId="0" applyFont="1" applyBorder="1" applyAlignment="1">
      <alignment horizontal="center" vertical="center" wrapText="1"/>
    </xf>
    <xf numFmtId="43" fontId="32" fillId="0" borderId="0" xfId="12" applyFont="1" applyFill="1" applyAlignment="1">
      <alignment horizontal="right" vertical="center" wrapText="1"/>
    </xf>
    <xf numFmtId="167" fontId="1" fillId="0" borderId="1" xfId="12" applyNumberFormat="1" applyFont="1" applyFill="1" applyBorder="1" applyAlignment="1">
      <alignment horizontal="right" vertical="center"/>
    </xf>
    <xf numFmtId="0" fontId="2" fillId="0" borderId="1" xfId="0" applyFont="1" applyBorder="1" applyAlignment="1">
      <alignment horizontal="right" vertical="center"/>
    </xf>
    <xf numFmtId="0" fontId="2" fillId="0" borderId="15" xfId="0" applyFont="1" applyBorder="1" applyAlignment="1">
      <alignment vertical="center"/>
    </xf>
    <xf numFmtId="0" fontId="2" fillId="0" borderId="32" xfId="0" applyFont="1" applyBorder="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wrapText="1"/>
    </xf>
    <xf numFmtId="0" fontId="2" fillId="0" borderId="5" xfId="0" applyFont="1" applyBorder="1" applyAlignment="1">
      <alignment horizontal="right" vertical="center" wrapText="1"/>
    </xf>
    <xf numFmtId="0" fontId="2" fillId="0" borderId="32" xfId="0" applyFont="1" applyBorder="1" applyAlignment="1">
      <alignment horizontal="right" vertical="center" wrapText="1"/>
    </xf>
    <xf numFmtId="0" fontId="2" fillId="0" borderId="15" xfId="0" applyFont="1" applyBorder="1" applyAlignment="1">
      <alignment horizontal="right" vertical="center"/>
    </xf>
    <xf numFmtId="0" fontId="2" fillId="0" borderId="33" xfId="0" applyFont="1" applyBorder="1" applyAlignment="1">
      <alignment horizontal="right" vertical="center"/>
    </xf>
    <xf numFmtId="0" fontId="31" fillId="0" borderId="10" xfId="0" applyFont="1" applyBorder="1" applyAlignment="1">
      <alignment horizontal="center" vertical="center" wrapText="1"/>
    </xf>
    <xf numFmtId="0" fontId="31" fillId="0" borderId="20" xfId="0" applyFont="1" applyBorder="1" applyAlignment="1">
      <alignment horizontal="center" vertical="center" wrapText="1"/>
    </xf>
    <xf numFmtId="0" fontId="30" fillId="0" borderId="10" xfId="0" applyFont="1" applyBorder="1" applyAlignment="1">
      <alignment horizontal="center" vertical="center" wrapText="1"/>
    </xf>
    <xf numFmtId="0" fontId="2" fillId="0" borderId="2" xfId="0" applyFont="1" applyBorder="1" applyAlignment="1">
      <alignment horizontal="center" vertical="center"/>
    </xf>
    <xf numFmtId="49" fontId="2" fillId="0" borderId="5" xfId="0" quotePrefix="1" applyNumberFormat="1" applyFont="1" applyBorder="1" applyAlignment="1">
      <alignment horizontal="center" vertical="center"/>
    </xf>
    <xf numFmtId="0" fontId="38" fillId="0" borderId="1" xfId="0" applyFont="1" applyBorder="1" applyAlignment="1">
      <alignment horizontal="right" vertical="center"/>
    </xf>
    <xf numFmtId="0" fontId="38" fillId="0" borderId="25" xfId="0" applyFont="1" applyBorder="1" applyAlignment="1">
      <alignment horizontal="right" vertical="center"/>
    </xf>
    <xf numFmtId="0" fontId="38" fillId="0" borderId="26" xfId="0" applyFont="1" applyBorder="1" applyAlignment="1">
      <alignment horizontal="right" vertical="center"/>
    </xf>
    <xf numFmtId="0" fontId="38" fillId="0" borderId="5" xfId="0" applyFont="1" applyBorder="1" applyAlignment="1">
      <alignment horizontal="right" vertical="center"/>
    </xf>
    <xf numFmtId="0" fontId="1" fillId="0" borderId="0" xfId="0" applyFont="1"/>
    <xf numFmtId="0" fontId="38" fillId="0" borderId="2" xfId="0" applyFont="1" applyBorder="1" applyAlignment="1">
      <alignment horizontal="center" vertical="center"/>
    </xf>
    <xf numFmtId="0" fontId="30" fillId="0" borderId="23" xfId="0" applyFont="1" applyBorder="1" applyAlignment="1">
      <alignment horizontal="center" vertical="center"/>
    </xf>
    <xf numFmtId="0" fontId="41" fillId="0" borderId="0" xfId="0" applyFont="1"/>
    <xf numFmtId="0" fontId="42" fillId="0" borderId="0" xfId="1" applyFont="1"/>
    <xf numFmtId="171" fontId="41" fillId="0" borderId="0" xfId="0" applyNumberFormat="1" applyFont="1"/>
    <xf numFmtId="167" fontId="1" fillId="0" borderId="0" xfId="12" applyNumberFormat="1" applyFont="1" applyAlignment="1"/>
    <xf numFmtId="0" fontId="43" fillId="0" borderId="0" xfId="0" applyFont="1"/>
    <xf numFmtId="0" fontId="21" fillId="0" borderId="0" xfId="0" applyFont="1" applyAlignment="1">
      <alignment horizontal="left" vertical="center" indent="2"/>
    </xf>
    <xf numFmtId="43" fontId="41" fillId="0" borderId="0" xfId="0" applyNumberFormat="1" applyFont="1"/>
    <xf numFmtId="0" fontId="8" fillId="0" borderId="0" xfId="0" applyFont="1"/>
    <xf numFmtId="0" fontId="32" fillId="0" borderId="0" xfId="0" applyFont="1"/>
    <xf numFmtId="0" fontId="34" fillId="0" borderId="0" xfId="0" applyFont="1" applyAlignment="1">
      <alignment horizontal="left"/>
    </xf>
    <xf numFmtId="0" fontId="34" fillId="0" borderId="0" xfId="0" applyFont="1"/>
    <xf numFmtId="167" fontId="34" fillId="0" borderId="0" xfId="0" applyNumberFormat="1" applyFont="1"/>
    <xf numFmtId="43" fontId="34" fillId="0" borderId="0" xfId="0" applyNumberFormat="1" applyFont="1"/>
    <xf numFmtId="0" fontId="41" fillId="0" borderId="1" xfId="0" applyFont="1" applyBorder="1"/>
    <xf numFmtId="0" fontId="43" fillId="0" borderId="1" xfId="0" applyFont="1" applyBorder="1"/>
    <xf numFmtId="0" fontId="17" fillId="0" borderId="0" xfId="0" applyFont="1"/>
    <xf numFmtId="43" fontId="17" fillId="0" borderId="0" xfId="0" applyNumberFormat="1" applyFont="1"/>
    <xf numFmtId="168" fontId="33" fillId="0" borderId="0" xfId="12" applyNumberFormat="1" applyFont="1" applyFill="1" applyAlignment="1">
      <alignment horizontal="right" vertical="center"/>
    </xf>
    <xf numFmtId="169" fontId="33" fillId="0" borderId="0" xfId="12" applyNumberFormat="1" applyFont="1" applyFill="1" applyAlignment="1">
      <alignment horizontal="right" vertical="center"/>
    </xf>
    <xf numFmtId="168" fontId="34" fillId="0" borderId="0" xfId="12" applyNumberFormat="1" applyFont="1" applyFill="1" applyAlignment="1">
      <alignment horizontal="right" vertical="center"/>
    </xf>
    <xf numFmtId="169" fontId="34" fillId="0" borderId="0" xfId="12" applyNumberFormat="1" applyFont="1" applyFill="1" applyAlignment="1">
      <alignment horizontal="right" vertical="center"/>
    </xf>
    <xf numFmtId="167" fontId="34" fillId="0" borderId="0" xfId="12" applyNumberFormat="1" applyFont="1" applyFill="1" applyAlignment="1">
      <alignment horizontal="right"/>
    </xf>
    <xf numFmtId="169" fontId="34" fillId="0" borderId="0" xfId="12" applyNumberFormat="1" applyFont="1" applyFill="1" applyAlignment="1">
      <alignment horizontal="right"/>
    </xf>
    <xf numFmtId="168" fontId="34" fillId="0" borderId="0" xfId="12" applyNumberFormat="1" applyFont="1" applyFill="1" applyAlignment="1">
      <alignment horizontal="right"/>
    </xf>
    <xf numFmtId="167" fontId="32" fillId="0" borderId="0" xfId="12" applyNumberFormat="1" applyFont="1" applyFill="1" applyAlignment="1">
      <alignment horizontal="right"/>
    </xf>
    <xf numFmtId="169" fontId="32" fillId="0" borderId="0" xfId="12" applyNumberFormat="1" applyFont="1" applyFill="1" applyAlignment="1">
      <alignment horizontal="right"/>
    </xf>
    <xf numFmtId="167" fontId="36" fillId="0" borderId="0" xfId="12" applyNumberFormat="1" applyFont="1" applyFill="1" applyAlignment="1">
      <alignment horizontal="right"/>
    </xf>
    <xf numFmtId="167" fontId="32" fillId="0" borderId="0" xfId="12" applyNumberFormat="1" applyFont="1" applyFill="1" applyAlignment="1">
      <alignment horizontal="right" vertical="center"/>
    </xf>
    <xf numFmtId="169" fontId="32" fillId="0" borderId="0" xfId="12" applyNumberFormat="1" applyFont="1" applyFill="1" applyAlignment="1">
      <alignment horizontal="right" vertical="center"/>
    </xf>
    <xf numFmtId="169" fontId="36" fillId="0" borderId="0" xfId="12" applyNumberFormat="1" applyFont="1" applyFill="1" applyAlignment="1">
      <alignment horizontal="right"/>
    </xf>
    <xf numFmtId="168" fontId="32" fillId="0" borderId="0" xfId="12" applyNumberFormat="1" applyFont="1" applyFill="1" applyAlignment="1">
      <alignment horizontal="right"/>
    </xf>
    <xf numFmtId="0" fontId="44" fillId="0" borderId="0" xfId="0" applyFont="1" applyAlignment="1">
      <alignment horizontal="right" vertical="center"/>
    </xf>
    <xf numFmtId="167" fontId="44" fillId="0" borderId="0" xfId="12" applyNumberFormat="1" applyFont="1" applyFill="1" applyAlignment="1">
      <alignment horizontal="right"/>
    </xf>
    <xf numFmtId="169" fontId="44" fillId="0" borderId="0" xfId="12" applyNumberFormat="1" applyFont="1" applyFill="1" applyAlignment="1">
      <alignment horizontal="right"/>
    </xf>
    <xf numFmtId="167" fontId="44" fillId="0" borderId="0" xfId="12" applyNumberFormat="1" applyFont="1" applyFill="1" applyAlignment="1">
      <alignment horizontal="right" vertical="center"/>
    </xf>
    <xf numFmtId="169" fontId="44" fillId="0" borderId="0" xfId="12" applyNumberFormat="1" applyFont="1" applyFill="1" applyAlignment="1">
      <alignment horizontal="right" vertical="center"/>
    </xf>
    <xf numFmtId="168" fontId="44" fillId="0" borderId="0" xfId="12" applyNumberFormat="1" applyFont="1" applyFill="1" applyAlignment="1">
      <alignment horizontal="right"/>
    </xf>
    <xf numFmtId="167" fontId="36" fillId="0" borderId="0" xfId="12" applyNumberFormat="1" applyFont="1" applyFill="1" applyAlignment="1">
      <alignment horizontal="right" vertical="center"/>
    </xf>
    <xf numFmtId="169" fontId="36" fillId="0" borderId="0" xfId="12" applyNumberFormat="1" applyFont="1" applyFill="1" applyAlignment="1">
      <alignment horizontal="right" vertical="center"/>
    </xf>
    <xf numFmtId="167" fontId="34" fillId="0" borderId="0" xfId="12" applyNumberFormat="1" applyFont="1" applyFill="1" applyAlignment="1"/>
    <xf numFmtId="0" fontId="7" fillId="0" borderId="1" xfId="0" applyFont="1" applyBorder="1" applyAlignment="1">
      <alignment horizontal="right" vertical="center"/>
    </xf>
    <xf numFmtId="0" fontId="28" fillId="0" borderId="0" xfId="0" applyFont="1" applyAlignment="1">
      <alignment vertical="center"/>
    </xf>
    <xf numFmtId="0" fontId="28" fillId="0" borderId="0" xfId="0" applyFont="1"/>
    <xf numFmtId="0" fontId="38" fillId="0" borderId="0" xfId="0" applyFont="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43" fontId="22" fillId="0" borderId="13" xfId="12" applyFont="1" applyBorder="1" applyAlignment="1" applyProtection="1">
      <alignment horizontal="center" vertical="center"/>
      <protection locked="0"/>
    </xf>
    <xf numFmtId="43" fontId="22" fillId="0" borderId="0" xfId="12" applyFont="1" applyBorder="1" applyAlignment="1" applyProtection="1">
      <alignment horizontal="center" vertical="center"/>
      <protection locked="0"/>
    </xf>
    <xf numFmtId="170" fontId="1" fillId="0" borderId="1" xfId="0" applyNumberFormat="1" applyFont="1" applyBorder="1" applyAlignment="1">
      <alignment horizontal="center" vertical="center"/>
    </xf>
    <xf numFmtId="43" fontId="22" fillId="0" borderId="1" xfId="12" applyFont="1" applyBorder="1" applyAlignment="1" applyProtection="1">
      <alignment horizontal="center" vertical="center"/>
      <protection locked="0"/>
    </xf>
    <xf numFmtId="0" fontId="5" fillId="0" borderId="0" xfId="0" applyFont="1"/>
    <xf numFmtId="0" fontId="2" fillId="0" borderId="15" xfId="0" applyFont="1" applyBorder="1" applyAlignment="1">
      <alignment horizontal="center" vertical="center"/>
    </xf>
    <xf numFmtId="0" fontId="2" fillId="0" borderId="33" xfId="0" applyFont="1" applyBorder="1" applyAlignment="1">
      <alignment horizontal="center" vertical="center"/>
    </xf>
    <xf numFmtId="43" fontId="41" fillId="0" borderId="0" xfId="12" applyFont="1"/>
    <xf numFmtId="170" fontId="1" fillId="0" borderId="0" xfId="0" applyNumberFormat="1" applyFont="1" applyAlignment="1">
      <alignment horizontal="center" vertical="center"/>
    </xf>
    <xf numFmtId="170" fontId="1" fillId="0" borderId="16" xfId="0" applyNumberFormat="1" applyFont="1" applyBorder="1" applyAlignment="1">
      <alignment horizontal="center" vertical="center"/>
    </xf>
    <xf numFmtId="0" fontId="20" fillId="0" borderId="32" xfId="0" applyFont="1" applyBorder="1" applyAlignment="1">
      <alignment horizontal="right" vertical="center"/>
    </xf>
    <xf numFmtId="2" fontId="22" fillId="0" borderId="0" xfId="12" applyNumberFormat="1" applyFont="1" applyFill="1" applyAlignment="1">
      <alignment horizontal="right" vertical="center"/>
    </xf>
    <xf numFmtId="0" fontId="10" fillId="0" borderId="0" xfId="1"/>
    <xf numFmtId="2" fontId="41" fillId="0" borderId="0" xfId="0" applyNumberFormat="1" applyFont="1"/>
    <xf numFmtId="2" fontId="32" fillId="0" borderId="0" xfId="12" applyNumberFormat="1" applyFont="1" applyFill="1" applyAlignment="1">
      <alignment horizontal="right" vertical="center" wrapText="1"/>
    </xf>
    <xf numFmtId="0" fontId="16" fillId="0" borderId="0" xfId="0" applyFont="1" applyAlignment="1">
      <alignment horizontal="center" vertical="center"/>
    </xf>
    <xf numFmtId="0" fontId="18" fillId="0" borderId="1" xfId="0" applyFont="1" applyBorder="1" applyAlignment="1">
      <alignment horizontal="right"/>
    </xf>
    <xf numFmtId="0" fontId="18" fillId="0" borderId="8" xfId="0" applyFont="1" applyBorder="1" applyAlignment="1">
      <alignment horizontal="right" vertical="center"/>
    </xf>
    <xf numFmtId="0" fontId="1" fillId="0" borderId="0" xfId="0" applyFont="1" applyAlignment="1">
      <alignment vertical="center"/>
    </xf>
    <xf numFmtId="16" fontId="19" fillId="0" borderId="13" xfId="0" quotePrefix="1" applyNumberFormat="1" applyFont="1" applyBorder="1" applyAlignment="1">
      <alignment horizontal="center" vertical="center"/>
    </xf>
    <xf numFmtId="16" fontId="19" fillId="0" borderId="1" xfId="0" applyNumberFormat="1"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5" fillId="0" borderId="0" xfId="0" applyFont="1" applyAlignment="1">
      <alignment horizontal="right"/>
    </xf>
    <xf numFmtId="0" fontId="2" fillId="0" borderId="1" xfId="0" applyFont="1" applyBorder="1" applyAlignment="1">
      <alignment vertical="center"/>
    </xf>
    <xf numFmtId="0" fontId="1" fillId="0" borderId="1" xfId="0" applyFont="1" applyBorder="1" applyAlignment="1">
      <alignment horizontal="right" wrapText="1"/>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8" fillId="0" borderId="0" xfId="0" applyFont="1" applyAlignment="1">
      <alignment horizontal="right" vertical="center"/>
    </xf>
    <xf numFmtId="0" fontId="1" fillId="0" borderId="13" xfId="0" applyFont="1" applyBorder="1" applyAlignment="1">
      <alignment horizontal="center" vertical="center"/>
    </xf>
    <xf numFmtId="0" fontId="1" fillId="0" borderId="0" xfId="0" applyFont="1"/>
    <xf numFmtId="0" fontId="1" fillId="0" borderId="4" xfId="0" applyFont="1" applyBorder="1" applyAlignment="1">
      <alignment horizontal="right" vertical="center"/>
    </xf>
    <xf numFmtId="0" fontId="2" fillId="0" borderId="4" xfId="0" applyFont="1" applyBorder="1" applyAlignment="1">
      <alignment vertical="center"/>
    </xf>
    <xf numFmtId="0" fontId="1" fillId="0" borderId="4" xfId="0" applyFont="1" applyBorder="1" applyAlignment="1">
      <alignment horizontal="right"/>
    </xf>
    <xf numFmtId="0" fontId="2" fillId="0" borderId="27" xfId="0" applyFont="1" applyBorder="1" applyAlignment="1">
      <alignment horizontal="center" vertical="center"/>
    </xf>
    <xf numFmtId="0" fontId="8" fillId="0" borderId="13" xfId="0" applyFont="1" applyBorder="1" applyAlignment="1">
      <alignment horizontal="righ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horizontal="right"/>
    </xf>
    <xf numFmtId="0" fontId="29" fillId="0" borderId="0" xfId="0" applyFont="1" applyAlignment="1">
      <alignment horizontal="center" vertical="center"/>
    </xf>
    <xf numFmtId="0" fontId="29" fillId="0" borderId="0" xfId="0" applyFont="1" applyAlignment="1">
      <alignment horizontal="center" vertical="center" wrapText="1"/>
    </xf>
    <xf numFmtId="0" fontId="31" fillId="0" borderId="21"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18" xfId="0" applyFont="1" applyBorder="1" applyAlignment="1">
      <alignment horizontal="center" vertical="center" wrapText="1"/>
    </xf>
    <xf numFmtId="0" fontId="34" fillId="0" borderId="0" xfId="0" applyFont="1" applyAlignment="1">
      <alignment horizontal="right" vertical="center" wrapText="1"/>
    </xf>
    <xf numFmtId="0" fontId="28" fillId="0" borderId="0" xfId="0" applyFont="1" applyAlignment="1">
      <alignment vertical="center" wrapText="1"/>
    </xf>
    <xf numFmtId="0" fontId="31" fillId="0" borderId="22"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7"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27" fillId="0" borderId="0" xfId="0" applyFont="1" applyAlignment="1">
      <alignment horizontal="right" wrapText="1"/>
    </xf>
    <xf numFmtId="0" fontId="24" fillId="0" borderId="0" xfId="0" applyFont="1" applyAlignment="1">
      <alignment vertical="center"/>
    </xf>
    <xf numFmtId="0" fontId="37" fillId="0" borderId="0" xfId="0" applyFont="1" applyAlignment="1">
      <alignment horizontal="center" vertical="center"/>
    </xf>
    <xf numFmtId="0" fontId="8" fillId="0" borderId="1" xfId="0" applyFont="1" applyBorder="1" applyAlignment="1">
      <alignment horizontal="right" vertical="center"/>
    </xf>
    <xf numFmtId="0" fontId="9" fillId="0" borderId="0" xfId="0" applyFont="1" applyAlignment="1">
      <alignment horizontal="center" vertical="center"/>
    </xf>
    <xf numFmtId="0" fontId="30" fillId="0" borderId="23" xfId="0" applyFont="1" applyBorder="1" applyAlignment="1">
      <alignment horizontal="center" vertical="center" wrapText="1"/>
    </xf>
    <xf numFmtId="0" fontId="30" fillId="0" borderId="0" xfId="0" applyFont="1" applyAlignment="1">
      <alignment horizontal="center" vertical="center"/>
    </xf>
    <xf numFmtId="0" fontId="30" fillId="0" borderId="2" xfId="0" applyFont="1" applyBorder="1" applyAlignment="1">
      <alignment horizontal="center" vertical="center"/>
    </xf>
    <xf numFmtId="0" fontId="30" fillId="0" borderId="23" xfId="0" applyFont="1" applyBorder="1" applyAlignment="1">
      <alignment horizontal="center" vertical="center"/>
    </xf>
    <xf numFmtId="0" fontId="30" fillId="0" borderId="14"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30" fillId="0" borderId="0" xfId="0" applyFont="1" applyAlignment="1">
      <alignment horizontal="center" vertical="center" wrapText="1"/>
    </xf>
    <xf numFmtId="0" fontId="30" fillId="0" borderId="2"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28" fillId="0" borderId="0" xfId="0" applyFont="1" applyAlignment="1">
      <alignment vertical="center"/>
    </xf>
    <xf numFmtId="0" fontId="28" fillId="0" borderId="0" xfId="0" applyFont="1" applyAlignment="1">
      <alignment horizontal="right" vertical="center"/>
    </xf>
    <xf numFmtId="0" fontId="26" fillId="0" borderId="0" xfId="0" applyFont="1" applyAlignment="1">
      <alignment horizontal="center" vertical="center"/>
    </xf>
    <xf numFmtId="0" fontId="28" fillId="0" borderId="1" xfId="0" applyFont="1" applyBorder="1" applyAlignment="1">
      <alignment horizontal="right" vertical="center"/>
    </xf>
    <xf numFmtId="0" fontId="38" fillId="0" borderId="2" xfId="0" applyFont="1" applyBorder="1" applyAlignment="1">
      <alignment horizontal="center" vertical="center" wrapText="1"/>
    </xf>
    <xf numFmtId="0" fontId="38" fillId="0" borderId="2" xfId="0" applyFont="1" applyBorder="1" applyAlignment="1">
      <alignment horizontal="center" vertical="center"/>
    </xf>
    <xf numFmtId="0" fontId="38"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5" fillId="0" borderId="0" xfId="1" applyFont="1" applyAlignment="1">
      <alignmen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8" fillId="0" borderId="0" xfId="0" applyFont="1" applyAlignment="1">
      <alignment horizontal="right"/>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7" fillId="0" borderId="0" xfId="0" applyFont="1" applyAlignment="1">
      <alignment vertical="center"/>
    </xf>
    <xf numFmtId="0" fontId="2" fillId="0" borderId="7" xfId="0" applyFont="1" applyBorder="1" applyAlignment="1">
      <alignment horizontal="center" vertical="center"/>
    </xf>
    <xf numFmtId="0" fontId="17" fillId="0" borderId="13" xfId="0" applyFont="1" applyBorder="1" applyAlignment="1">
      <alignment horizontal="right" vertical="center"/>
    </xf>
    <xf numFmtId="0" fontId="17" fillId="0" borderId="0" xfId="0" applyFont="1" applyAlignment="1">
      <alignment horizontal="right" vertical="center"/>
    </xf>
  </cellXfs>
  <cellStyles count="13">
    <cellStyle name="Comma" xfId="12" builtinId="3"/>
    <cellStyle name="Comma [0] 2" xfId="2" xr:uid="{00000000-0005-0000-0000-000001000000}"/>
    <cellStyle name="Comma 10" xfId="8" xr:uid="{00000000-0005-0000-0000-000002000000}"/>
    <cellStyle name="Comma 10 2" xfId="10" xr:uid="{00000000-0005-0000-0000-000003000000}"/>
    <cellStyle name="Comma 2" xfId="4" xr:uid="{00000000-0005-0000-0000-000004000000}"/>
    <cellStyle name="Comma 3" xfId="7" xr:uid="{00000000-0005-0000-0000-000005000000}"/>
    <cellStyle name="Hyperlink" xfId="1" builtinId="8"/>
    <cellStyle name="Normal" xfId="0" builtinId="0"/>
    <cellStyle name="Normal 2" xfId="3" xr:uid="{00000000-0005-0000-0000-000008000000}"/>
    <cellStyle name="Percent 10" xfId="9" xr:uid="{00000000-0005-0000-0000-000009000000}"/>
    <cellStyle name="Percent 10 2" xfId="11" xr:uid="{00000000-0005-0000-0000-00000A000000}"/>
    <cellStyle name="Percent 2" xfId="5" xr:uid="{00000000-0005-0000-0000-00000B000000}"/>
    <cellStyle name="Percent 3"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aider9121\Downloads\OMO-Inject-Hist.xlsx" TargetMode="External"/><Relationship Id="rId1" Type="http://schemas.openxmlformats.org/officeDocument/2006/relationships/externalLinkPath" Target="file:///C:\Users\haider9121\Downloads\OMO-Inject-His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ider9121\Downloads\IR-Corridor-Hist%20(1).xls" TargetMode="External"/><Relationship Id="rId1" Type="http://schemas.openxmlformats.org/officeDocument/2006/relationships/externalLinkPath" Target="file:///C:\Users\haider9121\Downloads\IR-Corridor-Hist%20(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haider9121\Downloads\IR-Corridor-Hist.xls" TargetMode="External"/><Relationship Id="rId1" Type="http://schemas.openxmlformats.org/officeDocument/2006/relationships/externalLinkPath" Target="file:///C:\Users\haider9121\Downloads\IR-Corridor-H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MO Injection "/>
    </sheetNames>
    <sheetDataSet>
      <sheetData sheetId="0">
        <row r="1626">
          <cell r="E1626">
            <v>1149900</v>
          </cell>
          <cell r="I1626">
            <v>1149900</v>
          </cell>
        </row>
        <row r="1627">
          <cell r="E1627">
            <v>724500</v>
          </cell>
          <cell r="I1627">
            <v>724500</v>
          </cell>
        </row>
        <row r="1628">
          <cell r="E1628">
            <v>13148650</v>
          </cell>
          <cell r="I1628">
            <v>13148650</v>
          </cell>
        </row>
        <row r="1629">
          <cell r="E1629">
            <v>127500</v>
          </cell>
          <cell r="I1629">
            <v>127500</v>
          </cell>
        </row>
        <row r="1630">
          <cell r="E1630">
            <v>1500800</v>
          </cell>
          <cell r="I1630">
            <v>1500800</v>
          </cell>
        </row>
        <row r="1631">
          <cell r="E1631">
            <v>8768700</v>
          </cell>
          <cell r="I1631">
            <v>8500000</v>
          </cell>
        </row>
        <row r="1632">
          <cell r="E1632">
            <v>4543000</v>
          </cell>
          <cell r="I1632">
            <v>4543000</v>
          </cell>
        </row>
        <row r="1633">
          <cell r="E1633">
            <v>1200</v>
          </cell>
          <cell r="I1633">
            <v>1200</v>
          </cell>
        </row>
        <row r="1634">
          <cell r="E1634">
            <v>9510300</v>
          </cell>
          <cell r="I1634">
            <v>9095000</v>
          </cell>
        </row>
        <row r="1635">
          <cell r="E1635">
            <v>689000</v>
          </cell>
          <cell r="I1635">
            <v>300000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rridor"/>
    </sheetNames>
    <sheetDataSet>
      <sheetData sheetId="0">
        <row r="2165">
          <cell r="C2165">
            <v>137100</v>
          </cell>
        </row>
        <row r="2166">
          <cell r="C2166">
            <v>163200</v>
          </cell>
        </row>
        <row r="2167">
          <cell r="C2167">
            <v>160300</v>
          </cell>
        </row>
        <row r="2168">
          <cell r="C2168">
            <v>130000</v>
          </cell>
          <cell r="E2168">
            <v>20000</v>
          </cell>
        </row>
        <row r="2169">
          <cell r="C2169">
            <v>21700</v>
          </cell>
          <cell r="E2169">
            <v>2100</v>
          </cell>
        </row>
        <row r="2170">
          <cell r="C2170">
            <v>88300</v>
          </cell>
        </row>
        <row r="2171">
          <cell r="C2171">
            <v>97800</v>
          </cell>
          <cell r="E2171">
            <v>10000</v>
          </cell>
        </row>
        <row r="2172">
          <cell r="C2172">
            <v>15000</v>
          </cell>
        </row>
        <row r="2173">
          <cell r="C2173">
            <v>225900</v>
          </cell>
          <cell r="E2173">
            <v>1150</v>
          </cell>
        </row>
        <row r="2174">
          <cell r="E2174">
            <v>98200</v>
          </cell>
        </row>
        <row r="2175">
          <cell r="E2175">
            <v>95000</v>
          </cell>
        </row>
        <row r="2176">
          <cell r="E2176">
            <v>21000</v>
          </cell>
        </row>
        <row r="2177">
          <cell r="E2177">
            <v>77000</v>
          </cell>
        </row>
        <row r="2178">
          <cell r="C2178">
            <v>2000</v>
          </cell>
          <cell r="E2178">
            <v>120200</v>
          </cell>
        </row>
        <row r="2179">
          <cell r="E2179">
            <v>232100</v>
          </cell>
        </row>
        <row r="2180">
          <cell r="E2180">
            <v>205000</v>
          </cell>
        </row>
        <row r="2181">
          <cell r="E2181">
            <v>223200</v>
          </cell>
        </row>
        <row r="2182">
          <cell r="C2182">
            <v>115400</v>
          </cell>
          <cell r="E2182">
            <v>35000</v>
          </cell>
        </row>
        <row r="2183">
          <cell r="C2183">
            <v>130500</v>
          </cell>
        </row>
        <row r="2184">
          <cell r="C2184">
            <v>662650</v>
          </cell>
          <cell r="E2184">
            <v>71600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rridor"/>
    </sheetNames>
    <sheetDataSet>
      <sheetData sheetId="0">
        <row r="2186">
          <cell r="E2186">
            <v>29000</v>
          </cell>
        </row>
        <row r="2187">
          <cell r="C2187">
            <v>390000</v>
          </cell>
          <cell r="E2187">
            <v>82000</v>
          </cell>
        </row>
        <row r="2188">
          <cell r="C2188">
            <v>28800</v>
          </cell>
          <cell r="E2188">
            <v>20000</v>
          </cell>
        </row>
        <row r="2189">
          <cell r="E2189">
            <v>43000</v>
          </cell>
        </row>
        <row r="2190">
          <cell r="E2190">
            <v>30000</v>
          </cell>
        </row>
        <row r="2191">
          <cell r="E2191">
            <v>150250</v>
          </cell>
        </row>
        <row r="2192">
          <cell r="C2192">
            <v>10000</v>
          </cell>
        </row>
        <row r="2193">
          <cell r="C2193">
            <v>530000</v>
          </cell>
          <cell r="E2193">
            <v>109500</v>
          </cell>
        </row>
        <row r="2194">
          <cell r="C2194">
            <v>228100</v>
          </cell>
          <cell r="E2194">
            <v>11000</v>
          </cell>
        </row>
        <row r="2195">
          <cell r="C2195">
            <v>218000</v>
          </cell>
        </row>
        <row r="2196">
          <cell r="E2196">
            <v>46500</v>
          </cell>
        </row>
        <row r="2197">
          <cell r="E2197">
            <v>91000</v>
          </cell>
        </row>
        <row r="2198">
          <cell r="E2198">
            <v>214850</v>
          </cell>
        </row>
        <row r="2199">
          <cell r="C2199">
            <v>265200</v>
          </cell>
          <cell r="E2199">
            <v>15000</v>
          </cell>
        </row>
        <row r="2200">
          <cell r="C2200">
            <v>225000</v>
          </cell>
        </row>
        <row r="2201">
          <cell r="C2201">
            <v>89500</v>
          </cell>
          <cell r="E2201">
            <v>23000</v>
          </cell>
        </row>
        <row r="2202">
          <cell r="C2202">
            <v>41400</v>
          </cell>
          <cell r="E2202">
            <v>71000</v>
          </cell>
        </row>
        <row r="2203">
          <cell r="C2203">
            <v>204500</v>
          </cell>
          <cell r="E2203">
            <v>83500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bp.org.pk/assets/document/tb.xlsx"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sbp.org.pk/ecodata/rates/m2m/M2M-History.asp"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bp.org.pk/assets/document/OMO-Inject-Hist.xlsx" TargetMode="External"/><Relationship Id="rId2" Type="http://schemas.openxmlformats.org/officeDocument/2006/relationships/hyperlink" Target="https://www.sbp.org.pk/assets/document/OMO-MopUp-Hist.xlsx" TargetMode="External"/><Relationship Id="rId1" Type="http://schemas.openxmlformats.org/officeDocument/2006/relationships/hyperlink" Target="https://www.sbp.org.pk/ecodata/Shariah-OMO-Summary-Hist.xls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bp.org.pk/ecodata/Access_Mud_Fin_Hist.xls" TargetMode="External"/><Relationship Id="rId1" Type="http://schemas.openxmlformats.org/officeDocument/2006/relationships/hyperlink" Target="https://www.sbp.org.pk/assets/document/IR-Corridor-Hist.xl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bp.org.pk/assets/document/tb.xls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sbp.org.pk/assets/document/Pakinvestbonds.xlsx"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bp.org.pk/assets/document/PIB-Float-Arch-Q.xlsx" TargetMode="External"/><Relationship Id="rId1" Type="http://schemas.openxmlformats.org/officeDocument/2006/relationships/hyperlink" Target="https://www.sbp.org.pk/assets/document/PIB-Float-Arch-SA.xls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sbp.org.pk/ecodata/kibor_index.as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pageSetUpPr fitToPage="1"/>
  </sheetPr>
  <dimension ref="A1:L39"/>
  <sheetViews>
    <sheetView view="pageBreakPreview" zoomScaleNormal="100" zoomScaleSheetLayoutView="100" zoomScalePageLayoutView="55" workbookViewId="0">
      <selection activeCell="F8" sqref="F8"/>
    </sheetView>
  </sheetViews>
  <sheetFormatPr defaultColWidth="9.140625" defaultRowHeight="15" x14ac:dyDescent="0.25"/>
  <cols>
    <col min="1" max="1" width="29.28515625" style="152" customWidth="1"/>
    <col min="2" max="2" width="11.5703125" style="152" hidden="1" customWidth="1"/>
    <col min="3" max="3" width="11.5703125" style="156" customWidth="1"/>
    <col min="4" max="9" width="11.5703125" style="152" customWidth="1"/>
    <col min="10" max="16384" width="9.140625" style="152"/>
  </cols>
  <sheetData>
    <row r="1" spans="1:12" ht="22.5" x14ac:dyDescent="0.25">
      <c r="A1" s="213" t="s">
        <v>0</v>
      </c>
      <c r="B1" s="213"/>
      <c r="C1" s="213"/>
      <c r="D1" s="213"/>
      <c r="E1" s="213"/>
      <c r="F1" s="213"/>
      <c r="G1" s="213"/>
      <c r="H1" s="213"/>
      <c r="I1" s="213"/>
      <c r="K1" s="210" t="s">
        <v>189</v>
      </c>
    </row>
    <row r="2" spans="1:12" ht="15.75" thickBot="1" x14ac:dyDescent="0.3">
      <c r="A2" s="214" t="s">
        <v>1</v>
      </c>
      <c r="B2" s="214"/>
      <c r="C2" s="214"/>
      <c r="D2" s="214"/>
      <c r="E2" s="214"/>
      <c r="F2" s="214"/>
      <c r="G2" s="214"/>
      <c r="H2" s="214"/>
      <c r="I2" s="214"/>
    </row>
    <row r="3" spans="1:12" ht="16.5" thickTop="1" thickBot="1" x14ac:dyDescent="0.3">
      <c r="A3" s="219" t="s">
        <v>172</v>
      </c>
      <c r="B3" s="217" t="s">
        <v>162</v>
      </c>
      <c r="C3" s="23">
        <v>2025</v>
      </c>
      <c r="D3" s="221">
        <v>2026</v>
      </c>
      <c r="E3" s="222"/>
      <c r="F3" s="222"/>
      <c r="G3" s="222"/>
      <c r="H3" s="222"/>
      <c r="I3" s="222"/>
    </row>
    <row r="4" spans="1:12" ht="15.75" thickBot="1" x14ac:dyDescent="0.3">
      <c r="A4" s="220"/>
      <c r="B4" s="218"/>
      <c r="C4" s="208" t="s">
        <v>109</v>
      </c>
      <c r="D4" s="208" t="s">
        <v>105</v>
      </c>
      <c r="E4" s="24" t="s">
        <v>106</v>
      </c>
      <c r="F4" s="24" t="s">
        <v>107</v>
      </c>
      <c r="G4" s="24" t="s">
        <v>108</v>
      </c>
      <c r="H4" s="24" t="s">
        <v>34</v>
      </c>
      <c r="I4" s="24" t="s">
        <v>109</v>
      </c>
    </row>
    <row r="5" spans="1:12" ht="15.75" thickTop="1" x14ac:dyDescent="0.25">
      <c r="A5" s="1"/>
      <c r="B5" s="25"/>
      <c r="C5" s="149"/>
    </row>
    <row r="6" spans="1:12" x14ac:dyDescent="0.25">
      <c r="A6" s="27" t="s">
        <v>8</v>
      </c>
      <c r="B6" s="25"/>
      <c r="C6" s="149"/>
    </row>
    <row r="7" spans="1:12" ht="27" customHeight="1" x14ac:dyDescent="0.25">
      <c r="A7" s="157" t="s">
        <v>9</v>
      </c>
      <c r="B7" s="29">
        <v>324047.91646269994</v>
      </c>
      <c r="C7" s="29">
        <v>324047.91646269994</v>
      </c>
      <c r="D7" s="29">
        <v>452120.52146199998</v>
      </c>
      <c r="E7" s="29">
        <v>698947.56399599998</v>
      </c>
      <c r="F7" s="29">
        <v>769522.43259699992</v>
      </c>
      <c r="G7" s="29">
        <v>1748640.2036650004</v>
      </c>
      <c r="H7" s="29">
        <v>969008.58590000006</v>
      </c>
      <c r="I7" s="29">
        <v>1206232.286688</v>
      </c>
      <c r="L7" s="154"/>
    </row>
    <row r="8" spans="1:12" ht="27" customHeight="1" x14ac:dyDescent="0.25">
      <c r="A8" s="157" t="s">
        <v>10</v>
      </c>
      <c r="B8" s="29">
        <v>8165.8185373000033</v>
      </c>
      <c r="C8" s="29">
        <v>8165.8185373000033</v>
      </c>
      <c r="D8" s="29">
        <v>10326.493538000039</v>
      </c>
      <c r="E8" s="29">
        <v>16273.966004000045</v>
      </c>
      <c r="F8" s="29">
        <v>20490.517403000267</v>
      </c>
      <c r="G8" s="29">
        <v>46486.031334999716</v>
      </c>
      <c r="H8" s="29">
        <v>27491.194099999848</v>
      </c>
      <c r="I8" s="29">
        <v>34076.168311999878</v>
      </c>
      <c r="L8" s="154"/>
    </row>
    <row r="9" spans="1:12" ht="27" customHeight="1" x14ac:dyDescent="0.25">
      <c r="A9" s="157" t="s">
        <v>11</v>
      </c>
      <c r="B9" s="29">
        <v>253749.92200000002</v>
      </c>
      <c r="C9" s="29">
        <v>253749.92200000002</v>
      </c>
      <c r="D9" s="29">
        <v>594671.45876991993</v>
      </c>
      <c r="E9" s="29">
        <v>554595.71719439991</v>
      </c>
      <c r="F9" s="29">
        <v>713030.32922509988</v>
      </c>
      <c r="G9" s="29">
        <v>760008.85834899999</v>
      </c>
      <c r="H9" s="29">
        <v>391059.22710900003</v>
      </c>
      <c r="I9" s="29">
        <v>1242907.390351</v>
      </c>
      <c r="L9" s="154"/>
    </row>
    <row r="10" spans="1:12" ht="27" customHeight="1" x14ac:dyDescent="0.25">
      <c r="A10" s="157" t="s">
        <v>12</v>
      </c>
      <c r="B10" s="29">
        <v>6871.6179999999877</v>
      </c>
      <c r="C10" s="29">
        <v>6871.6179999999877</v>
      </c>
      <c r="D10" s="29">
        <v>15062.176230080076</v>
      </c>
      <c r="E10" s="29">
        <v>14145.672805600101</v>
      </c>
      <c r="F10" s="29">
        <v>16964.050774900126</v>
      </c>
      <c r="G10" s="29">
        <v>17397.671651000041</v>
      </c>
      <c r="H10" s="29">
        <v>9202.7878909999854</v>
      </c>
      <c r="I10" s="29">
        <v>33131.434649000177</v>
      </c>
      <c r="L10" s="154"/>
    </row>
    <row r="11" spans="1:12" ht="27" customHeight="1" x14ac:dyDescent="0.25">
      <c r="A11" s="157" t="s">
        <v>13</v>
      </c>
      <c r="B11" s="29">
        <v>955623.08823966817</v>
      </c>
      <c r="C11" s="29">
        <v>955623.08823966817</v>
      </c>
      <c r="D11" s="29">
        <v>1719746.5698044687</v>
      </c>
      <c r="E11" s="29">
        <v>1864098.4166060686</v>
      </c>
      <c r="F11" s="29">
        <v>1920590.5199779689</v>
      </c>
      <c r="G11" s="29">
        <v>2909221.8652939694</v>
      </c>
      <c r="H11" s="29">
        <v>3487171.2240849696</v>
      </c>
      <c r="I11" s="29">
        <v>3450496.1204219693</v>
      </c>
      <c r="L11" s="154"/>
    </row>
    <row r="12" spans="1:12" ht="27" customHeight="1" x14ac:dyDescent="0.25">
      <c r="A12" s="27" t="s">
        <v>14</v>
      </c>
      <c r="B12" s="155"/>
      <c r="C12" s="155"/>
      <c r="D12" s="155"/>
      <c r="E12" s="155"/>
      <c r="F12" s="155"/>
      <c r="G12" s="155"/>
      <c r="H12" s="155"/>
      <c r="I12" s="155"/>
      <c r="L12" s="154"/>
    </row>
    <row r="13" spans="1:12" ht="27" customHeight="1" x14ac:dyDescent="0.25">
      <c r="A13" s="157" t="s">
        <v>9</v>
      </c>
      <c r="B13" s="29">
        <v>154630.53655799999</v>
      </c>
      <c r="C13" s="29">
        <v>154630.53655799999</v>
      </c>
      <c r="D13" s="29">
        <v>545285.60075099999</v>
      </c>
      <c r="E13" s="29">
        <v>164008.13357499996</v>
      </c>
      <c r="F13" s="29">
        <v>92649.982075000007</v>
      </c>
      <c r="G13" s="29">
        <v>274279.90220499999</v>
      </c>
      <c r="H13" s="29">
        <v>52896.280848000002</v>
      </c>
      <c r="I13" s="29">
        <v>359072.09277399996</v>
      </c>
      <c r="L13" s="154"/>
    </row>
    <row r="14" spans="1:12" ht="27" customHeight="1" x14ac:dyDescent="0.25">
      <c r="A14" s="157" t="s">
        <v>10</v>
      </c>
      <c r="B14" s="30">
        <v>8446.1234420000001</v>
      </c>
      <c r="C14" s="30">
        <v>8446.1234420000001</v>
      </c>
      <c r="D14" s="30">
        <v>4650.8957110000047</v>
      </c>
      <c r="E14" s="30">
        <v>8323.5964250000252</v>
      </c>
      <c r="F14" s="30">
        <v>5025.1879249999911</v>
      </c>
      <c r="G14" s="30">
        <v>15929.32779499999</v>
      </c>
      <c r="H14" s="30">
        <v>3294.0941519999978</v>
      </c>
      <c r="I14" s="30">
        <v>21679.022226000088</v>
      </c>
      <c r="L14" s="154"/>
    </row>
    <row r="15" spans="1:12" ht="27" customHeight="1" x14ac:dyDescent="0.25">
      <c r="A15" s="157" t="s">
        <v>11</v>
      </c>
      <c r="B15" s="29">
        <v>356549.604409085</v>
      </c>
      <c r="C15" s="29">
        <v>356549.604409085</v>
      </c>
      <c r="D15" s="29">
        <v>245342.67889000001</v>
      </c>
      <c r="E15" s="29">
        <v>123929.26891000001</v>
      </c>
      <c r="F15" s="29">
        <v>102405.86640499999</v>
      </c>
      <c r="G15" s="29">
        <v>251853.18140413001</v>
      </c>
      <c r="H15" s="29">
        <v>79328.058133000013</v>
      </c>
      <c r="I15" s="29">
        <v>63886.78806105</v>
      </c>
      <c r="L15" s="154"/>
    </row>
    <row r="16" spans="1:12" ht="27" customHeight="1" x14ac:dyDescent="0.25">
      <c r="A16" s="157" t="s">
        <v>12</v>
      </c>
      <c r="B16" s="29">
        <v>21168.270590914937</v>
      </c>
      <c r="C16" s="29">
        <v>21168.270590914937</v>
      </c>
      <c r="D16" s="29">
        <v>13126.096109999984</v>
      </c>
      <c r="E16" s="29">
        <v>6693.6510899999848</v>
      </c>
      <c r="F16" s="29">
        <v>5507.3585950000124</v>
      </c>
      <c r="G16" s="29">
        <v>13652.73359586997</v>
      </c>
      <c r="H16" s="29">
        <v>4372.3918669999839</v>
      </c>
      <c r="I16" s="29">
        <v>3386.4219389499922</v>
      </c>
      <c r="L16" s="154"/>
    </row>
    <row r="17" spans="1:12" ht="27" customHeight="1" x14ac:dyDescent="0.25">
      <c r="A17" s="157" t="s">
        <v>13</v>
      </c>
      <c r="B17" s="29">
        <v>818086.71224900393</v>
      </c>
      <c r="C17" s="29">
        <v>818086.71224900393</v>
      </c>
      <c r="D17" s="29">
        <v>1166688.7597423936</v>
      </c>
      <c r="E17" s="29">
        <v>1206767.6244073934</v>
      </c>
      <c r="F17" s="29">
        <v>1197011.7400773934</v>
      </c>
      <c r="G17" s="29">
        <v>1219438.4608782632</v>
      </c>
      <c r="H17" s="29">
        <v>1193006.6835932632</v>
      </c>
      <c r="I17" s="29">
        <v>1488191.9883062132</v>
      </c>
      <c r="L17" s="154"/>
    </row>
    <row r="18" spans="1:12" ht="27" customHeight="1" x14ac:dyDescent="0.25">
      <c r="A18" s="27" t="s">
        <v>15</v>
      </c>
      <c r="B18" s="155"/>
      <c r="C18" s="155"/>
      <c r="D18" s="155"/>
      <c r="E18" s="155"/>
      <c r="F18" s="155"/>
      <c r="G18" s="155"/>
      <c r="H18" s="155"/>
      <c r="I18" s="155"/>
      <c r="L18" s="154"/>
    </row>
    <row r="19" spans="1:12" ht="27" customHeight="1" x14ac:dyDescent="0.25">
      <c r="A19" s="157" t="s">
        <v>9</v>
      </c>
      <c r="B19" s="29">
        <v>381680.70957599999</v>
      </c>
      <c r="C19" s="29">
        <v>381680.70957599999</v>
      </c>
      <c r="D19" s="29">
        <v>931535.50816900004</v>
      </c>
      <c r="E19" s="29">
        <v>385954.82371805992</v>
      </c>
      <c r="F19" s="29">
        <v>159476.38890400002</v>
      </c>
      <c r="G19" s="29">
        <v>270859.13769300003</v>
      </c>
      <c r="H19" s="29">
        <v>96979.812558999984</v>
      </c>
      <c r="I19" s="29">
        <v>689797.73440399999</v>
      </c>
      <c r="L19" s="154"/>
    </row>
    <row r="20" spans="1:12" ht="27" customHeight="1" x14ac:dyDescent="0.25">
      <c r="A20" s="157" t="s">
        <v>10</v>
      </c>
      <c r="B20" s="29">
        <v>41464.415423999999</v>
      </c>
      <c r="C20" s="29">
        <v>41464.415423999999</v>
      </c>
      <c r="D20" s="29">
        <v>93468.611830999958</v>
      </c>
      <c r="E20" s="29">
        <v>40004.496281940141</v>
      </c>
      <c r="F20" s="29">
        <v>17449.681095999986</v>
      </c>
      <c r="G20" s="29">
        <v>31937.397306999948</v>
      </c>
      <c r="H20" s="29">
        <v>12012.097441000005</v>
      </c>
      <c r="I20" s="29">
        <v>82555.160596000031</v>
      </c>
      <c r="L20" s="154"/>
    </row>
    <row r="21" spans="1:12" ht="27" customHeight="1" x14ac:dyDescent="0.25">
      <c r="A21" s="157" t="s">
        <v>11</v>
      </c>
      <c r="B21" s="29">
        <v>481277.721272</v>
      </c>
      <c r="C21" s="29">
        <v>481277.721272</v>
      </c>
      <c r="D21" s="29">
        <v>416379.52776979998</v>
      </c>
      <c r="E21" s="29">
        <v>292392.536462605</v>
      </c>
      <c r="F21" s="29">
        <v>177251.79410921497</v>
      </c>
      <c r="G21" s="29">
        <v>833957.67479643994</v>
      </c>
      <c r="H21" s="29">
        <v>518128.15635200014</v>
      </c>
      <c r="I21" s="29">
        <v>381680.70957599999</v>
      </c>
      <c r="L21" s="154"/>
    </row>
    <row r="22" spans="1:12" ht="27" customHeight="1" x14ac:dyDescent="0.25">
      <c r="A22" s="157" t="s">
        <v>12</v>
      </c>
      <c r="B22" s="29">
        <v>89796.238727999938</v>
      </c>
      <c r="C22" s="29">
        <v>89796.238727999938</v>
      </c>
      <c r="D22" s="29">
        <v>47828.022230200062</v>
      </c>
      <c r="E22" s="29">
        <v>33401.713537395</v>
      </c>
      <c r="F22" s="29">
        <v>20670.110890785058</v>
      </c>
      <c r="G22" s="29">
        <v>99163.035203560139</v>
      </c>
      <c r="H22" s="29">
        <v>58014.788647999929</v>
      </c>
      <c r="I22" s="29">
        <v>41464.415424000006</v>
      </c>
      <c r="L22" s="154"/>
    </row>
    <row r="23" spans="1:12" ht="27" customHeight="1" x14ac:dyDescent="0.25">
      <c r="A23" s="157" t="s">
        <v>13</v>
      </c>
      <c r="B23" s="29">
        <v>5848284.3576869024</v>
      </c>
      <c r="C23" s="29">
        <v>5848284.3576869024</v>
      </c>
      <c r="D23" s="29">
        <v>6342799.7512103925</v>
      </c>
      <c r="E23" s="29">
        <v>6436362.0384658473</v>
      </c>
      <c r="F23" s="29">
        <v>6418586.6332606319</v>
      </c>
      <c r="G23" s="29">
        <v>5855488.0961571923</v>
      </c>
      <c r="H23" s="29">
        <v>5434339.7523641922</v>
      </c>
      <c r="I23" s="29">
        <v>5742456.7771921922</v>
      </c>
      <c r="L23" s="154"/>
    </row>
    <row r="24" spans="1:12" ht="27" customHeight="1" x14ac:dyDescent="0.25">
      <c r="A24" s="27" t="s">
        <v>159</v>
      </c>
      <c r="B24" s="155"/>
      <c r="C24" s="155"/>
      <c r="D24" s="155"/>
      <c r="E24" s="155"/>
      <c r="F24" s="155"/>
      <c r="G24" s="155"/>
      <c r="H24" s="155"/>
      <c r="I24" s="155"/>
      <c r="L24" s="154"/>
    </row>
    <row r="25" spans="1:12" ht="27" customHeight="1" x14ac:dyDescent="0.25">
      <c r="A25" s="157" t="s">
        <v>9</v>
      </c>
      <c r="B25" s="29">
        <v>277369.40377700003</v>
      </c>
      <c r="C25" s="29">
        <v>277369.40377700003</v>
      </c>
      <c r="D25" s="29">
        <v>119760.72</v>
      </c>
      <c r="E25" s="29">
        <v>185369.32992300001</v>
      </c>
      <c r="F25" s="29">
        <v>557848.585188</v>
      </c>
      <c r="G25" s="29">
        <v>1236110.054305</v>
      </c>
      <c r="H25" s="29">
        <v>484760.68387499999</v>
      </c>
      <c r="I25" s="29">
        <v>804284.583843</v>
      </c>
      <c r="L25" s="154"/>
    </row>
    <row r="26" spans="1:12" ht="27" customHeight="1" x14ac:dyDescent="0.25">
      <c r="A26" s="157" t="s">
        <v>10</v>
      </c>
      <c r="B26" s="29">
        <v>2353.6462230000016</v>
      </c>
      <c r="C26" s="29">
        <v>2353.6462230000016</v>
      </c>
      <c r="D26" s="29">
        <v>946.13094299999648</v>
      </c>
      <c r="E26" s="29">
        <v>1372.0050769999798</v>
      </c>
      <c r="F26" s="29">
        <v>4939.8048119999003</v>
      </c>
      <c r="G26" s="29">
        <v>13577.070695000002</v>
      </c>
      <c r="H26" s="29">
        <v>78117.976125000045</v>
      </c>
      <c r="I26" s="29">
        <v>7472.7211570000509</v>
      </c>
      <c r="L26" s="154"/>
    </row>
    <row r="27" spans="1:12" ht="27" customHeight="1" x14ac:dyDescent="0.25">
      <c r="A27" s="157" t="s">
        <v>11</v>
      </c>
      <c r="B27" s="29">
        <v>346450.03647499997</v>
      </c>
      <c r="C27" s="29">
        <v>346450.03647499997</v>
      </c>
      <c r="D27" s="29">
        <v>257635.38500000001</v>
      </c>
      <c r="E27" s="29">
        <v>118814.589057</v>
      </c>
      <c r="F27" s="29">
        <v>185369.32992300001</v>
      </c>
      <c r="G27" s="29">
        <v>703406.17503099993</v>
      </c>
      <c r="H27" s="29">
        <v>400489.12085599999</v>
      </c>
      <c r="I27" s="29">
        <v>1174824.0274810002</v>
      </c>
      <c r="L27" s="154"/>
    </row>
    <row r="28" spans="1:12" ht="27" customHeight="1" x14ac:dyDescent="0.25">
      <c r="A28" s="157" t="s">
        <v>12</v>
      </c>
      <c r="B28" s="29">
        <v>2971.1285250000201</v>
      </c>
      <c r="C28" s="29">
        <v>2971.1285250000201</v>
      </c>
      <c r="D28" s="29">
        <v>2048.2940100000415</v>
      </c>
      <c r="E28" s="29">
        <v>946.13094299999648</v>
      </c>
      <c r="F28" s="29">
        <v>1372.0050769999798</v>
      </c>
      <c r="G28" s="29">
        <v>6184.7099689999595</v>
      </c>
      <c r="H28" s="29">
        <v>3276.9641440000269</v>
      </c>
      <c r="I28" s="29">
        <v>14363.567519000033</v>
      </c>
      <c r="L28" s="154"/>
    </row>
    <row r="29" spans="1:12" ht="27" customHeight="1" x14ac:dyDescent="0.25">
      <c r="A29" s="157" t="s">
        <v>13</v>
      </c>
      <c r="B29" s="29">
        <v>277369.40395699989</v>
      </c>
      <c r="C29" s="29">
        <v>277369.40395699989</v>
      </c>
      <c r="D29" s="29">
        <v>117712.42480801005</v>
      </c>
      <c r="E29" s="29">
        <v>184267.16567401006</v>
      </c>
      <c r="F29" s="29">
        <v>556746.4209390101</v>
      </c>
      <c r="G29" s="29">
        <v>1089450.3002130101</v>
      </c>
      <c r="H29" s="29">
        <v>1173721.86323201</v>
      </c>
      <c r="I29" s="29">
        <v>803182.41959400987</v>
      </c>
      <c r="L29" s="154"/>
    </row>
    <row r="30" spans="1:12" ht="27" customHeight="1" x14ac:dyDescent="0.25">
      <c r="A30" s="28"/>
      <c r="B30" s="29"/>
      <c r="D30" s="29"/>
      <c r="E30" s="29"/>
      <c r="F30" s="29"/>
    </row>
    <row r="31" spans="1:12" ht="27" customHeight="1" x14ac:dyDescent="0.25">
      <c r="A31" s="27" t="s">
        <v>161</v>
      </c>
      <c r="B31" s="149"/>
      <c r="D31" s="149"/>
      <c r="E31" s="149"/>
      <c r="F31" s="149"/>
    </row>
    <row r="32" spans="1:12" ht="27" customHeight="1" x14ac:dyDescent="0.25">
      <c r="A32" s="157" t="s">
        <v>9</v>
      </c>
      <c r="B32" s="29">
        <v>909409.79</v>
      </c>
      <c r="C32" s="29">
        <v>909409.79</v>
      </c>
      <c r="D32" s="29"/>
      <c r="E32" s="29"/>
      <c r="F32" s="29"/>
    </row>
    <row r="33" spans="1:9" ht="27" customHeight="1" x14ac:dyDescent="0.25">
      <c r="A33" s="157" t="s">
        <v>10</v>
      </c>
      <c r="B33" s="29">
        <v>6191.3099999999395</v>
      </c>
      <c r="C33" s="29">
        <v>6191.3099999999395</v>
      </c>
      <c r="D33" s="29"/>
      <c r="E33" s="29"/>
      <c r="F33" s="29"/>
    </row>
    <row r="34" spans="1:9" ht="27" customHeight="1" x14ac:dyDescent="0.25">
      <c r="A34" s="157" t="s">
        <v>11</v>
      </c>
      <c r="B34" s="29"/>
      <c r="C34" s="29">
        <v>0</v>
      </c>
      <c r="D34" s="29"/>
      <c r="E34" s="29"/>
      <c r="F34" s="29"/>
    </row>
    <row r="35" spans="1:9" ht="27" customHeight="1" x14ac:dyDescent="0.25">
      <c r="A35" s="157" t="s">
        <v>12</v>
      </c>
      <c r="B35" s="29"/>
      <c r="C35" s="29">
        <v>0</v>
      </c>
      <c r="D35" s="29"/>
      <c r="E35" s="29"/>
      <c r="F35" s="29"/>
    </row>
    <row r="36" spans="1:9" ht="27" customHeight="1" x14ac:dyDescent="0.25">
      <c r="A36" s="157" t="s">
        <v>13</v>
      </c>
      <c r="B36" s="29">
        <v>909409.79</v>
      </c>
      <c r="C36" s="29">
        <v>909409.79</v>
      </c>
      <c r="D36" s="29"/>
      <c r="E36" s="29"/>
      <c r="F36" s="29"/>
    </row>
    <row r="37" spans="1:9" ht="6.75" customHeight="1" thickBot="1" x14ac:dyDescent="0.3">
      <c r="A37" s="2"/>
      <c r="B37" s="7"/>
      <c r="C37" s="10"/>
      <c r="D37" s="8"/>
      <c r="E37" s="7"/>
      <c r="F37" s="9"/>
      <c r="G37" s="9"/>
    </row>
    <row r="38" spans="1:9" x14ac:dyDescent="0.25">
      <c r="A38" s="215" t="s">
        <v>16</v>
      </c>
      <c r="B38" s="215"/>
      <c r="C38" s="215"/>
      <c r="D38" s="215"/>
      <c r="E38" s="215"/>
      <c r="F38" s="215"/>
      <c r="G38" s="215"/>
      <c r="H38" s="215"/>
      <c r="I38" s="215"/>
    </row>
    <row r="39" spans="1:9" x14ac:dyDescent="0.25">
      <c r="A39" s="216"/>
      <c r="B39" s="216"/>
      <c r="C39" s="216"/>
      <c r="D39" s="216"/>
      <c r="E39" s="216"/>
      <c r="F39" s="216"/>
      <c r="G39" s="216"/>
      <c r="H39" s="216"/>
      <c r="I39" s="216"/>
    </row>
  </sheetData>
  <mergeCells count="7">
    <mergeCell ref="A1:I1"/>
    <mergeCell ref="A2:I2"/>
    <mergeCell ref="A38:I38"/>
    <mergeCell ref="A39:I39"/>
    <mergeCell ref="B3:B4"/>
    <mergeCell ref="A3:A4"/>
    <mergeCell ref="D3:I3"/>
  </mergeCells>
  <hyperlinks>
    <hyperlink ref="K1" r:id="rId1" xr:uid="{58770725-2537-42F5-B230-46BFE82C83DE}"/>
  </hyperlinks>
  <pageMargins left="0.7" right="0.7" top="0.75" bottom="0.75" header="0.3" footer="0.3"/>
  <pageSetup paperSize="9" scale="79" orientation="portrait" r:id="rId2"/>
  <headerFooter>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30"/>
  <sheetViews>
    <sheetView view="pageBreakPreview" zoomScaleNormal="100" zoomScaleSheetLayoutView="100" workbookViewId="0">
      <selection activeCell="K3" sqref="K3:M8"/>
    </sheetView>
  </sheetViews>
  <sheetFormatPr defaultColWidth="9.140625" defaultRowHeight="15" x14ac:dyDescent="0.25"/>
  <cols>
    <col min="1" max="1" width="20.5703125" style="152" customWidth="1"/>
    <col min="2" max="13" width="7.5703125" style="152" customWidth="1"/>
    <col min="14" max="16384" width="9.140625" style="152"/>
  </cols>
  <sheetData>
    <row r="1" spans="1:14" ht="22.5" x14ac:dyDescent="0.25">
      <c r="A1" s="213" t="s">
        <v>114</v>
      </c>
      <c r="B1" s="213"/>
      <c r="C1" s="213"/>
      <c r="D1" s="213"/>
      <c r="E1" s="213"/>
      <c r="F1" s="213"/>
      <c r="G1" s="213"/>
      <c r="H1" s="213"/>
      <c r="I1" s="213"/>
      <c r="J1" s="213"/>
      <c r="K1" s="213"/>
      <c r="L1" s="213"/>
      <c r="M1" s="213"/>
    </row>
    <row r="2" spans="1:14" ht="23.25" thickBot="1" x14ac:dyDescent="0.3">
      <c r="A2" s="213" t="s">
        <v>115</v>
      </c>
      <c r="B2" s="213"/>
      <c r="C2" s="213"/>
      <c r="D2" s="213"/>
      <c r="E2" s="213"/>
      <c r="F2" s="213"/>
      <c r="G2" s="213"/>
      <c r="H2" s="213"/>
      <c r="I2" s="213"/>
      <c r="J2" s="213"/>
      <c r="K2" s="213"/>
      <c r="L2" s="213"/>
      <c r="M2" s="213"/>
    </row>
    <row r="3" spans="1:14" ht="16.5" thickTop="1" thickBot="1" x14ac:dyDescent="0.3">
      <c r="A3" s="219" t="s">
        <v>74</v>
      </c>
      <c r="B3" s="281" t="s">
        <v>122</v>
      </c>
      <c r="C3" s="282"/>
      <c r="D3" s="288"/>
      <c r="E3" s="281" t="s">
        <v>123</v>
      </c>
      <c r="F3" s="282"/>
      <c r="G3" s="288"/>
      <c r="H3" s="286" t="s">
        <v>124</v>
      </c>
      <c r="I3" s="293"/>
      <c r="J3" s="287"/>
      <c r="K3" s="281" t="s">
        <v>125</v>
      </c>
      <c r="L3" s="282"/>
      <c r="M3" s="282"/>
    </row>
    <row r="4" spans="1:14" ht="15.75" thickBot="1" x14ac:dyDescent="0.3">
      <c r="A4" s="285"/>
      <c r="B4" s="126" t="s">
        <v>120</v>
      </c>
      <c r="C4" s="203" t="s">
        <v>121</v>
      </c>
      <c r="D4" s="204" t="s">
        <v>113</v>
      </c>
      <c r="E4" s="203" t="s">
        <v>120</v>
      </c>
      <c r="F4" s="203" t="s">
        <v>121</v>
      </c>
      <c r="G4" s="204" t="s">
        <v>113</v>
      </c>
      <c r="H4" s="203" t="s">
        <v>120</v>
      </c>
      <c r="I4" s="203" t="s">
        <v>121</v>
      </c>
      <c r="J4" s="204" t="s">
        <v>113</v>
      </c>
      <c r="K4" s="203" t="s">
        <v>120</v>
      </c>
      <c r="L4" s="203" t="s">
        <v>121</v>
      </c>
      <c r="M4" s="203" t="s">
        <v>113</v>
      </c>
    </row>
    <row r="5" spans="1:14" ht="38.25" customHeight="1" thickTop="1" x14ac:dyDescent="0.25">
      <c r="A5" s="207">
        <v>46146</v>
      </c>
      <c r="B5" s="199">
        <v>355.92610000000002</v>
      </c>
      <c r="C5" s="199">
        <v>356.82979999999998</v>
      </c>
      <c r="D5" s="199">
        <v>359.68520000000001</v>
      </c>
      <c r="E5" s="199">
        <v>200.4015</v>
      </c>
      <c r="F5" s="199">
        <v>200.7304</v>
      </c>
      <c r="G5" s="199">
        <v>201.67519999999999</v>
      </c>
      <c r="H5" s="1">
        <v>74.326400000000007</v>
      </c>
      <c r="I5" s="1">
        <v>74.4559</v>
      </c>
      <c r="J5" s="1">
        <v>74.827799999999996</v>
      </c>
      <c r="K5" s="199">
        <v>910.09230000000002</v>
      </c>
      <c r="L5" s="199">
        <v>911.88630000000001</v>
      </c>
      <c r="M5" s="199">
        <v>917.18740000000003</v>
      </c>
      <c r="N5" s="11"/>
    </row>
    <row r="6" spans="1:14" ht="38.25" customHeight="1" x14ac:dyDescent="0.25">
      <c r="A6" s="206">
        <v>46147</v>
      </c>
      <c r="B6" s="199">
        <v>355.89089999999999</v>
      </c>
      <c r="C6" s="199">
        <v>356.84649999999999</v>
      </c>
      <c r="D6" s="199">
        <v>359.67880000000002</v>
      </c>
      <c r="E6" s="199">
        <v>199.47460000000001</v>
      </c>
      <c r="F6" s="199">
        <v>199.8107</v>
      </c>
      <c r="G6" s="199">
        <v>200.7756</v>
      </c>
      <c r="H6" s="1">
        <v>74.298100000000005</v>
      </c>
      <c r="I6" s="1">
        <v>74.432400000000001</v>
      </c>
      <c r="J6" s="1">
        <v>74.816800000000001</v>
      </c>
      <c r="K6" s="199">
        <v>909.61500000000001</v>
      </c>
      <c r="L6" s="199">
        <v>911.47069999999997</v>
      </c>
      <c r="M6" s="199">
        <v>916.89620000000002</v>
      </c>
      <c r="N6" s="11"/>
    </row>
    <row r="7" spans="1:14" ht="38.25" customHeight="1" x14ac:dyDescent="0.25">
      <c r="A7" s="206">
        <v>46148</v>
      </c>
      <c r="B7" s="199">
        <v>357.22289999999998</v>
      </c>
      <c r="C7" s="199">
        <v>358.10840000000002</v>
      </c>
      <c r="D7" s="199">
        <v>360.88990000000001</v>
      </c>
      <c r="E7" s="199">
        <v>201.8235</v>
      </c>
      <c r="F7" s="199">
        <v>202.14330000000001</v>
      </c>
      <c r="G7" s="199">
        <v>203.08959999999999</v>
      </c>
      <c r="H7" s="1">
        <v>74.276700000000005</v>
      </c>
      <c r="I7" s="1">
        <v>74.403599999999997</v>
      </c>
      <c r="J7" s="1">
        <v>74.778700000000001</v>
      </c>
      <c r="K7" s="199">
        <v>909.96799999999996</v>
      </c>
      <c r="L7" s="199">
        <v>911.73429999999996</v>
      </c>
      <c r="M7" s="199">
        <v>916.86300000000006</v>
      </c>
      <c r="N7" s="11"/>
    </row>
    <row r="8" spans="1:14" ht="38.25" customHeight="1" x14ac:dyDescent="0.25">
      <c r="A8" s="206">
        <v>46149</v>
      </c>
      <c r="B8" s="199">
        <v>358.30939999999998</v>
      </c>
      <c r="C8" s="199">
        <v>359.10879999999997</v>
      </c>
      <c r="D8" s="199">
        <v>361.68169999999998</v>
      </c>
      <c r="E8" s="199">
        <v>202.38589999999999</v>
      </c>
      <c r="F8" s="199">
        <v>202.65889999999999</v>
      </c>
      <c r="G8" s="199">
        <v>203.49420000000001</v>
      </c>
      <c r="H8" s="1">
        <v>74.305099999999996</v>
      </c>
      <c r="I8" s="1">
        <v>74.414000000000001</v>
      </c>
      <c r="J8" s="1">
        <v>74.736500000000007</v>
      </c>
      <c r="K8" s="199">
        <v>910.2251</v>
      </c>
      <c r="L8" s="199">
        <v>911.77049999999997</v>
      </c>
      <c r="M8" s="199">
        <v>916.36429999999996</v>
      </c>
      <c r="N8" s="11"/>
    </row>
    <row r="9" spans="1:14" ht="38.25" customHeight="1" x14ac:dyDescent="0.25">
      <c r="A9" s="206">
        <v>46150</v>
      </c>
      <c r="B9" s="199">
        <v>357.79360000000003</v>
      </c>
      <c r="C9" s="199">
        <v>358.654</v>
      </c>
      <c r="D9" s="199">
        <v>361.26530000000002</v>
      </c>
      <c r="E9" s="199">
        <v>201.39099999999999</v>
      </c>
      <c r="F9" s="199">
        <v>201.6987</v>
      </c>
      <c r="G9" s="199">
        <v>202.55160000000001</v>
      </c>
      <c r="H9" s="1">
        <v>74.303100000000001</v>
      </c>
      <c r="I9" s="1">
        <v>74.421899999999994</v>
      </c>
      <c r="J9" s="1">
        <v>74.755499999999998</v>
      </c>
      <c r="K9" s="199">
        <v>910.20029999999997</v>
      </c>
      <c r="L9" s="199">
        <v>911.90449999999998</v>
      </c>
      <c r="M9" s="199">
        <v>916.59739999999999</v>
      </c>
      <c r="N9" s="11"/>
    </row>
    <row r="10" spans="1:14" ht="38.25" customHeight="1" x14ac:dyDescent="0.25">
      <c r="A10" s="206">
        <v>46153</v>
      </c>
      <c r="B10" s="199">
        <v>358.09960000000001</v>
      </c>
      <c r="C10" s="199">
        <v>358.99400000000003</v>
      </c>
      <c r="D10" s="199">
        <v>361.79419999999999</v>
      </c>
      <c r="E10" s="199">
        <v>201.84289999999999</v>
      </c>
      <c r="F10" s="199">
        <v>202.17</v>
      </c>
      <c r="G10" s="199">
        <v>203.07740000000001</v>
      </c>
      <c r="H10" s="1">
        <v>74.283100000000005</v>
      </c>
      <c r="I10" s="1">
        <v>74.408100000000005</v>
      </c>
      <c r="J10" s="1">
        <v>74.763199999999998</v>
      </c>
      <c r="K10" s="199">
        <v>909.95299999999997</v>
      </c>
      <c r="L10" s="199">
        <v>911.73810000000003</v>
      </c>
      <c r="M10" s="199">
        <v>916.85040000000004</v>
      </c>
      <c r="N10" s="11"/>
    </row>
    <row r="11" spans="1:14" ht="38.25" customHeight="1" x14ac:dyDescent="0.25">
      <c r="A11" s="206">
        <v>46154</v>
      </c>
      <c r="B11" s="199">
        <v>356.8467</v>
      </c>
      <c r="C11" s="199">
        <v>357.77679999999998</v>
      </c>
      <c r="D11" s="199">
        <v>360.62720000000002</v>
      </c>
      <c r="E11" s="199">
        <v>201.05439999999999</v>
      </c>
      <c r="F11" s="199">
        <v>201.40199999999999</v>
      </c>
      <c r="G11" s="199">
        <v>202.38399999999999</v>
      </c>
      <c r="H11" s="1">
        <v>74.272099999999995</v>
      </c>
      <c r="I11" s="1">
        <v>74.404899999999998</v>
      </c>
      <c r="J11" s="1">
        <v>74.787400000000005</v>
      </c>
      <c r="K11" s="199">
        <v>909.91549999999995</v>
      </c>
      <c r="L11" s="199">
        <v>911.82579999999996</v>
      </c>
      <c r="M11" s="199">
        <v>917.30579999999998</v>
      </c>
      <c r="N11" s="11"/>
    </row>
    <row r="12" spans="1:14" ht="38.25" customHeight="1" x14ac:dyDescent="0.25">
      <c r="A12" s="206">
        <v>46155</v>
      </c>
      <c r="B12" s="199">
        <v>356.53789999999998</v>
      </c>
      <c r="C12" s="199">
        <v>357.4744</v>
      </c>
      <c r="D12" s="199">
        <v>360.392</v>
      </c>
      <c r="E12" s="199">
        <v>201.64660000000001</v>
      </c>
      <c r="F12" s="199">
        <v>201.97790000000001</v>
      </c>
      <c r="G12" s="199">
        <v>203.0265</v>
      </c>
      <c r="H12" s="1">
        <v>74.261700000000005</v>
      </c>
      <c r="I12" s="1">
        <v>74.388000000000005</v>
      </c>
      <c r="J12" s="1">
        <v>74.790700000000001</v>
      </c>
      <c r="K12" s="199">
        <v>909.58759999999995</v>
      </c>
      <c r="L12" s="199">
        <v>911.41819999999996</v>
      </c>
      <c r="M12" s="199">
        <v>917.16859999999997</v>
      </c>
      <c r="N12" s="11"/>
    </row>
    <row r="13" spans="1:14" ht="38.25" customHeight="1" x14ac:dyDescent="0.25">
      <c r="A13" s="206">
        <v>46156</v>
      </c>
      <c r="B13" s="199">
        <v>356.22539999999998</v>
      </c>
      <c r="C13" s="199">
        <v>357.13479999999998</v>
      </c>
      <c r="D13" s="199">
        <v>360.02100000000002</v>
      </c>
      <c r="E13" s="199">
        <v>201.9171</v>
      </c>
      <c r="F13" s="199">
        <v>202.22720000000001</v>
      </c>
      <c r="G13" s="199">
        <v>203.26429999999999</v>
      </c>
      <c r="H13" s="1">
        <v>74.259500000000003</v>
      </c>
      <c r="I13" s="1">
        <v>74.380200000000002</v>
      </c>
      <c r="J13" s="1">
        <v>74.781999999999996</v>
      </c>
      <c r="K13" s="199">
        <v>909.48810000000003</v>
      </c>
      <c r="L13" s="199">
        <v>911.24980000000005</v>
      </c>
      <c r="M13" s="199">
        <v>917.01660000000004</v>
      </c>
      <c r="N13" s="11"/>
    </row>
    <row r="14" spans="1:14" ht="38.25" customHeight="1" x14ac:dyDescent="0.25">
      <c r="A14" s="206">
        <v>46157</v>
      </c>
      <c r="B14" s="199">
        <v>354.75940000000003</v>
      </c>
      <c r="C14" s="199">
        <v>355.57690000000002</v>
      </c>
      <c r="D14" s="199">
        <v>358.49669999999998</v>
      </c>
      <c r="E14" s="199">
        <v>199.63820000000001</v>
      </c>
      <c r="F14" s="199">
        <v>199.9196</v>
      </c>
      <c r="G14" s="199">
        <v>200.86799999999999</v>
      </c>
      <c r="H14" s="1">
        <v>74.248599999999996</v>
      </c>
      <c r="I14" s="1">
        <v>74.3553</v>
      </c>
      <c r="J14" s="1">
        <v>74.736900000000006</v>
      </c>
      <c r="K14" s="199">
        <v>909.45100000000002</v>
      </c>
      <c r="L14" s="199">
        <v>911.08489999999995</v>
      </c>
      <c r="M14" s="199">
        <v>916.73569999999995</v>
      </c>
      <c r="N14" s="11"/>
    </row>
    <row r="15" spans="1:14" ht="38.25" customHeight="1" x14ac:dyDescent="0.25">
      <c r="A15" s="206">
        <v>46160</v>
      </c>
      <c r="B15" s="199">
        <v>354.72609999999997</v>
      </c>
      <c r="C15" s="199">
        <v>355.28789999999998</v>
      </c>
      <c r="D15" s="199">
        <v>358.3186</v>
      </c>
      <c r="E15" s="199">
        <v>199.2004</v>
      </c>
      <c r="F15" s="199">
        <v>199.33959999999999</v>
      </c>
      <c r="G15" s="199">
        <v>200.37520000000001</v>
      </c>
      <c r="H15" s="1">
        <v>74.234499999999997</v>
      </c>
      <c r="I15" s="1">
        <v>74.290800000000004</v>
      </c>
      <c r="J15" s="1">
        <v>74.702799999999996</v>
      </c>
      <c r="K15" s="199">
        <v>908.08969999999999</v>
      </c>
      <c r="L15" s="199">
        <v>909.07360000000006</v>
      </c>
      <c r="M15" s="199">
        <v>915.10670000000005</v>
      </c>
      <c r="N15" s="11"/>
    </row>
    <row r="16" spans="1:14" ht="38.25" customHeight="1" x14ac:dyDescent="0.25">
      <c r="A16" s="206">
        <v>46161</v>
      </c>
      <c r="B16" s="199">
        <v>354.50700000000001</v>
      </c>
      <c r="C16" s="199">
        <v>355.02260000000001</v>
      </c>
      <c r="D16" s="199">
        <v>358.33089999999999</v>
      </c>
      <c r="E16" s="199">
        <v>198.28729999999999</v>
      </c>
      <c r="F16" s="199">
        <v>198.40100000000001</v>
      </c>
      <c r="G16" s="199">
        <v>199.61369999999999</v>
      </c>
      <c r="H16" s="1">
        <v>74.232299999999995</v>
      </c>
      <c r="I16" s="1">
        <v>74.2791</v>
      </c>
      <c r="J16" s="1">
        <v>74.762699999999995</v>
      </c>
      <c r="K16" s="199">
        <v>907.99080000000004</v>
      </c>
      <c r="L16" s="199">
        <v>908.8578</v>
      </c>
      <c r="M16" s="199">
        <v>915.55640000000005</v>
      </c>
      <c r="N16" s="11"/>
    </row>
    <row r="17" spans="1:14" ht="38.25" customHeight="1" x14ac:dyDescent="0.25">
      <c r="A17" s="206">
        <v>46162</v>
      </c>
      <c r="B17" s="199">
        <v>352.38479999999998</v>
      </c>
      <c r="C17" s="199">
        <v>353.66230000000002</v>
      </c>
      <c r="D17" s="199">
        <v>356.15190000000001</v>
      </c>
      <c r="E17" s="199">
        <v>198.00059999999999</v>
      </c>
      <c r="F17" s="199">
        <v>198.5454</v>
      </c>
      <c r="G17" s="199">
        <v>199.3348</v>
      </c>
      <c r="H17" s="1">
        <v>74.233199999999997</v>
      </c>
      <c r="I17" s="1">
        <v>74.443100000000001</v>
      </c>
      <c r="J17" s="1">
        <v>74.767700000000005</v>
      </c>
      <c r="K17" s="199">
        <v>907.95360000000005</v>
      </c>
      <c r="L17" s="199">
        <v>910.80349999999999</v>
      </c>
      <c r="M17" s="199">
        <v>915.60379999999998</v>
      </c>
      <c r="N17" s="11"/>
    </row>
    <row r="18" spans="1:14" ht="38.25" customHeight="1" x14ac:dyDescent="0.25">
      <c r="A18" s="206">
        <v>46163</v>
      </c>
      <c r="B18" s="199">
        <v>354.09840000000003</v>
      </c>
      <c r="C18" s="199">
        <v>355.06060000000002</v>
      </c>
      <c r="D18" s="199">
        <v>357.8956</v>
      </c>
      <c r="E18" s="199">
        <v>198.52369999999999</v>
      </c>
      <c r="F18" s="199">
        <v>198.88720000000001</v>
      </c>
      <c r="G18" s="199">
        <v>199.86779999999999</v>
      </c>
      <c r="H18" s="1">
        <v>74.230900000000005</v>
      </c>
      <c r="I18" s="1">
        <v>74.371200000000002</v>
      </c>
      <c r="J18" s="1">
        <v>74.761899999999997</v>
      </c>
      <c r="K18" s="199">
        <v>907.92539999999997</v>
      </c>
      <c r="L18" s="199">
        <v>909.93679999999995</v>
      </c>
      <c r="M18" s="199">
        <v>915.54650000000004</v>
      </c>
      <c r="N18" s="11"/>
    </row>
    <row r="19" spans="1:14" ht="38.25" customHeight="1" x14ac:dyDescent="0.25">
      <c r="A19" s="206">
        <v>46164</v>
      </c>
      <c r="B19" s="199">
        <v>354.24290000000002</v>
      </c>
      <c r="C19" s="199">
        <v>355.13780000000003</v>
      </c>
      <c r="D19" s="199">
        <v>358.13670000000002</v>
      </c>
      <c r="E19" s="199">
        <v>198.68469999999999</v>
      </c>
      <c r="F19" s="199">
        <v>199.01089999999999</v>
      </c>
      <c r="G19" s="199">
        <v>200.03880000000001</v>
      </c>
      <c r="H19" s="1">
        <v>74.217500000000001</v>
      </c>
      <c r="I19" s="1">
        <v>74.343599999999995</v>
      </c>
      <c r="J19" s="1">
        <v>74.748599999999996</v>
      </c>
      <c r="K19" s="199">
        <v>907.83410000000003</v>
      </c>
      <c r="L19" s="199">
        <v>909.67740000000003</v>
      </c>
      <c r="M19" s="199">
        <v>915.553</v>
      </c>
      <c r="N19" s="11"/>
    </row>
    <row r="20" spans="1:14" ht="38.25" customHeight="1" x14ac:dyDescent="0.25">
      <c r="A20" s="206">
        <v>46167</v>
      </c>
      <c r="B20" s="199">
        <v>356.08440000000002</v>
      </c>
      <c r="C20" s="199">
        <v>356.97910000000002</v>
      </c>
      <c r="D20" s="199">
        <v>359.97629999999998</v>
      </c>
      <c r="E20" s="199">
        <v>199.40020000000001</v>
      </c>
      <c r="F20" s="199">
        <v>199.72499999999999</v>
      </c>
      <c r="G20" s="199">
        <v>200.74100000000001</v>
      </c>
      <c r="H20" s="1">
        <v>74.222200000000001</v>
      </c>
      <c r="I20" s="1">
        <v>74.347099999999998</v>
      </c>
      <c r="J20" s="1">
        <v>74.749899999999997</v>
      </c>
      <c r="K20" s="199">
        <v>908.09050000000002</v>
      </c>
      <c r="L20" s="199">
        <v>909.91399999999999</v>
      </c>
      <c r="M20" s="199">
        <v>915.69799999999998</v>
      </c>
      <c r="N20" s="11"/>
    </row>
    <row r="21" spans="1:14" ht="38.25" customHeight="1" x14ac:dyDescent="0.25">
      <c r="A21" s="206">
        <v>46171</v>
      </c>
      <c r="B21" s="199">
        <v>355.2774</v>
      </c>
      <c r="C21" s="199">
        <v>356.18799999999999</v>
      </c>
      <c r="D21" s="199">
        <v>359.03570000000002</v>
      </c>
      <c r="E21" s="199">
        <v>199.35169999999999</v>
      </c>
      <c r="F21" s="199">
        <v>199.68680000000001</v>
      </c>
      <c r="G21" s="199">
        <v>200.69579999999999</v>
      </c>
      <c r="H21" s="1">
        <v>74.212699999999998</v>
      </c>
      <c r="I21" s="1">
        <v>74.343699999999998</v>
      </c>
      <c r="J21" s="1">
        <v>74.737399999999994</v>
      </c>
      <c r="K21" s="199">
        <v>908.05970000000002</v>
      </c>
      <c r="L21" s="199">
        <v>909.93340000000001</v>
      </c>
      <c r="M21" s="199">
        <v>915.7115</v>
      </c>
      <c r="N21" s="11"/>
    </row>
    <row r="22" spans="1:14" ht="8.25" customHeight="1" thickBot="1" x14ac:dyDescent="0.3">
      <c r="A22" s="200"/>
      <c r="B22" s="201"/>
      <c r="C22" s="201"/>
      <c r="D22" s="201"/>
      <c r="E22" s="201"/>
      <c r="F22" s="201"/>
      <c r="G22" s="201"/>
      <c r="H22" s="201"/>
      <c r="I22" s="201"/>
      <c r="J22" s="201"/>
      <c r="K22" s="201"/>
      <c r="L22" s="201"/>
      <c r="M22" s="201"/>
      <c r="N22" s="11"/>
    </row>
    <row r="23" spans="1:14" ht="15.75" thickTop="1" x14ac:dyDescent="0.25">
      <c r="A23" s="294" t="s">
        <v>63</v>
      </c>
      <c r="B23" s="295"/>
      <c r="C23" s="295"/>
      <c r="D23" s="295"/>
      <c r="E23" s="295"/>
      <c r="F23" s="295"/>
      <c r="G23" s="295"/>
      <c r="H23" s="295"/>
      <c r="I23" s="295"/>
      <c r="J23" s="295"/>
      <c r="K23" s="295"/>
      <c r="L23" s="295"/>
      <c r="M23" s="295"/>
      <c r="N23" s="11"/>
    </row>
    <row r="24" spans="1:14" x14ac:dyDescent="0.25">
      <c r="A24" s="283" t="s">
        <v>126</v>
      </c>
      <c r="B24" s="283"/>
      <c r="C24" s="283"/>
      <c r="D24" s="283"/>
      <c r="E24" s="283"/>
      <c r="F24" s="283"/>
      <c r="G24" s="283"/>
      <c r="H24" s="283"/>
      <c r="I24" s="283"/>
      <c r="J24" s="283"/>
      <c r="K24" s="283"/>
      <c r="L24" s="283"/>
      <c r="M24" s="283"/>
    </row>
    <row r="25" spans="1:14" x14ac:dyDescent="0.25">
      <c r="A25" s="167"/>
      <c r="B25" s="167"/>
      <c r="C25" s="167"/>
      <c r="D25" s="167"/>
      <c r="E25" s="167"/>
      <c r="F25" s="167"/>
      <c r="G25" s="167"/>
      <c r="H25" s="167"/>
      <c r="I25" s="167"/>
      <c r="J25" s="167"/>
      <c r="K25" s="167"/>
      <c r="L25" s="167"/>
      <c r="M25" s="167"/>
    </row>
    <row r="26" spans="1:14" x14ac:dyDescent="0.25">
      <c r="A26" s="167"/>
      <c r="B26" s="167"/>
      <c r="C26" s="167"/>
      <c r="D26" s="167"/>
      <c r="E26" s="167"/>
      <c r="F26" s="167"/>
      <c r="G26" s="167"/>
      <c r="H26" s="167"/>
      <c r="I26" s="167"/>
      <c r="J26" s="167"/>
      <c r="K26" s="167"/>
      <c r="L26" s="167"/>
      <c r="M26" s="167"/>
    </row>
    <row r="27" spans="1:14" x14ac:dyDescent="0.25">
      <c r="A27" s="167"/>
      <c r="B27" s="167"/>
      <c r="C27" s="167"/>
      <c r="D27" s="167"/>
      <c r="E27" s="167"/>
      <c r="F27" s="167"/>
      <c r="G27" s="167"/>
      <c r="H27" s="167"/>
      <c r="I27" s="167"/>
      <c r="J27" s="167"/>
      <c r="K27" s="167"/>
      <c r="L27" s="167"/>
      <c r="M27" s="167"/>
    </row>
    <row r="28" spans="1:14" x14ac:dyDescent="0.25">
      <c r="A28" s="156"/>
      <c r="B28" s="156"/>
      <c r="C28" s="156"/>
      <c r="D28" s="156"/>
      <c r="E28" s="156"/>
      <c r="F28" s="156"/>
      <c r="G28" s="156"/>
      <c r="H28" s="156"/>
      <c r="I28" s="156"/>
      <c r="J28" s="156"/>
      <c r="K28" s="156"/>
      <c r="L28" s="156"/>
      <c r="M28" s="156"/>
    </row>
    <row r="29" spans="1:14" x14ac:dyDescent="0.25">
      <c r="A29" s="156"/>
      <c r="B29" s="156"/>
      <c r="C29" s="156"/>
      <c r="D29" s="156"/>
      <c r="E29" s="156"/>
      <c r="F29" s="156"/>
      <c r="G29" s="156"/>
      <c r="H29" s="156"/>
      <c r="I29" s="156"/>
      <c r="J29" s="156"/>
      <c r="K29" s="156"/>
      <c r="L29" s="156"/>
      <c r="M29" s="156"/>
    </row>
    <row r="30" spans="1:14" x14ac:dyDescent="0.25">
      <c r="A30" s="156"/>
      <c r="B30" s="156"/>
      <c r="C30" s="156"/>
      <c r="D30" s="156"/>
      <c r="E30" s="156"/>
      <c r="F30" s="156"/>
      <c r="G30" s="156"/>
      <c r="H30" s="156"/>
      <c r="I30" s="156"/>
      <c r="J30" s="156"/>
      <c r="K30" s="156"/>
      <c r="L30" s="156"/>
      <c r="M30" s="156"/>
    </row>
  </sheetData>
  <mergeCells count="9">
    <mergeCell ref="A23:M23"/>
    <mergeCell ref="A24:M24"/>
    <mergeCell ref="A1:M1"/>
    <mergeCell ref="A2:M2"/>
    <mergeCell ref="A3:A4"/>
    <mergeCell ref="B3:D3"/>
    <mergeCell ref="E3:G3"/>
    <mergeCell ref="H3:J3"/>
    <mergeCell ref="K3:M3"/>
  </mergeCells>
  <hyperlinks>
    <hyperlink ref="A24" r:id="rId1" display="http://www.sbp.org.pk/ecodata/rates/m2m/M2M-History.asp" xr:uid="{00000000-0004-0000-0900-000000000000}"/>
  </hyperlinks>
  <pageMargins left="0.7" right="0.7" top="0.75" bottom="0.75" header="0.3" footer="0.3"/>
  <pageSetup paperSize="9" scale="77" orientation="portrait" r:id="rId2"/>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H41"/>
  <sheetViews>
    <sheetView tabSelected="1" view="pageBreakPreview" topLeftCell="A28" zoomScale="120" zoomScaleNormal="100" zoomScaleSheetLayoutView="120" workbookViewId="0">
      <selection activeCell="G35" sqref="G35"/>
    </sheetView>
  </sheetViews>
  <sheetFormatPr defaultColWidth="9.140625" defaultRowHeight="15" x14ac:dyDescent="0.25"/>
  <cols>
    <col min="1" max="1" width="28.7109375" style="152" customWidth="1"/>
    <col min="2" max="2" width="10.140625" style="152" hidden="1" customWidth="1"/>
    <col min="3" max="7" width="13.5703125" style="152" customWidth="1"/>
    <col min="8" max="8" width="12.42578125" style="152" hidden="1" customWidth="1"/>
    <col min="9" max="16384" width="9.140625" style="152"/>
  </cols>
  <sheetData>
    <row r="1" spans="1:8" ht="22.5" x14ac:dyDescent="0.25">
      <c r="A1" s="213" t="s">
        <v>127</v>
      </c>
      <c r="B1" s="213"/>
      <c r="C1" s="213"/>
      <c r="D1" s="213"/>
      <c r="E1" s="213"/>
      <c r="F1" s="213"/>
      <c r="G1" s="213"/>
      <c r="H1" s="213"/>
    </row>
    <row r="2" spans="1:8" ht="15.75" thickBot="1" x14ac:dyDescent="0.3">
      <c r="A2" s="244" t="s">
        <v>1</v>
      </c>
      <c r="B2" s="244"/>
      <c r="C2" s="244"/>
      <c r="D2" s="244"/>
      <c r="E2" s="244"/>
      <c r="F2" s="244"/>
      <c r="G2" s="244"/>
      <c r="H2" s="244"/>
    </row>
    <row r="3" spans="1:8" ht="24.75" customHeight="1" thickTop="1" thickBot="1" x14ac:dyDescent="0.3">
      <c r="A3" s="85" t="s">
        <v>180</v>
      </c>
      <c r="B3" s="86" t="s">
        <v>143</v>
      </c>
      <c r="C3" s="86">
        <v>46055</v>
      </c>
      <c r="D3" s="86">
        <v>46083</v>
      </c>
      <c r="E3" s="86">
        <v>46114</v>
      </c>
      <c r="F3" s="86">
        <v>46145</v>
      </c>
      <c r="G3" s="86">
        <v>46176</v>
      </c>
      <c r="H3" s="86" t="s">
        <v>188</v>
      </c>
    </row>
    <row r="4" spans="1:8" ht="15.75" thickTop="1" x14ac:dyDescent="0.25">
      <c r="A4" s="6"/>
      <c r="B4" s="149"/>
    </row>
    <row r="5" spans="1:8" ht="20.25" customHeight="1" x14ac:dyDescent="0.25">
      <c r="A5" s="35" t="s">
        <v>128</v>
      </c>
      <c r="B5" s="149"/>
    </row>
    <row r="6" spans="1:8" ht="20.25" customHeight="1" x14ac:dyDescent="0.25">
      <c r="A6" s="35" t="s">
        <v>129</v>
      </c>
      <c r="B6" s="87">
        <v>2534678.9</v>
      </c>
      <c r="C6" s="88">
        <v>8383680.8999999994</v>
      </c>
      <c r="D6" s="88">
        <v>10396555.149999999</v>
      </c>
      <c r="E6" s="88">
        <v>12222152.700000001</v>
      </c>
      <c r="F6" s="88">
        <v>9885530.7999999989</v>
      </c>
      <c r="G6" s="88">
        <v>8582209.9800000004</v>
      </c>
    </row>
    <row r="7" spans="1:8" ht="20.25" customHeight="1" x14ac:dyDescent="0.25">
      <c r="A7" s="1" t="s">
        <v>130</v>
      </c>
      <c r="B7" s="29">
        <v>931107.48000000021</v>
      </c>
      <c r="C7" s="37">
        <v>3444766.4999999991</v>
      </c>
      <c r="D7" s="37">
        <v>4031076.4999999991</v>
      </c>
      <c r="E7" s="37">
        <v>4793368.1000000015</v>
      </c>
      <c r="F7" s="37">
        <v>3664380.2999999989</v>
      </c>
      <c r="G7" s="37">
        <v>3631042.8800000008</v>
      </c>
    </row>
    <row r="8" spans="1:8" ht="20.25" customHeight="1" x14ac:dyDescent="0.25">
      <c r="A8" s="1" t="s">
        <v>131</v>
      </c>
      <c r="B8" s="29">
        <v>1603571.4199999997</v>
      </c>
      <c r="C8" s="37">
        <v>4938914.4000000004</v>
      </c>
      <c r="D8" s="37">
        <v>6365478.6499999994</v>
      </c>
      <c r="E8" s="37">
        <v>7428784.5999999996</v>
      </c>
      <c r="F8" s="37">
        <v>6221150.5</v>
      </c>
      <c r="G8" s="37">
        <v>4951167.0999999996</v>
      </c>
    </row>
    <row r="9" spans="1:8" ht="20.25" customHeight="1" x14ac:dyDescent="0.25">
      <c r="A9" s="35" t="s">
        <v>132</v>
      </c>
      <c r="B9" s="87">
        <v>2534678.9</v>
      </c>
      <c r="C9" s="88">
        <v>8383680.8999999994</v>
      </c>
      <c r="D9" s="88">
        <v>10396555.149999999</v>
      </c>
      <c r="E9" s="88">
        <v>12222152.700000001</v>
      </c>
      <c r="F9" s="88">
        <v>9885530.7999999989</v>
      </c>
      <c r="G9" s="88">
        <v>8582209.9800000004</v>
      </c>
    </row>
    <row r="10" spans="1:8" ht="20.25" customHeight="1" x14ac:dyDescent="0.25">
      <c r="A10" s="1" t="s">
        <v>130</v>
      </c>
      <c r="B10" s="29">
        <v>684291.71999999974</v>
      </c>
      <c r="C10" s="37">
        <v>3414685.7999999989</v>
      </c>
      <c r="D10" s="37">
        <v>3771748.6399999987</v>
      </c>
      <c r="E10" s="37">
        <v>4658757.4000000022</v>
      </c>
      <c r="F10" s="37">
        <v>3636635.0999999996</v>
      </c>
      <c r="G10" s="37">
        <v>3823977.9000000004</v>
      </c>
    </row>
    <row r="11" spans="1:8" ht="20.25" customHeight="1" x14ac:dyDescent="0.25">
      <c r="A11" s="1" t="s">
        <v>131</v>
      </c>
      <c r="B11" s="29">
        <v>1850387.1800000002</v>
      </c>
      <c r="C11" s="37">
        <v>4968995.1000000006</v>
      </c>
      <c r="D11" s="37">
        <v>6624806.5099999998</v>
      </c>
      <c r="E11" s="37">
        <v>7563395.2999999989</v>
      </c>
      <c r="F11" s="37">
        <v>6248895.6999999993</v>
      </c>
      <c r="G11" s="37">
        <v>4758232.08</v>
      </c>
    </row>
    <row r="12" spans="1:8" ht="20.25" customHeight="1" x14ac:dyDescent="0.25">
      <c r="A12" s="35" t="s">
        <v>133</v>
      </c>
      <c r="B12" s="87">
        <v>0</v>
      </c>
      <c r="C12" s="87">
        <v>0</v>
      </c>
      <c r="D12" s="87">
        <v>0</v>
      </c>
      <c r="E12" s="87">
        <v>0</v>
      </c>
      <c r="F12" s="87">
        <v>0</v>
      </c>
      <c r="G12" s="87">
        <v>0</v>
      </c>
    </row>
    <row r="13" spans="1:8" ht="20.25" customHeight="1" x14ac:dyDescent="0.25">
      <c r="A13" s="1"/>
      <c r="B13" s="87"/>
      <c r="C13" s="87"/>
      <c r="D13" s="87"/>
      <c r="E13" s="87"/>
      <c r="F13" s="87"/>
      <c r="G13" s="87"/>
    </row>
    <row r="14" spans="1:8" ht="20.25" customHeight="1" x14ac:dyDescent="0.25">
      <c r="A14" s="35" t="s">
        <v>134</v>
      </c>
      <c r="B14" s="87"/>
      <c r="C14" s="87"/>
      <c r="D14" s="87"/>
      <c r="E14" s="87"/>
      <c r="F14" s="87"/>
      <c r="G14" s="87"/>
    </row>
    <row r="15" spans="1:8" ht="20.25" customHeight="1" x14ac:dyDescent="0.25">
      <c r="A15" s="35" t="s">
        <v>129</v>
      </c>
      <c r="B15" s="87">
        <v>702679.29000000015</v>
      </c>
      <c r="C15" s="88">
        <v>1010793.96</v>
      </c>
      <c r="D15" s="88">
        <v>655501.68000000005</v>
      </c>
      <c r="E15" s="88">
        <v>675739.15</v>
      </c>
      <c r="F15" s="88">
        <v>888353.48</v>
      </c>
      <c r="G15" s="88">
        <v>723096.71000000008</v>
      </c>
    </row>
    <row r="16" spans="1:8" ht="20.25" customHeight="1" x14ac:dyDescent="0.25">
      <c r="A16" s="1" t="s">
        <v>130</v>
      </c>
      <c r="B16" s="29">
        <v>235259.3400000002</v>
      </c>
      <c r="C16" s="37">
        <v>345891.44999999995</v>
      </c>
      <c r="D16" s="37">
        <v>323914.79000000004</v>
      </c>
      <c r="E16" s="37">
        <v>243097.15000000002</v>
      </c>
      <c r="F16" s="37">
        <v>334589.67999999993</v>
      </c>
      <c r="G16" s="37">
        <v>151802.70000000007</v>
      </c>
    </row>
    <row r="17" spans="1:7" ht="20.25" customHeight="1" x14ac:dyDescent="0.25">
      <c r="A17" s="1" t="s">
        <v>131</v>
      </c>
      <c r="B17" s="29">
        <v>467419.94999999995</v>
      </c>
      <c r="C17" s="37">
        <v>664902.51</v>
      </c>
      <c r="D17" s="37">
        <v>331586.89</v>
      </c>
      <c r="E17" s="37">
        <v>432642</v>
      </c>
      <c r="F17" s="37">
        <v>553763.80000000005</v>
      </c>
      <c r="G17" s="37">
        <v>571294.01</v>
      </c>
    </row>
    <row r="18" spans="1:7" ht="20.25" customHeight="1" x14ac:dyDescent="0.25">
      <c r="A18" s="35" t="s">
        <v>132</v>
      </c>
      <c r="B18" s="87">
        <v>702679.29000000015</v>
      </c>
      <c r="C18" s="88">
        <v>1010793.96</v>
      </c>
      <c r="D18" s="88">
        <v>655501.68000000005</v>
      </c>
      <c r="E18" s="88">
        <v>675739.15</v>
      </c>
      <c r="F18" s="88">
        <v>888353.48</v>
      </c>
      <c r="G18" s="88">
        <v>723096.71000000008</v>
      </c>
    </row>
    <row r="19" spans="1:7" ht="20.25" customHeight="1" x14ac:dyDescent="0.25">
      <c r="A19" s="1" t="s">
        <v>130</v>
      </c>
      <c r="B19" s="29">
        <v>294449.35000000015</v>
      </c>
      <c r="C19" s="37">
        <v>558291.51</v>
      </c>
      <c r="D19" s="37">
        <v>276990.71000000008</v>
      </c>
      <c r="E19" s="37">
        <v>314359</v>
      </c>
      <c r="F19" s="37">
        <v>490271.19999999995</v>
      </c>
      <c r="G19" s="37">
        <v>549931.91000000015</v>
      </c>
    </row>
    <row r="20" spans="1:7" ht="20.25" customHeight="1" x14ac:dyDescent="0.25">
      <c r="A20" s="1" t="s">
        <v>131</v>
      </c>
      <c r="B20" s="29">
        <v>408229.94</v>
      </c>
      <c r="C20" s="37">
        <v>452502.45</v>
      </c>
      <c r="D20" s="37">
        <v>378510.97</v>
      </c>
      <c r="E20" s="37">
        <v>361380.15</v>
      </c>
      <c r="F20" s="37">
        <v>398082.28</v>
      </c>
      <c r="G20" s="37">
        <v>173164.79999999999</v>
      </c>
    </row>
    <row r="21" spans="1:7" ht="20.25" customHeight="1" x14ac:dyDescent="0.25">
      <c r="A21" s="35" t="s">
        <v>133</v>
      </c>
      <c r="B21" s="87">
        <v>0</v>
      </c>
      <c r="C21" s="87">
        <v>0</v>
      </c>
      <c r="D21" s="87">
        <v>0</v>
      </c>
      <c r="E21" s="87">
        <v>0</v>
      </c>
      <c r="F21" s="87">
        <v>0</v>
      </c>
      <c r="G21" s="87">
        <v>0</v>
      </c>
    </row>
    <row r="22" spans="1:7" ht="20.25" customHeight="1" x14ac:dyDescent="0.25">
      <c r="A22" s="1"/>
      <c r="B22" s="87"/>
      <c r="C22" s="87"/>
      <c r="D22" s="87"/>
      <c r="E22" s="87"/>
      <c r="F22" s="87"/>
      <c r="G22" s="87"/>
    </row>
    <row r="23" spans="1:7" ht="20.25" customHeight="1" x14ac:dyDescent="0.25">
      <c r="A23" s="35" t="s">
        <v>135</v>
      </c>
      <c r="B23" s="87"/>
      <c r="C23" s="87"/>
      <c r="D23" s="87"/>
      <c r="E23" s="87"/>
      <c r="F23" s="87"/>
      <c r="G23" s="87"/>
    </row>
    <row r="24" spans="1:7" ht="20.25" customHeight="1" x14ac:dyDescent="0.25">
      <c r="A24" s="35" t="s">
        <v>129</v>
      </c>
      <c r="B24" s="87">
        <v>2297449.6999999997</v>
      </c>
      <c r="C24" s="88">
        <v>4361380.3499999996</v>
      </c>
      <c r="D24" s="88">
        <v>4162224.7800000007</v>
      </c>
      <c r="E24" s="88">
        <v>6972366.9699999997</v>
      </c>
      <c r="F24" s="88">
        <v>11091649.84</v>
      </c>
      <c r="G24" s="88">
        <v>6341337.4699999988</v>
      </c>
    </row>
    <row r="25" spans="1:7" ht="20.25" customHeight="1" x14ac:dyDescent="0.25">
      <c r="A25" s="1" t="s">
        <v>130</v>
      </c>
      <c r="B25" s="29">
        <v>967387.52999999956</v>
      </c>
      <c r="C25" s="37">
        <v>1727089.5699999994</v>
      </c>
      <c r="D25" s="37">
        <v>1387553.9500000007</v>
      </c>
      <c r="E25" s="37">
        <v>1970080.62</v>
      </c>
      <c r="F25" s="37">
        <v>8463214.0599999987</v>
      </c>
      <c r="G25" s="37">
        <v>2617338.7399999993</v>
      </c>
    </row>
    <row r="26" spans="1:7" ht="20.25" customHeight="1" x14ac:dyDescent="0.25">
      <c r="A26" s="1" t="s">
        <v>131</v>
      </c>
      <c r="B26" s="29">
        <v>1330062.1700000002</v>
      </c>
      <c r="C26" s="37">
        <v>2634290.7800000003</v>
      </c>
      <c r="D26" s="37">
        <v>2774670.83</v>
      </c>
      <c r="E26" s="37">
        <v>5002286.3499999996</v>
      </c>
      <c r="F26" s="37">
        <v>2628435.7800000003</v>
      </c>
      <c r="G26" s="37">
        <v>3723998.7299999995</v>
      </c>
    </row>
    <row r="27" spans="1:7" ht="20.25" customHeight="1" x14ac:dyDescent="0.25">
      <c r="A27" s="35" t="s">
        <v>132</v>
      </c>
      <c r="B27" s="87">
        <v>2297449.6999999997</v>
      </c>
      <c r="C27" s="88">
        <v>4361380.3499999996</v>
      </c>
      <c r="D27" s="88">
        <v>4162224.7800000007</v>
      </c>
      <c r="E27" s="88">
        <v>6972366.9699999997</v>
      </c>
      <c r="F27" s="88">
        <v>11091649.84</v>
      </c>
      <c r="G27" s="88">
        <v>6341337.4699999988</v>
      </c>
    </row>
    <row r="28" spans="1:7" ht="20.25" customHeight="1" x14ac:dyDescent="0.25">
      <c r="A28" s="1" t="s">
        <v>130</v>
      </c>
      <c r="B28" s="29">
        <v>767493.84999999963</v>
      </c>
      <c r="C28" s="37">
        <v>1646103.8899999997</v>
      </c>
      <c r="D28" s="37">
        <v>1286590.8200000008</v>
      </c>
      <c r="E28" s="37">
        <v>1472243.13</v>
      </c>
      <c r="F28" s="37">
        <v>8666949.2799999993</v>
      </c>
      <c r="G28" s="37">
        <v>2473547.6199999992</v>
      </c>
    </row>
    <row r="29" spans="1:7" ht="20.25" customHeight="1" x14ac:dyDescent="0.25">
      <c r="A29" s="1" t="s">
        <v>131</v>
      </c>
      <c r="B29" s="29">
        <v>1529955.85</v>
      </c>
      <c r="C29" s="37">
        <v>2715276.46</v>
      </c>
      <c r="D29" s="37">
        <v>2875633.96</v>
      </c>
      <c r="E29" s="37">
        <v>5500123.8399999999</v>
      </c>
      <c r="F29" s="37">
        <v>2424700.5600000005</v>
      </c>
      <c r="G29" s="37">
        <v>3867789.8499999996</v>
      </c>
    </row>
    <row r="30" spans="1:7" ht="20.25" customHeight="1" x14ac:dyDescent="0.25">
      <c r="A30" s="35" t="s">
        <v>133</v>
      </c>
      <c r="B30" s="87">
        <v>0</v>
      </c>
      <c r="C30" s="87">
        <v>0</v>
      </c>
      <c r="D30" s="87">
        <v>0</v>
      </c>
      <c r="E30" s="87">
        <v>0</v>
      </c>
      <c r="F30" s="87">
        <v>0</v>
      </c>
      <c r="G30" s="87">
        <v>0</v>
      </c>
    </row>
    <row r="31" spans="1:7" ht="20.25" customHeight="1" x14ac:dyDescent="0.25">
      <c r="A31" s="35"/>
      <c r="B31" s="87"/>
      <c r="C31" s="88"/>
      <c r="D31" s="88"/>
      <c r="E31" s="88"/>
      <c r="F31" s="88"/>
      <c r="G31" s="88"/>
    </row>
    <row r="32" spans="1:7" ht="20.25" customHeight="1" x14ac:dyDescent="0.25">
      <c r="A32" s="35" t="s">
        <v>136</v>
      </c>
      <c r="B32" s="87"/>
      <c r="C32" s="88"/>
      <c r="D32" s="88"/>
      <c r="E32" s="88"/>
      <c r="F32" s="88"/>
      <c r="G32" s="88"/>
    </row>
    <row r="33" spans="1:8" ht="20.25" customHeight="1" x14ac:dyDescent="0.25">
      <c r="A33" s="35" t="s">
        <v>137</v>
      </c>
      <c r="B33" s="87">
        <v>4293378.5</v>
      </c>
      <c r="C33" s="88">
        <v>5477146.9000000004</v>
      </c>
      <c r="D33" s="88">
        <v>4089750.4</v>
      </c>
      <c r="E33" s="88">
        <v>5628798.5</v>
      </c>
      <c r="F33" s="88">
        <v>4319158</v>
      </c>
      <c r="G33" s="88">
        <v>6175059.21</v>
      </c>
    </row>
    <row r="34" spans="1:8" ht="20.25" customHeight="1" x14ac:dyDescent="0.25">
      <c r="A34" s="1" t="s">
        <v>130</v>
      </c>
      <c r="B34" s="29">
        <v>245229</v>
      </c>
      <c r="C34" s="37">
        <v>330220</v>
      </c>
      <c r="D34" s="37">
        <v>460630.5</v>
      </c>
      <c r="E34" s="37">
        <v>311784.5</v>
      </c>
      <c r="F34" s="37">
        <v>32974</v>
      </c>
      <c r="G34" s="37">
        <v>307718</v>
      </c>
    </row>
    <row r="35" spans="1:8" ht="20.25" customHeight="1" x14ac:dyDescent="0.25">
      <c r="A35" s="1" t="s">
        <v>131</v>
      </c>
      <c r="B35" s="29">
        <v>4048149.5</v>
      </c>
      <c r="C35" s="37">
        <v>5146926.9000000004</v>
      </c>
      <c r="D35" s="37">
        <v>3629119.9</v>
      </c>
      <c r="E35" s="37">
        <v>5317014</v>
      </c>
      <c r="F35" s="37">
        <v>4286184</v>
      </c>
      <c r="G35" s="37">
        <v>5867341.21</v>
      </c>
    </row>
    <row r="36" spans="1:8" ht="20.25" customHeight="1" x14ac:dyDescent="0.25">
      <c r="A36" s="35" t="s">
        <v>138</v>
      </c>
      <c r="B36" s="87">
        <v>4293378.5</v>
      </c>
      <c r="C36" s="88">
        <v>5477146.9000000004</v>
      </c>
      <c r="D36" s="88">
        <v>4089750.4</v>
      </c>
      <c r="E36" s="88">
        <v>5628798.5</v>
      </c>
      <c r="F36" s="88">
        <v>4319158</v>
      </c>
      <c r="G36" s="88">
        <v>6175059.21</v>
      </c>
    </row>
    <row r="37" spans="1:8" ht="20.25" customHeight="1" x14ac:dyDescent="0.25">
      <c r="A37" s="1" t="s">
        <v>130</v>
      </c>
      <c r="B37" s="29">
        <v>462459.5</v>
      </c>
      <c r="C37" s="37">
        <v>785449.90000000037</v>
      </c>
      <c r="D37" s="37">
        <v>737801.89999999991</v>
      </c>
      <c r="E37" s="37">
        <v>1023148.5</v>
      </c>
      <c r="F37" s="37">
        <v>553434</v>
      </c>
      <c r="G37" s="37">
        <v>569510</v>
      </c>
    </row>
    <row r="38" spans="1:8" ht="20.25" customHeight="1" x14ac:dyDescent="0.25">
      <c r="A38" s="1" t="s">
        <v>131</v>
      </c>
      <c r="B38" s="29">
        <v>3830919</v>
      </c>
      <c r="C38" s="37">
        <v>4691697</v>
      </c>
      <c r="D38" s="37">
        <v>3351948.5</v>
      </c>
      <c r="E38" s="37">
        <v>4605650</v>
      </c>
      <c r="F38" s="37">
        <v>3765724</v>
      </c>
      <c r="G38" s="37">
        <v>5605549.21</v>
      </c>
    </row>
    <row r="39" spans="1:8" ht="20.25" customHeight="1" x14ac:dyDescent="0.25">
      <c r="A39" s="35" t="s">
        <v>133</v>
      </c>
      <c r="B39" s="87">
        <v>0</v>
      </c>
      <c r="C39" s="88">
        <v>0</v>
      </c>
      <c r="D39" s="88">
        <v>0</v>
      </c>
      <c r="E39" s="88">
        <v>0</v>
      </c>
      <c r="F39" s="88">
        <v>0</v>
      </c>
      <c r="G39" s="88">
        <v>0</v>
      </c>
    </row>
    <row r="40" spans="1:8" ht="9" customHeight="1" thickBot="1" x14ac:dyDescent="0.3">
      <c r="A40" s="20"/>
      <c r="B40" s="21"/>
      <c r="C40" s="21"/>
      <c r="D40" s="21"/>
      <c r="E40" s="21"/>
      <c r="F40" s="21"/>
      <c r="G40" s="21"/>
      <c r="H40" s="21"/>
    </row>
    <row r="41" spans="1:8" ht="15.75" thickTop="1" x14ac:dyDescent="0.25">
      <c r="A41" s="241" t="s">
        <v>63</v>
      </c>
      <c r="B41" s="241"/>
      <c r="C41" s="241"/>
      <c r="D41" s="241"/>
      <c r="E41" s="241"/>
      <c r="F41" s="241"/>
      <c r="G41" s="241"/>
      <c r="H41" s="241"/>
    </row>
  </sheetData>
  <mergeCells count="3">
    <mergeCell ref="A1:H1"/>
    <mergeCell ref="A2:H2"/>
    <mergeCell ref="A41:H41"/>
  </mergeCells>
  <pageMargins left="0.7" right="0.7" top="0.75" bottom="0.75" header="0.3" footer="0.3"/>
  <pageSetup paperSize="9" scale="91"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5"/>
  <sheetViews>
    <sheetView view="pageBreakPreview" topLeftCell="A35" zoomScale="110" zoomScaleNormal="100" zoomScaleSheetLayoutView="110" zoomScalePageLayoutView="40" workbookViewId="0">
      <selection activeCell="K40" sqref="K40"/>
    </sheetView>
  </sheetViews>
  <sheetFormatPr defaultColWidth="9.140625" defaultRowHeight="15" x14ac:dyDescent="0.25"/>
  <cols>
    <col min="1" max="1" width="18.7109375" style="152" customWidth="1"/>
    <col min="2" max="11" width="9.7109375" style="152" customWidth="1"/>
    <col min="12" max="12" width="10.5703125" style="152" bestFit="1" customWidth="1"/>
    <col min="13" max="13" width="12" style="152" customWidth="1"/>
    <col min="14" max="16384" width="9.140625" style="152"/>
  </cols>
  <sheetData>
    <row r="1" spans="1:13" ht="22.5" x14ac:dyDescent="0.25">
      <c r="A1" s="213" t="s">
        <v>175</v>
      </c>
      <c r="B1" s="213"/>
      <c r="C1" s="213"/>
      <c r="D1" s="213"/>
      <c r="E1" s="213"/>
      <c r="F1" s="213"/>
      <c r="G1" s="213"/>
      <c r="H1" s="213"/>
      <c r="I1" s="213"/>
      <c r="J1" s="213"/>
      <c r="K1" s="213"/>
      <c r="M1" s="210" t="s">
        <v>190</v>
      </c>
    </row>
    <row r="2" spans="1:13" ht="22.5" x14ac:dyDescent="0.25">
      <c r="A2" s="213" t="s">
        <v>176</v>
      </c>
      <c r="B2" s="213"/>
      <c r="C2" s="213"/>
      <c r="D2" s="213"/>
      <c r="E2" s="213"/>
      <c r="F2" s="213"/>
      <c r="G2" s="213"/>
      <c r="H2" s="213"/>
      <c r="I2" s="213"/>
      <c r="J2" s="213"/>
      <c r="K2" s="213"/>
      <c r="M2" s="210" t="s">
        <v>191</v>
      </c>
    </row>
    <row r="3" spans="1:13" x14ac:dyDescent="0.25">
      <c r="A3" s="228"/>
      <c r="B3" s="228"/>
      <c r="C3" s="228"/>
      <c r="D3" s="228"/>
      <c r="E3" s="228"/>
      <c r="F3" s="228"/>
      <c r="G3" s="228"/>
      <c r="H3" s="228"/>
      <c r="I3" s="228"/>
      <c r="J3" s="228"/>
      <c r="K3" s="228"/>
      <c r="M3" s="153" t="s">
        <v>173</v>
      </c>
    </row>
    <row r="4" spans="1:13" ht="15.75" thickBot="1" x14ac:dyDescent="0.3">
      <c r="A4" s="229" t="s">
        <v>156</v>
      </c>
      <c r="B4" s="229"/>
      <c r="C4" s="229"/>
      <c r="D4" s="229"/>
      <c r="E4" s="229"/>
      <c r="F4" s="230" t="s">
        <v>141</v>
      </c>
      <c r="G4" s="230"/>
      <c r="H4" s="230"/>
      <c r="I4" s="230"/>
      <c r="J4" s="230"/>
      <c r="K4" s="230"/>
    </row>
    <row r="5" spans="1:13" ht="15.75" thickTop="1" x14ac:dyDescent="0.25">
      <c r="A5" s="225" t="s">
        <v>177</v>
      </c>
      <c r="B5" s="223" t="s">
        <v>17</v>
      </c>
      <c r="C5" s="219"/>
      <c r="D5" s="223" t="s">
        <v>18</v>
      </c>
      <c r="E5" s="219"/>
      <c r="F5" s="223" t="s">
        <v>19</v>
      </c>
      <c r="G5" s="219"/>
      <c r="H5" s="223" t="s">
        <v>142</v>
      </c>
      <c r="I5" s="224"/>
      <c r="J5" s="223" t="s">
        <v>163</v>
      </c>
      <c r="K5" s="224"/>
    </row>
    <row r="6" spans="1:13" ht="15.75" thickBot="1" x14ac:dyDescent="0.3">
      <c r="A6" s="226"/>
      <c r="B6" s="231" t="s">
        <v>20</v>
      </c>
      <c r="C6" s="233"/>
      <c r="D6" s="231" t="s">
        <v>20</v>
      </c>
      <c r="E6" s="233"/>
      <c r="F6" s="231" t="s">
        <v>20</v>
      </c>
      <c r="G6" s="233"/>
      <c r="H6" s="231" t="s">
        <v>20</v>
      </c>
      <c r="I6" s="232"/>
      <c r="J6" s="231" t="s">
        <v>20</v>
      </c>
      <c r="K6" s="232"/>
    </row>
    <row r="7" spans="1:13" ht="15.75" thickBot="1" x14ac:dyDescent="0.3">
      <c r="A7" s="227"/>
      <c r="B7" s="131" t="s">
        <v>21</v>
      </c>
      <c r="C7" s="132" t="s">
        <v>22</v>
      </c>
      <c r="D7" s="133" t="s">
        <v>21</v>
      </c>
      <c r="E7" s="134" t="s">
        <v>22</v>
      </c>
      <c r="F7" s="135" t="s">
        <v>21</v>
      </c>
      <c r="G7" s="136" t="s">
        <v>22</v>
      </c>
      <c r="H7" s="135" t="s">
        <v>21</v>
      </c>
      <c r="I7" s="135" t="s">
        <v>22</v>
      </c>
      <c r="J7" s="137" t="s">
        <v>21</v>
      </c>
      <c r="K7" s="135" t="s">
        <v>22</v>
      </c>
    </row>
    <row r="8" spans="1:13" ht="23.25" customHeight="1" thickTop="1" x14ac:dyDescent="0.25">
      <c r="A8" s="1" t="s">
        <v>23</v>
      </c>
      <c r="B8" s="29">
        <v>0</v>
      </c>
      <c r="C8" s="29">
        <v>0</v>
      </c>
      <c r="D8" s="31">
        <v>1783</v>
      </c>
      <c r="E8" s="31">
        <v>1773</v>
      </c>
      <c r="F8" s="32">
        <v>1225.5</v>
      </c>
      <c r="G8" s="32">
        <v>1225.5</v>
      </c>
      <c r="H8" s="32">
        <v>345</v>
      </c>
      <c r="I8" s="32">
        <v>345</v>
      </c>
      <c r="J8" s="32">
        <v>0</v>
      </c>
      <c r="K8" s="32">
        <v>0</v>
      </c>
    </row>
    <row r="9" spans="1:13" ht="23.25" customHeight="1" x14ac:dyDescent="0.25">
      <c r="A9" s="1" t="s">
        <v>25</v>
      </c>
      <c r="B9" s="29">
        <v>0</v>
      </c>
      <c r="C9" s="29">
        <v>0</v>
      </c>
      <c r="D9" s="32">
        <v>0</v>
      </c>
      <c r="E9" s="32">
        <v>0</v>
      </c>
      <c r="F9" s="32">
        <v>757.6</v>
      </c>
      <c r="G9" s="32">
        <v>757.6</v>
      </c>
      <c r="H9" s="32">
        <v>0</v>
      </c>
      <c r="I9" s="32">
        <v>0</v>
      </c>
      <c r="J9" s="32">
        <v>0</v>
      </c>
      <c r="K9" s="32">
        <v>0</v>
      </c>
    </row>
    <row r="10" spans="1:13" ht="23.25" customHeight="1" x14ac:dyDescent="0.25">
      <c r="A10" s="1" t="s">
        <v>26</v>
      </c>
      <c r="B10" s="29">
        <v>203</v>
      </c>
      <c r="C10" s="29">
        <v>203</v>
      </c>
      <c r="D10" s="32">
        <v>869.2</v>
      </c>
      <c r="E10" s="32">
        <v>824.2</v>
      </c>
      <c r="F10" s="32">
        <v>2511</v>
      </c>
      <c r="G10" s="32">
        <v>2393</v>
      </c>
      <c r="H10" s="32">
        <v>0</v>
      </c>
      <c r="I10" s="32">
        <v>0</v>
      </c>
      <c r="J10" s="32">
        <v>0</v>
      </c>
      <c r="K10" s="32">
        <v>0</v>
      </c>
    </row>
    <row r="11" spans="1:13" ht="23.25" customHeight="1" x14ac:dyDescent="0.25">
      <c r="A11" s="1" t="s">
        <v>27</v>
      </c>
      <c r="B11" s="29">
        <v>99.3</v>
      </c>
      <c r="C11" s="29">
        <v>95.3</v>
      </c>
      <c r="D11" s="32">
        <v>0</v>
      </c>
      <c r="E11" s="32">
        <v>0</v>
      </c>
      <c r="F11" s="32">
        <v>0</v>
      </c>
      <c r="G11" s="32">
        <v>0</v>
      </c>
      <c r="H11" s="32">
        <v>0</v>
      </c>
      <c r="I11" s="32">
        <v>0</v>
      </c>
      <c r="J11" s="32">
        <v>0</v>
      </c>
      <c r="K11" s="32">
        <v>0</v>
      </c>
    </row>
    <row r="12" spans="1:13" ht="23.25" customHeight="1" x14ac:dyDescent="0.25">
      <c r="A12" s="1" t="s">
        <v>28</v>
      </c>
      <c r="B12" s="29">
        <v>0</v>
      </c>
      <c r="C12" s="29">
        <v>0</v>
      </c>
      <c r="D12" s="32">
        <v>399.6</v>
      </c>
      <c r="E12" s="32">
        <v>384.6</v>
      </c>
      <c r="F12" s="32">
        <v>0</v>
      </c>
      <c r="G12" s="32">
        <v>0</v>
      </c>
      <c r="H12" s="32">
        <v>0</v>
      </c>
      <c r="I12" s="32">
        <v>0</v>
      </c>
      <c r="J12" s="32">
        <v>0</v>
      </c>
      <c r="K12" s="32">
        <v>0</v>
      </c>
    </row>
    <row r="13" spans="1:13" ht="23.25" customHeight="1" x14ac:dyDescent="0.25">
      <c r="A13" s="1" t="s">
        <v>29</v>
      </c>
      <c r="B13" s="29">
        <v>0</v>
      </c>
      <c r="C13" s="29">
        <v>0</v>
      </c>
      <c r="D13" s="32">
        <v>506.5</v>
      </c>
      <c r="E13" s="32">
        <v>506.5</v>
      </c>
      <c r="F13" s="32">
        <v>0</v>
      </c>
      <c r="G13" s="32">
        <v>0</v>
      </c>
      <c r="H13" s="32">
        <v>460</v>
      </c>
      <c r="I13" s="32">
        <v>460</v>
      </c>
      <c r="J13" s="32">
        <v>0</v>
      </c>
      <c r="K13" s="32">
        <v>0</v>
      </c>
    </row>
    <row r="14" spans="1:13" ht="23.25" customHeight="1" x14ac:dyDescent="0.25">
      <c r="A14" s="1" t="s">
        <v>30</v>
      </c>
      <c r="B14" s="29">
        <v>0</v>
      </c>
      <c r="C14" s="29">
        <v>0</v>
      </c>
      <c r="D14" s="32">
        <v>1126.5</v>
      </c>
      <c r="E14" s="32">
        <v>1124.5</v>
      </c>
      <c r="F14" s="32">
        <v>0</v>
      </c>
      <c r="G14" s="32">
        <v>0</v>
      </c>
      <c r="H14" s="32">
        <v>0</v>
      </c>
      <c r="I14" s="32">
        <v>0</v>
      </c>
      <c r="J14" s="32">
        <v>0</v>
      </c>
      <c r="K14" s="32">
        <v>0</v>
      </c>
    </row>
    <row r="15" spans="1:13" ht="23.25" customHeight="1" x14ac:dyDescent="0.25">
      <c r="A15" s="1" t="s">
        <v>31</v>
      </c>
      <c r="B15" s="29">
        <v>0</v>
      </c>
      <c r="C15" s="29">
        <v>0</v>
      </c>
      <c r="D15" s="32">
        <v>0</v>
      </c>
      <c r="E15" s="32">
        <v>0</v>
      </c>
      <c r="F15" s="32">
        <v>780.8</v>
      </c>
      <c r="G15" s="32">
        <v>753.3</v>
      </c>
      <c r="H15" s="32">
        <v>0</v>
      </c>
      <c r="I15" s="32">
        <v>0</v>
      </c>
      <c r="J15" s="32">
        <v>0</v>
      </c>
      <c r="K15" s="32">
        <v>0</v>
      </c>
    </row>
    <row r="16" spans="1:13" ht="23.25" customHeight="1" x14ac:dyDescent="0.25">
      <c r="A16" s="1" t="s">
        <v>32</v>
      </c>
      <c r="B16" s="29">
        <v>0</v>
      </c>
      <c r="C16" s="29">
        <v>0</v>
      </c>
      <c r="D16" s="32">
        <v>893.9</v>
      </c>
      <c r="E16" s="32">
        <v>887.9</v>
      </c>
      <c r="F16" s="32">
        <v>0</v>
      </c>
      <c r="G16" s="32">
        <v>0</v>
      </c>
      <c r="H16" s="32">
        <v>0</v>
      </c>
      <c r="I16" s="32">
        <v>0</v>
      </c>
      <c r="J16" s="32">
        <v>0</v>
      </c>
      <c r="K16" s="32">
        <v>0</v>
      </c>
    </row>
    <row r="17" spans="1:13" ht="23.25" customHeight="1" x14ac:dyDescent="0.25">
      <c r="A17" s="1" t="s">
        <v>33</v>
      </c>
      <c r="B17" s="29">
        <v>0</v>
      </c>
      <c r="C17" s="29">
        <v>0</v>
      </c>
      <c r="D17" s="32">
        <v>254</v>
      </c>
      <c r="E17" s="32">
        <v>251</v>
      </c>
      <c r="F17" s="32">
        <v>0</v>
      </c>
      <c r="G17" s="32">
        <v>0</v>
      </c>
      <c r="H17" s="32">
        <v>0</v>
      </c>
      <c r="I17" s="32">
        <v>0</v>
      </c>
      <c r="J17" s="32">
        <v>238</v>
      </c>
      <c r="K17" s="32">
        <v>198</v>
      </c>
    </row>
    <row r="18" spans="1:13" ht="23.25" customHeight="1" x14ac:dyDescent="0.25">
      <c r="A18" s="1" t="s">
        <v>34</v>
      </c>
      <c r="B18" s="29">
        <v>0</v>
      </c>
      <c r="C18" s="29">
        <v>0</v>
      </c>
      <c r="D18" s="32">
        <v>428.8</v>
      </c>
      <c r="E18" s="32">
        <v>421.8</v>
      </c>
      <c r="F18" s="32">
        <v>0</v>
      </c>
      <c r="G18" s="32">
        <v>0</v>
      </c>
      <c r="H18" s="32">
        <v>0</v>
      </c>
      <c r="I18" s="32">
        <v>0</v>
      </c>
      <c r="J18" s="32">
        <v>0</v>
      </c>
      <c r="K18" s="32">
        <v>0</v>
      </c>
    </row>
    <row r="19" spans="1:13" ht="23.25" customHeight="1" thickBot="1" x14ac:dyDescent="0.3">
      <c r="A19" s="2" t="s">
        <v>35</v>
      </c>
      <c r="B19" s="29">
        <v>624.5</v>
      </c>
      <c r="C19" s="33">
        <v>592.5</v>
      </c>
      <c r="D19" s="34">
        <v>618.20000000000005</v>
      </c>
      <c r="E19" s="34">
        <v>560.79999999999995</v>
      </c>
      <c r="F19" s="34">
        <v>177</v>
      </c>
      <c r="G19" s="34">
        <v>177</v>
      </c>
      <c r="H19" s="34">
        <v>0</v>
      </c>
      <c r="I19" s="34">
        <v>0</v>
      </c>
      <c r="J19" s="34">
        <v>0</v>
      </c>
      <c r="K19" s="34">
        <v>0</v>
      </c>
    </row>
    <row r="20" spans="1:13" ht="23.25" customHeight="1" x14ac:dyDescent="0.25">
      <c r="A20" s="35" t="s">
        <v>36</v>
      </c>
      <c r="B20" s="36"/>
      <c r="C20" s="37"/>
      <c r="D20" s="38"/>
      <c r="E20" s="38"/>
      <c r="F20" s="38"/>
      <c r="G20" s="38"/>
      <c r="H20" s="38"/>
      <c r="I20" s="38"/>
      <c r="J20" s="149"/>
      <c r="K20" s="149"/>
    </row>
    <row r="21" spans="1:13" ht="23.25" customHeight="1" x14ac:dyDescent="0.25">
      <c r="A21" s="1" t="s">
        <v>37</v>
      </c>
      <c r="B21" s="39">
        <f>AVERAGE(B8:B19)</f>
        <v>77.233333333333334</v>
      </c>
      <c r="C21" s="39">
        <f t="shared" ref="C21:I21" si="0">AVERAGE(C8:C19)</f>
        <v>74.233333333333334</v>
      </c>
      <c r="D21" s="39">
        <f t="shared" si="0"/>
        <v>573.30833333333328</v>
      </c>
      <c r="E21" s="39">
        <f t="shared" si="0"/>
        <v>561.19166666666661</v>
      </c>
      <c r="F21" s="39">
        <f t="shared" si="0"/>
        <v>454.32500000000005</v>
      </c>
      <c r="G21" s="39">
        <f t="shared" si="0"/>
        <v>442.20000000000005</v>
      </c>
      <c r="H21" s="39">
        <f t="shared" si="0"/>
        <v>67.083333333333329</v>
      </c>
      <c r="I21" s="39">
        <f t="shared" si="0"/>
        <v>67.083333333333329</v>
      </c>
      <c r="J21" s="39">
        <f t="shared" ref="J21" si="1">AVERAGE(J8:J19)</f>
        <v>19.833333333333332</v>
      </c>
      <c r="K21" s="39">
        <f>AVERAGE(K8:K19)</f>
        <v>16.5</v>
      </c>
    </row>
    <row r="22" spans="1:13" ht="23.25" customHeight="1" thickBot="1" x14ac:dyDescent="0.3">
      <c r="A22" s="5" t="s">
        <v>38</v>
      </c>
      <c r="B22" s="40">
        <f>B21/30</f>
        <v>2.5744444444444445</v>
      </c>
      <c r="C22" s="40">
        <f t="shared" ref="C22:I22" si="2">C21/30</f>
        <v>2.4744444444444444</v>
      </c>
      <c r="D22" s="40">
        <f t="shared" si="2"/>
        <v>19.110277777777775</v>
      </c>
      <c r="E22" s="40">
        <f t="shared" si="2"/>
        <v>18.706388888888888</v>
      </c>
      <c r="F22" s="40">
        <f t="shared" si="2"/>
        <v>15.144166666666669</v>
      </c>
      <c r="G22" s="40">
        <f t="shared" si="2"/>
        <v>14.740000000000002</v>
      </c>
      <c r="H22" s="40">
        <f t="shared" si="2"/>
        <v>2.2361111111111112</v>
      </c>
      <c r="I22" s="40">
        <f t="shared" si="2"/>
        <v>2.2361111111111112</v>
      </c>
      <c r="J22" s="40">
        <f t="shared" ref="J22:K22" si="3">J21/30</f>
        <v>0.66111111111111109</v>
      </c>
      <c r="K22" s="40">
        <f t="shared" si="3"/>
        <v>0.55000000000000004</v>
      </c>
    </row>
    <row r="23" spans="1:13" ht="23.25" customHeight="1" thickTop="1" x14ac:dyDescent="0.25">
      <c r="A23" s="235"/>
      <c r="B23" s="235"/>
      <c r="C23" s="235"/>
      <c r="D23" s="235"/>
      <c r="E23" s="235"/>
      <c r="F23" s="235"/>
      <c r="G23" s="235"/>
      <c r="H23" s="235"/>
      <c r="I23" s="235"/>
      <c r="J23" s="235"/>
      <c r="K23" s="235"/>
    </row>
    <row r="24" spans="1:13" ht="23.25" customHeight="1" x14ac:dyDescent="0.25">
      <c r="A24" s="236"/>
      <c r="B24" s="236"/>
      <c r="C24" s="236"/>
      <c r="D24" s="236"/>
      <c r="E24" s="236"/>
      <c r="F24" s="236"/>
      <c r="G24" s="236"/>
      <c r="H24" s="236"/>
      <c r="I24" s="236"/>
      <c r="J24" s="236"/>
      <c r="K24" s="236"/>
    </row>
    <row r="25" spans="1:13" ht="23.25" customHeight="1" thickBot="1" x14ac:dyDescent="0.3">
      <c r="A25" s="229" t="s">
        <v>157</v>
      </c>
      <c r="B25" s="229"/>
      <c r="C25" s="229"/>
      <c r="D25" s="229"/>
      <c r="E25" s="229"/>
      <c r="F25" s="229"/>
      <c r="G25" s="229"/>
      <c r="H25" s="229"/>
      <c r="I25" s="229"/>
      <c r="J25" s="229"/>
      <c r="K25" s="229"/>
    </row>
    <row r="26" spans="1:13" ht="23.25" customHeight="1" thickTop="1" x14ac:dyDescent="0.25">
      <c r="A26" s="225" t="s">
        <v>177</v>
      </c>
      <c r="B26" s="223" t="s">
        <v>17</v>
      </c>
      <c r="C26" s="219"/>
      <c r="D26" s="223" t="s">
        <v>18</v>
      </c>
      <c r="E26" s="219"/>
      <c r="F26" s="223" t="s">
        <v>19</v>
      </c>
      <c r="G26" s="219"/>
      <c r="H26" s="223" t="s">
        <v>142</v>
      </c>
      <c r="I26" s="224"/>
      <c r="J26" s="223" t="s">
        <v>163</v>
      </c>
      <c r="K26" s="224"/>
    </row>
    <row r="27" spans="1:13" ht="23.25" customHeight="1" thickBot="1" x14ac:dyDescent="0.3">
      <c r="A27" s="226"/>
      <c r="B27" s="231" t="s">
        <v>39</v>
      </c>
      <c r="C27" s="233"/>
      <c r="D27" s="231" t="s">
        <v>39</v>
      </c>
      <c r="E27" s="233"/>
      <c r="F27" s="231" t="s">
        <v>39</v>
      </c>
      <c r="G27" s="233"/>
      <c r="H27" s="231" t="s">
        <v>39</v>
      </c>
      <c r="I27" s="232"/>
      <c r="J27" s="231" t="s">
        <v>39</v>
      </c>
      <c r="K27" s="232"/>
    </row>
    <row r="28" spans="1:13" ht="23.25" customHeight="1" thickBot="1" x14ac:dyDescent="0.3">
      <c r="A28" s="227"/>
      <c r="B28" s="131" t="s">
        <v>21</v>
      </c>
      <c r="C28" s="138" t="s">
        <v>40</v>
      </c>
      <c r="D28" s="133" t="s">
        <v>21</v>
      </c>
      <c r="E28" s="139" t="s">
        <v>40</v>
      </c>
      <c r="F28" s="131" t="s">
        <v>21</v>
      </c>
      <c r="G28" s="138" t="s">
        <v>40</v>
      </c>
      <c r="H28" s="137" t="s">
        <v>21</v>
      </c>
      <c r="I28" s="135" t="s">
        <v>40</v>
      </c>
      <c r="J28" s="137" t="s">
        <v>21</v>
      </c>
      <c r="K28" s="135" t="s">
        <v>40</v>
      </c>
    </row>
    <row r="29" spans="1:13" ht="23.25" customHeight="1" thickTop="1" x14ac:dyDescent="0.25">
      <c r="A29" s="41" t="s">
        <v>23</v>
      </c>
      <c r="B29" s="30">
        <v>12226</v>
      </c>
      <c r="C29" s="30">
        <v>11285.8</v>
      </c>
      <c r="D29" s="31">
        <v>4476.8999999999996</v>
      </c>
      <c r="E29" s="31">
        <v>2353.4</v>
      </c>
      <c r="F29" s="31">
        <v>3013.9</v>
      </c>
      <c r="G29" s="31">
        <v>2566.9</v>
      </c>
      <c r="H29" s="31">
        <v>29652.3</v>
      </c>
      <c r="I29" s="31">
        <v>29449.65</v>
      </c>
      <c r="J29" s="31">
        <v>30627.1</v>
      </c>
      <c r="K29" s="31">
        <v>29928.25</v>
      </c>
    </row>
    <row r="30" spans="1:13" ht="23.25" customHeight="1" x14ac:dyDescent="0.25">
      <c r="A30" s="1" t="s">
        <v>25</v>
      </c>
      <c r="B30" s="30">
        <v>9787.7000000000007</v>
      </c>
      <c r="C30" s="30">
        <v>9199.4</v>
      </c>
      <c r="D30" s="31">
        <v>4106.8</v>
      </c>
      <c r="E30" s="31">
        <v>3452.3</v>
      </c>
      <c r="F30" s="32">
        <v>6859.7</v>
      </c>
      <c r="G30" s="32">
        <v>6433.4</v>
      </c>
      <c r="H30" s="32">
        <v>25241.75</v>
      </c>
      <c r="I30" s="32">
        <v>23791.7</v>
      </c>
      <c r="J30" s="32">
        <v>40071.300000000003</v>
      </c>
      <c r="K30" s="32">
        <v>39502.1</v>
      </c>
    </row>
    <row r="31" spans="1:13" ht="23.25" customHeight="1" x14ac:dyDescent="0.25">
      <c r="A31" s="1" t="s">
        <v>26</v>
      </c>
      <c r="B31" s="30">
        <v>8396.9</v>
      </c>
      <c r="C31" s="30">
        <v>8190.1</v>
      </c>
      <c r="D31" s="31">
        <v>3875.5</v>
      </c>
      <c r="E31" s="31">
        <v>3376.1</v>
      </c>
      <c r="F31" s="32">
        <v>3016.9</v>
      </c>
      <c r="G31" s="32">
        <v>3016.9</v>
      </c>
      <c r="H31" s="32">
        <v>27079.95</v>
      </c>
      <c r="I31" s="32">
        <v>26959.9</v>
      </c>
      <c r="J31" s="32">
        <v>27565.599999999999</v>
      </c>
      <c r="K31" s="32">
        <v>27166.45</v>
      </c>
      <c r="L31" s="158"/>
      <c r="M31" s="158"/>
    </row>
    <row r="32" spans="1:13" ht="23.25" customHeight="1" x14ac:dyDescent="0.25">
      <c r="A32" s="1" t="s">
        <v>27</v>
      </c>
      <c r="B32" s="30">
        <v>10429.1</v>
      </c>
      <c r="C32" s="30">
        <v>10076.799999999999</v>
      </c>
      <c r="D32" s="31">
        <v>6884.3</v>
      </c>
      <c r="E32" s="31">
        <v>5894.8</v>
      </c>
      <c r="F32" s="31">
        <v>4125</v>
      </c>
      <c r="G32" s="32">
        <v>3502.5</v>
      </c>
      <c r="H32" s="42">
        <v>17937.05</v>
      </c>
      <c r="I32" s="42">
        <v>17937.05</v>
      </c>
      <c r="J32" s="42">
        <v>39026.550000000003</v>
      </c>
      <c r="K32" s="42">
        <v>38711.699999999997</v>
      </c>
    </row>
    <row r="33" spans="1:11" ht="23.25" customHeight="1" x14ac:dyDescent="0.25">
      <c r="A33" s="1" t="s">
        <v>28</v>
      </c>
      <c r="B33" s="30">
        <v>10810.8</v>
      </c>
      <c r="C33" s="30">
        <v>9744.9</v>
      </c>
      <c r="D33" s="31">
        <v>2504.4</v>
      </c>
      <c r="E33" s="31">
        <v>2313.4</v>
      </c>
      <c r="F33" s="32">
        <v>12170.5</v>
      </c>
      <c r="G33" s="32">
        <v>11995.4</v>
      </c>
      <c r="H33" s="32">
        <v>21511.45</v>
      </c>
      <c r="I33" s="32">
        <v>21054.35</v>
      </c>
      <c r="J33" s="32">
        <v>27196.6</v>
      </c>
      <c r="K33" s="32">
        <v>26625.4</v>
      </c>
    </row>
    <row r="34" spans="1:11" ht="23.25" customHeight="1" x14ac:dyDescent="0.25">
      <c r="A34" s="1" t="s">
        <v>29</v>
      </c>
      <c r="B34" s="30">
        <v>7999.3</v>
      </c>
      <c r="C34" s="30">
        <v>7125.4</v>
      </c>
      <c r="D34" s="31">
        <v>5367</v>
      </c>
      <c r="E34" s="31">
        <v>4971.8</v>
      </c>
      <c r="F34" s="32">
        <v>19140.3</v>
      </c>
      <c r="G34" s="32">
        <v>17873.3</v>
      </c>
      <c r="H34" s="32">
        <v>33492.050000000003</v>
      </c>
      <c r="I34" s="32">
        <v>33486.050000000003</v>
      </c>
      <c r="J34" s="32">
        <v>27714.05</v>
      </c>
      <c r="K34" s="32">
        <v>27444.05</v>
      </c>
    </row>
    <row r="35" spans="1:11" ht="23.25" customHeight="1" x14ac:dyDescent="0.25">
      <c r="A35" s="1" t="s">
        <v>30</v>
      </c>
      <c r="B35" s="30">
        <v>3805</v>
      </c>
      <c r="C35" s="30">
        <v>3159.8</v>
      </c>
      <c r="D35" s="31">
        <v>5074.2</v>
      </c>
      <c r="E35" s="31">
        <v>3803</v>
      </c>
      <c r="F35" s="31">
        <v>17580</v>
      </c>
      <c r="G35" s="32">
        <v>16746.599999999999</v>
      </c>
      <c r="H35" s="31">
        <v>35163.15</v>
      </c>
      <c r="I35" s="32">
        <v>34836.15</v>
      </c>
      <c r="J35" s="31">
        <v>42284</v>
      </c>
      <c r="K35" s="32">
        <v>42109</v>
      </c>
    </row>
    <row r="36" spans="1:11" ht="23.25" customHeight="1" x14ac:dyDescent="0.25">
      <c r="A36" s="1" t="s">
        <v>31</v>
      </c>
      <c r="B36" s="30">
        <v>6699.2</v>
      </c>
      <c r="C36" s="30">
        <v>6699.2</v>
      </c>
      <c r="D36" s="31">
        <v>2663.6</v>
      </c>
      <c r="E36" s="31">
        <v>2343.1999999999998</v>
      </c>
      <c r="F36" s="31">
        <v>11286.15</v>
      </c>
      <c r="G36" s="32">
        <v>11042.45</v>
      </c>
      <c r="H36" s="31">
        <v>16310.9</v>
      </c>
      <c r="I36" s="32">
        <v>15638.25</v>
      </c>
      <c r="J36" s="31">
        <v>28284</v>
      </c>
      <c r="K36" s="32">
        <v>27411.65</v>
      </c>
    </row>
    <row r="37" spans="1:11" ht="23.25" customHeight="1" x14ac:dyDescent="0.25">
      <c r="A37" s="1" t="s">
        <v>32</v>
      </c>
      <c r="B37" s="30">
        <v>14252.9</v>
      </c>
      <c r="C37" s="30">
        <v>14152.8</v>
      </c>
      <c r="D37" s="31">
        <v>8606.6</v>
      </c>
      <c r="E37" s="31">
        <v>7909.6</v>
      </c>
      <c r="F37" s="31">
        <v>33281.550000000003</v>
      </c>
      <c r="G37" s="32">
        <v>33251.050000000003</v>
      </c>
      <c r="H37" s="31">
        <v>28473.4</v>
      </c>
      <c r="I37" s="32">
        <v>27095.65</v>
      </c>
      <c r="J37" s="31">
        <v>29113.85</v>
      </c>
      <c r="K37" s="32">
        <v>28888.2</v>
      </c>
    </row>
    <row r="38" spans="1:11" ht="23.25" customHeight="1" x14ac:dyDescent="0.25">
      <c r="A38" s="1" t="s">
        <v>33</v>
      </c>
      <c r="B38" s="30">
        <v>16310.1</v>
      </c>
      <c r="C38" s="30">
        <v>16150</v>
      </c>
      <c r="D38" s="31">
        <v>4584.6000000000004</v>
      </c>
      <c r="E38" s="31">
        <v>4266.3999999999996</v>
      </c>
      <c r="F38" s="31">
        <v>19206</v>
      </c>
      <c r="G38" s="32">
        <v>18798.599999999999</v>
      </c>
      <c r="H38" s="31">
        <v>31225.5</v>
      </c>
      <c r="I38" s="32">
        <v>30233.4</v>
      </c>
      <c r="J38" s="31">
        <f>+SUM('[1]OMO Injection '!$E$1626:$E$1635)/1000</f>
        <v>40163.550000000003</v>
      </c>
      <c r="K38" s="32">
        <f>SUM('[1]OMO Injection '!$I$1626:$I$1635)/1000</f>
        <v>39090.550000000003</v>
      </c>
    </row>
    <row r="39" spans="1:11" ht="23.25" customHeight="1" x14ac:dyDescent="0.25">
      <c r="A39" s="1" t="s">
        <v>34</v>
      </c>
      <c r="B39" s="30">
        <v>14225.9</v>
      </c>
      <c r="C39" s="30">
        <v>14149.9</v>
      </c>
      <c r="D39" s="31">
        <v>4061.4</v>
      </c>
      <c r="E39" s="31">
        <v>4039.4</v>
      </c>
      <c r="F39" s="31">
        <v>24040.5</v>
      </c>
      <c r="G39" s="32">
        <v>23464.6</v>
      </c>
      <c r="H39" s="31">
        <v>29406.7</v>
      </c>
      <c r="I39" s="32">
        <v>28150.799999999999</v>
      </c>
      <c r="J39" s="31">
        <v>35400.199999999997</v>
      </c>
      <c r="K39" s="32">
        <v>34418.9</v>
      </c>
    </row>
    <row r="40" spans="1:11" ht="23.25" customHeight="1" thickBot="1" x14ac:dyDescent="0.3">
      <c r="A40" s="2" t="s">
        <v>35</v>
      </c>
      <c r="B40" s="43">
        <v>3283</v>
      </c>
      <c r="C40" s="43">
        <v>3188.2</v>
      </c>
      <c r="D40" s="44">
        <v>12548.6</v>
      </c>
      <c r="E40" s="44">
        <v>12459.3</v>
      </c>
      <c r="F40" s="44">
        <v>27067.5</v>
      </c>
      <c r="G40" s="44">
        <v>27062.5</v>
      </c>
      <c r="H40" s="44">
        <v>40657.75</v>
      </c>
      <c r="I40" s="44">
        <v>39887.4</v>
      </c>
      <c r="J40" s="44">
        <v>60053.05</v>
      </c>
      <c r="K40" s="44">
        <v>56917.35</v>
      </c>
    </row>
    <row r="41" spans="1:11" ht="23.25" customHeight="1" x14ac:dyDescent="0.25">
      <c r="A41" s="45" t="s">
        <v>36</v>
      </c>
      <c r="B41" s="29"/>
      <c r="C41" s="29"/>
      <c r="D41" s="32"/>
      <c r="E41" s="32"/>
      <c r="F41" s="32"/>
      <c r="G41" s="32"/>
      <c r="H41" s="32"/>
      <c r="I41" s="32"/>
      <c r="J41" s="149"/>
      <c r="K41" s="149"/>
    </row>
    <row r="42" spans="1:11" ht="23.25" customHeight="1" x14ac:dyDescent="0.25">
      <c r="A42" s="1" t="s">
        <v>37</v>
      </c>
      <c r="B42" s="39">
        <f>AVERAGE(B29:B40)</f>
        <v>9852.1583333333328</v>
      </c>
      <c r="C42" s="39">
        <f t="shared" ref="C42:I42" si="4">AVERAGE(C29:C40)</f>
        <v>9426.8583333333318</v>
      </c>
      <c r="D42" s="39">
        <f t="shared" si="4"/>
        <v>5396.1583333333338</v>
      </c>
      <c r="E42" s="39">
        <f t="shared" si="4"/>
        <v>4765.2250000000013</v>
      </c>
      <c r="F42" s="39">
        <f t="shared" si="4"/>
        <v>15065.666666666666</v>
      </c>
      <c r="G42" s="39">
        <f t="shared" si="4"/>
        <v>14646.183333333334</v>
      </c>
      <c r="H42" s="39">
        <f t="shared" si="4"/>
        <v>28012.662500000002</v>
      </c>
      <c r="I42" s="39">
        <f t="shared" si="4"/>
        <v>27376.695833333335</v>
      </c>
      <c r="J42" s="39">
        <f t="shared" ref="J42:K42" si="5">AVERAGE(J29:J40)</f>
        <v>35624.987499999996</v>
      </c>
      <c r="K42" s="39">
        <f t="shared" si="5"/>
        <v>34851.133333333331</v>
      </c>
    </row>
    <row r="43" spans="1:11" ht="23.25" customHeight="1" thickBot="1" x14ac:dyDescent="0.3">
      <c r="A43" s="5" t="s">
        <v>38</v>
      </c>
      <c r="B43" s="40">
        <f>B42/30</f>
        <v>328.40527777777777</v>
      </c>
      <c r="C43" s="40">
        <f t="shared" ref="C43" si="6">C42/30</f>
        <v>314.22861111111104</v>
      </c>
      <c r="D43" s="40">
        <f t="shared" ref="D43" si="7">D42/30</f>
        <v>179.87194444444447</v>
      </c>
      <c r="E43" s="40">
        <f t="shared" ref="E43" si="8">E42/30</f>
        <v>158.84083333333336</v>
      </c>
      <c r="F43" s="40">
        <f t="shared" ref="F43" si="9">F42/30</f>
        <v>502.18888888888887</v>
      </c>
      <c r="G43" s="40">
        <f t="shared" ref="G43" si="10">G42/30</f>
        <v>488.20611111111117</v>
      </c>
      <c r="H43" s="40">
        <f t="shared" ref="H43" si="11">H42/30</f>
        <v>933.75541666666675</v>
      </c>
      <c r="I43" s="40">
        <f t="shared" ref="I43:K43" si="12">I42/30</f>
        <v>912.55652777777789</v>
      </c>
      <c r="J43" s="40">
        <f t="shared" si="12"/>
        <v>1187.4995833333332</v>
      </c>
      <c r="K43" s="40">
        <f t="shared" si="12"/>
        <v>1161.7044444444443</v>
      </c>
    </row>
    <row r="44" spans="1:11" ht="15.75" thickTop="1" x14ac:dyDescent="0.25">
      <c r="A44" s="234" t="s">
        <v>41</v>
      </c>
      <c r="B44" s="234"/>
      <c r="C44" s="234"/>
      <c r="D44" s="234"/>
      <c r="E44" s="234"/>
      <c r="F44" s="234"/>
      <c r="G44" s="234"/>
      <c r="H44" s="234"/>
      <c r="I44" s="234"/>
      <c r="J44" s="234"/>
      <c r="K44" s="234"/>
    </row>
    <row r="45" spans="1:11" x14ac:dyDescent="0.25">
      <c r="J45" s="158"/>
      <c r="K45" s="158"/>
    </row>
  </sheetData>
  <mergeCells count="31">
    <mergeCell ref="A44:K44"/>
    <mergeCell ref="A23:K23"/>
    <mergeCell ref="A24:K24"/>
    <mergeCell ref="A25:K25"/>
    <mergeCell ref="J26:K26"/>
    <mergeCell ref="H27:I27"/>
    <mergeCell ref="J27:K27"/>
    <mergeCell ref="A26:A28"/>
    <mergeCell ref="H26:I26"/>
    <mergeCell ref="B26:C26"/>
    <mergeCell ref="B27:C27"/>
    <mergeCell ref="D26:E26"/>
    <mergeCell ref="D27:E27"/>
    <mergeCell ref="F26:G26"/>
    <mergeCell ref="F27:G27"/>
    <mergeCell ref="H5:I5"/>
    <mergeCell ref="A5:A7"/>
    <mergeCell ref="F5:G5"/>
    <mergeCell ref="A1:K1"/>
    <mergeCell ref="A2:K2"/>
    <mergeCell ref="A3:K3"/>
    <mergeCell ref="A4:E4"/>
    <mergeCell ref="F4:K4"/>
    <mergeCell ref="J5:K5"/>
    <mergeCell ref="H6:I6"/>
    <mergeCell ref="J6:K6"/>
    <mergeCell ref="B6:C6"/>
    <mergeCell ref="B5:C5"/>
    <mergeCell ref="D6:E6"/>
    <mergeCell ref="D5:E5"/>
    <mergeCell ref="F6:G6"/>
  </mergeCells>
  <hyperlinks>
    <hyperlink ref="M3" r:id="rId1" xr:uid="{00000000-0004-0000-0100-000001000000}"/>
    <hyperlink ref="M1" r:id="rId2" xr:uid="{33E774EC-803B-4073-8473-129AE747136C}"/>
    <hyperlink ref="M2" r:id="rId3" xr:uid="{58212A1C-11F2-4D58-B4EA-A63576EA8D60}"/>
  </hyperlinks>
  <pageMargins left="0.7" right="0.7" top="0.75" bottom="0.75" header="0.3" footer="0.3"/>
  <pageSetup paperSize="9" scale="75" orientation="portrait" r:id="rId4"/>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50"/>
  <sheetViews>
    <sheetView view="pageBreakPreview" topLeftCell="A8" zoomScaleNormal="100" zoomScaleSheetLayoutView="100" zoomScalePageLayoutView="40" workbookViewId="0">
      <selection activeCell="K41" sqref="K41"/>
    </sheetView>
  </sheetViews>
  <sheetFormatPr defaultColWidth="9.140625" defaultRowHeight="15" x14ac:dyDescent="0.25"/>
  <cols>
    <col min="1" max="1" width="26.5703125" style="152" customWidth="1"/>
    <col min="2" max="2" width="11.7109375" style="152" bestFit="1" customWidth="1"/>
    <col min="3" max="3" width="12.140625" style="152" bestFit="1" customWidth="1"/>
    <col min="4" max="4" width="11.7109375" style="152" bestFit="1" customWidth="1"/>
    <col min="5" max="5" width="12.140625" style="152" bestFit="1" customWidth="1"/>
    <col min="6" max="6" width="11.7109375" style="152" bestFit="1" customWidth="1"/>
    <col min="7" max="7" width="12.140625" style="152" bestFit="1" customWidth="1"/>
    <col min="8" max="8" width="11.7109375" style="152" bestFit="1" customWidth="1"/>
    <col min="9" max="9" width="12.140625" style="152" bestFit="1" customWidth="1"/>
    <col min="10" max="10" width="11.7109375" style="152" bestFit="1" customWidth="1"/>
    <col min="11" max="11" width="12.140625" style="152" bestFit="1" customWidth="1"/>
    <col min="12" max="16384" width="9.140625" style="152"/>
  </cols>
  <sheetData>
    <row r="1" spans="1:13" ht="22.5" x14ac:dyDescent="0.25">
      <c r="A1" s="213" t="s">
        <v>42</v>
      </c>
      <c r="B1" s="213"/>
      <c r="C1" s="213"/>
      <c r="D1" s="213"/>
      <c r="E1" s="213"/>
      <c r="F1" s="213"/>
      <c r="G1" s="213"/>
      <c r="H1" s="213"/>
      <c r="I1" s="213"/>
      <c r="J1" s="213"/>
      <c r="K1" s="213"/>
      <c r="M1" s="210" t="s">
        <v>192</v>
      </c>
    </row>
    <row r="2" spans="1:13" ht="22.5" x14ac:dyDescent="0.25">
      <c r="A2" s="124"/>
      <c r="B2" s="124"/>
      <c r="C2" s="124"/>
      <c r="D2" s="124"/>
      <c r="E2" s="124"/>
      <c r="F2" s="124"/>
      <c r="G2" s="124"/>
      <c r="H2" s="124"/>
      <c r="I2" s="124"/>
      <c r="J2" s="124"/>
      <c r="K2" s="124"/>
      <c r="M2" s="153" t="s">
        <v>174</v>
      </c>
    </row>
    <row r="3" spans="1:13" ht="15.75" thickBot="1" x14ac:dyDescent="0.3">
      <c r="A3" s="237" t="s">
        <v>1</v>
      </c>
      <c r="B3" s="237"/>
      <c r="C3" s="237"/>
      <c r="D3" s="237"/>
      <c r="E3" s="237"/>
      <c r="F3" s="237"/>
      <c r="G3" s="237"/>
      <c r="H3" s="237"/>
      <c r="I3" s="237"/>
      <c r="J3" s="237"/>
      <c r="K3" s="237"/>
    </row>
    <row r="4" spans="1:13" ht="30" customHeight="1" thickBot="1" x14ac:dyDescent="0.3">
      <c r="A4" s="238" t="s">
        <v>43</v>
      </c>
      <c r="B4" s="238"/>
      <c r="C4" s="238"/>
      <c r="D4" s="238"/>
      <c r="E4" s="238"/>
      <c r="F4" s="238"/>
      <c r="G4" s="238"/>
      <c r="H4" s="239"/>
      <c r="I4" s="239"/>
      <c r="J4" s="239"/>
      <c r="K4" s="239"/>
    </row>
    <row r="5" spans="1:13" ht="15.75" thickBot="1" x14ac:dyDescent="0.3">
      <c r="A5" s="240" t="s">
        <v>177</v>
      </c>
      <c r="B5" s="231" t="s">
        <v>17</v>
      </c>
      <c r="C5" s="233"/>
      <c r="D5" s="231" t="s">
        <v>18</v>
      </c>
      <c r="E5" s="233"/>
      <c r="F5" s="231" t="s">
        <v>19</v>
      </c>
      <c r="G5" s="233"/>
      <c r="H5" s="231" t="s">
        <v>142</v>
      </c>
      <c r="I5" s="232"/>
      <c r="J5" s="231" t="s">
        <v>163</v>
      </c>
      <c r="K5" s="232"/>
    </row>
    <row r="6" spans="1:13" ht="54" customHeight="1" thickBot="1" x14ac:dyDescent="0.3">
      <c r="A6" s="220"/>
      <c r="B6" s="125" t="s">
        <v>44</v>
      </c>
      <c r="C6" s="125" t="s">
        <v>45</v>
      </c>
      <c r="D6" s="125" t="s">
        <v>44</v>
      </c>
      <c r="E6" s="125" t="s">
        <v>45</v>
      </c>
      <c r="F6" s="125" t="s">
        <v>44</v>
      </c>
      <c r="G6" s="125" t="s">
        <v>45</v>
      </c>
      <c r="H6" s="125" t="s">
        <v>44</v>
      </c>
      <c r="I6" s="125" t="s">
        <v>45</v>
      </c>
      <c r="J6" s="125" t="s">
        <v>44</v>
      </c>
      <c r="K6" s="126" t="s">
        <v>45</v>
      </c>
    </row>
    <row r="7" spans="1:13" ht="15.75" thickTop="1" x14ac:dyDescent="0.25">
      <c r="A7" s="1"/>
      <c r="B7" s="47"/>
      <c r="C7" s="47"/>
      <c r="D7" s="47"/>
      <c r="E7" s="47"/>
      <c r="F7" s="47"/>
      <c r="G7" s="47"/>
      <c r="H7" s="47"/>
      <c r="I7" s="47"/>
      <c r="J7" s="47"/>
      <c r="K7" s="47"/>
    </row>
    <row r="8" spans="1:13" ht="29.25" customHeight="1" x14ac:dyDescent="0.25">
      <c r="A8" s="1" t="s">
        <v>23</v>
      </c>
      <c r="B8" s="29">
        <v>249600</v>
      </c>
      <c r="C8" s="29">
        <v>0</v>
      </c>
      <c r="D8" s="48">
        <v>420750</v>
      </c>
      <c r="E8" s="48">
        <v>3838450</v>
      </c>
      <c r="F8" s="29">
        <v>324100</v>
      </c>
      <c r="G8" s="29">
        <v>5290100</v>
      </c>
      <c r="H8" s="29">
        <v>912100</v>
      </c>
      <c r="I8" s="29">
        <v>5081650</v>
      </c>
      <c r="J8" s="29">
        <v>1789700</v>
      </c>
      <c r="K8" s="29">
        <v>2325350</v>
      </c>
    </row>
    <row r="9" spans="1:13" ht="29.25" customHeight="1" x14ac:dyDescent="0.25">
      <c r="A9" s="1" t="s">
        <v>25</v>
      </c>
      <c r="B9" s="29">
        <v>96500</v>
      </c>
      <c r="C9" s="29">
        <v>10000</v>
      </c>
      <c r="D9" s="29">
        <v>496350</v>
      </c>
      <c r="E9" s="29">
        <v>63300</v>
      </c>
      <c r="F9" s="29">
        <v>1906950</v>
      </c>
      <c r="G9" s="29">
        <v>5828500</v>
      </c>
      <c r="H9" s="29">
        <v>1765750</v>
      </c>
      <c r="I9" s="29">
        <v>6684750</v>
      </c>
      <c r="J9" s="29">
        <v>737500</v>
      </c>
      <c r="K9" s="29">
        <v>1272000</v>
      </c>
    </row>
    <row r="10" spans="1:13" ht="29.25" customHeight="1" x14ac:dyDescent="0.25">
      <c r="A10" s="1" t="s">
        <v>26</v>
      </c>
      <c r="B10" s="29">
        <v>214465</v>
      </c>
      <c r="C10" s="29">
        <v>117500</v>
      </c>
      <c r="D10" s="29">
        <v>338700</v>
      </c>
      <c r="E10" s="29">
        <v>635750</v>
      </c>
      <c r="F10" s="29">
        <v>876150</v>
      </c>
      <c r="G10" s="29">
        <v>13180100</v>
      </c>
      <c r="H10" s="29">
        <v>1435980</v>
      </c>
      <c r="I10" s="29">
        <v>6297900</v>
      </c>
      <c r="J10" s="29">
        <v>916250</v>
      </c>
      <c r="K10" s="29">
        <v>404400</v>
      </c>
    </row>
    <row r="11" spans="1:13" ht="29.25" customHeight="1" x14ac:dyDescent="0.25">
      <c r="A11" s="1" t="s">
        <v>27</v>
      </c>
      <c r="B11" s="29">
        <v>0</v>
      </c>
      <c r="C11" s="29">
        <v>23900</v>
      </c>
      <c r="D11" s="29">
        <v>378350</v>
      </c>
      <c r="E11" s="29">
        <v>40500</v>
      </c>
      <c r="F11" s="29">
        <v>1795190</v>
      </c>
      <c r="G11" s="29">
        <v>4950050</v>
      </c>
      <c r="H11" s="29">
        <v>2192100</v>
      </c>
      <c r="I11" s="29">
        <v>6297950</v>
      </c>
      <c r="J11" s="29">
        <v>1564050</v>
      </c>
      <c r="K11" s="29">
        <v>1274100</v>
      </c>
    </row>
    <row r="12" spans="1:13" ht="29.25" customHeight="1" x14ac:dyDescent="0.25">
      <c r="A12" s="1" t="s">
        <v>28</v>
      </c>
      <c r="B12" s="29">
        <v>315450</v>
      </c>
      <c r="C12" s="29">
        <v>13000</v>
      </c>
      <c r="D12" s="29">
        <v>147550</v>
      </c>
      <c r="E12" s="29">
        <v>73750</v>
      </c>
      <c r="F12" s="29">
        <v>938400</v>
      </c>
      <c r="G12" s="29">
        <v>3640100</v>
      </c>
      <c r="H12" s="29">
        <v>1858510</v>
      </c>
      <c r="I12" s="29">
        <v>3256300</v>
      </c>
      <c r="J12" s="29">
        <v>1567300</v>
      </c>
      <c r="K12" s="29">
        <v>688300</v>
      </c>
    </row>
    <row r="13" spans="1:13" ht="29.25" customHeight="1" x14ac:dyDescent="0.25">
      <c r="A13" s="1" t="s">
        <v>29</v>
      </c>
      <c r="B13" s="29">
        <v>474013</v>
      </c>
      <c r="C13" s="29">
        <v>419700</v>
      </c>
      <c r="D13" s="29" t="s">
        <v>46</v>
      </c>
      <c r="E13" s="29">
        <v>1752250</v>
      </c>
      <c r="F13" s="29">
        <v>1882700</v>
      </c>
      <c r="G13" s="29">
        <v>5983000</v>
      </c>
      <c r="H13" s="29">
        <v>5367850</v>
      </c>
      <c r="I13" s="29">
        <v>6978850</v>
      </c>
      <c r="J13" s="29">
        <v>3057250</v>
      </c>
      <c r="K13" s="29">
        <v>724500</v>
      </c>
    </row>
    <row r="14" spans="1:13" ht="29.25" customHeight="1" x14ac:dyDescent="0.25">
      <c r="A14" s="1" t="s">
        <v>30</v>
      </c>
      <c r="B14" s="29">
        <v>106150</v>
      </c>
      <c r="C14" s="29">
        <v>260300</v>
      </c>
      <c r="D14" s="29">
        <v>615650</v>
      </c>
      <c r="E14" s="29">
        <v>2338800</v>
      </c>
      <c r="F14" s="29">
        <v>2527850</v>
      </c>
      <c r="G14" s="29">
        <v>11078540</v>
      </c>
      <c r="H14" s="29">
        <v>1850550</v>
      </c>
      <c r="I14" s="29">
        <v>10301600</v>
      </c>
      <c r="J14" s="29">
        <v>736200</v>
      </c>
      <c r="K14" s="29">
        <v>1370900</v>
      </c>
    </row>
    <row r="15" spans="1:13" ht="29.25" customHeight="1" x14ac:dyDescent="0.25">
      <c r="A15" s="1" t="s">
        <v>31</v>
      </c>
      <c r="B15" s="29">
        <v>56150</v>
      </c>
      <c r="C15" s="29">
        <v>32500</v>
      </c>
      <c r="D15" s="29">
        <v>412650</v>
      </c>
      <c r="E15" s="29">
        <v>722600</v>
      </c>
      <c r="F15" s="29">
        <v>526150</v>
      </c>
      <c r="G15" s="29">
        <v>6495550</v>
      </c>
      <c r="H15" s="29">
        <v>1973450</v>
      </c>
      <c r="I15" s="29">
        <v>4419900</v>
      </c>
      <c r="J15" s="29">
        <v>1376500</v>
      </c>
      <c r="K15" s="29">
        <v>537300</v>
      </c>
    </row>
    <row r="16" spans="1:13" ht="29.25" customHeight="1" x14ac:dyDescent="0.25">
      <c r="A16" s="1" t="s">
        <v>32</v>
      </c>
      <c r="B16" s="29">
        <v>469350</v>
      </c>
      <c r="C16" s="29">
        <v>647550</v>
      </c>
      <c r="D16" s="29">
        <v>212225</v>
      </c>
      <c r="E16" s="29">
        <v>2233500</v>
      </c>
      <c r="F16" s="29">
        <v>783200</v>
      </c>
      <c r="G16" s="29">
        <v>4421750</v>
      </c>
      <c r="H16" s="29">
        <v>5626250</v>
      </c>
      <c r="I16" s="29">
        <v>4630500</v>
      </c>
      <c r="J16" s="29">
        <f>SUM([2]Corridor!$C$2165:$C$2184)</f>
        <v>1949850</v>
      </c>
      <c r="K16" s="29">
        <f>+SUM([2]Corridor!$E$2165:$E$2184)</f>
        <v>1211550</v>
      </c>
    </row>
    <row r="17" spans="1:11" ht="29.25" customHeight="1" x14ac:dyDescent="0.25">
      <c r="A17" s="1" t="s">
        <v>33</v>
      </c>
      <c r="B17" s="29">
        <v>316850</v>
      </c>
      <c r="C17" s="29">
        <v>974800</v>
      </c>
      <c r="D17" s="29">
        <v>1028800</v>
      </c>
      <c r="E17" s="29">
        <v>488750</v>
      </c>
      <c r="F17" s="29">
        <v>1501700</v>
      </c>
      <c r="G17" s="29">
        <v>3122200</v>
      </c>
      <c r="H17" s="29">
        <v>3672650</v>
      </c>
      <c r="I17" s="29">
        <v>4170500</v>
      </c>
      <c r="J17" s="29">
        <f>+SUM([3]Corridor!$C$2187:$C$2203)</f>
        <v>2230500</v>
      </c>
      <c r="K17" s="29">
        <f>SUM([3]Corridor!$E$2186:$E$2203)</f>
        <v>1019600</v>
      </c>
    </row>
    <row r="18" spans="1:11" ht="29.25" customHeight="1" x14ac:dyDescent="0.25">
      <c r="A18" s="1" t="s">
        <v>34</v>
      </c>
      <c r="B18" s="29">
        <v>180600</v>
      </c>
      <c r="C18" s="29">
        <v>663950</v>
      </c>
      <c r="D18" s="29">
        <v>833250</v>
      </c>
      <c r="E18" s="29">
        <v>3266300</v>
      </c>
      <c r="F18" s="29">
        <v>904350</v>
      </c>
      <c r="G18" s="29">
        <v>3416200</v>
      </c>
      <c r="H18" s="29">
        <v>1948000</v>
      </c>
      <c r="I18" s="29">
        <v>2305300</v>
      </c>
      <c r="J18" s="29">
        <v>1812600</v>
      </c>
      <c r="K18" s="29">
        <v>224750</v>
      </c>
    </row>
    <row r="19" spans="1:11" ht="29.25" customHeight="1" x14ac:dyDescent="0.25">
      <c r="A19" s="1" t="s">
        <v>35</v>
      </c>
      <c r="B19" s="29">
        <v>527050</v>
      </c>
      <c r="C19" s="29" t="s">
        <v>47</v>
      </c>
      <c r="D19" s="29">
        <v>1209100</v>
      </c>
      <c r="E19" s="29">
        <v>2856500</v>
      </c>
      <c r="F19" s="29">
        <v>929000</v>
      </c>
      <c r="G19" s="29">
        <v>4141200</v>
      </c>
      <c r="H19" s="29">
        <v>3655750</v>
      </c>
      <c r="I19" s="29">
        <v>4762800</v>
      </c>
      <c r="J19" s="29">
        <v>4712400</v>
      </c>
      <c r="K19" s="29">
        <v>768500</v>
      </c>
    </row>
    <row r="20" spans="1:11" ht="29.25" customHeight="1" thickBot="1" x14ac:dyDescent="0.3">
      <c r="A20" s="2"/>
      <c r="B20" s="33"/>
      <c r="C20" s="33"/>
      <c r="D20" s="33"/>
      <c r="E20" s="33"/>
      <c r="F20" s="33"/>
      <c r="G20" s="33"/>
      <c r="H20" s="33"/>
      <c r="I20" s="33"/>
      <c r="J20" s="33"/>
      <c r="K20" s="33"/>
    </row>
    <row r="21" spans="1:11" ht="29.25" customHeight="1" x14ac:dyDescent="0.25">
      <c r="A21" s="35" t="s">
        <v>36</v>
      </c>
      <c r="B21" s="29"/>
      <c r="C21" s="29"/>
      <c r="D21" s="29"/>
      <c r="E21" s="29"/>
      <c r="F21" s="29"/>
      <c r="G21" s="29"/>
      <c r="H21" s="29"/>
      <c r="I21" s="29"/>
      <c r="J21" s="29"/>
      <c r="K21" s="29"/>
    </row>
    <row r="22" spans="1:11" ht="29.25" customHeight="1" x14ac:dyDescent="0.25">
      <c r="A22" s="1" t="s">
        <v>37</v>
      </c>
      <c r="B22" s="37">
        <f>AVERAGE(B8:B19)</f>
        <v>250514.83333333334</v>
      </c>
      <c r="C22" s="37">
        <f t="shared" ref="C22:K22" si="0">AVERAGE(C8:C19)</f>
        <v>287563.63636363635</v>
      </c>
      <c r="D22" s="37">
        <f t="shared" si="0"/>
        <v>553943.18181818177</v>
      </c>
      <c r="E22" s="37">
        <f t="shared" si="0"/>
        <v>1525870.8333333333</v>
      </c>
      <c r="F22" s="37">
        <f t="shared" si="0"/>
        <v>1241311.6666666667</v>
      </c>
      <c r="G22" s="37">
        <f t="shared" si="0"/>
        <v>5962274.166666667</v>
      </c>
      <c r="H22" s="37">
        <f t="shared" si="0"/>
        <v>2688245</v>
      </c>
      <c r="I22" s="37">
        <f t="shared" si="0"/>
        <v>5432333.333333333</v>
      </c>
      <c r="J22" s="37">
        <f t="shared" si="0"/>
        <v>1870841.6666666667</v>
      </c>
      <c r="K22" s="37">
        <f t="shared" si="0"/>
        <v>985104.16666666663</v>
      </c>
    </row>
    <row r="23" spans="1:11" ht="29.25" customHeight="1" thickBot="1" x14ac:dyDescent="0.3">
      <c r="A23" s="5" t="s">
        <v>38</v>
      </c>
      <c r="B23" s="130">
        <f>B22/30</f>
        <v>8350.4944444444445</v>
      </c>
      <c r="C23" s="130">
        <f t="shared" ref="C23:K23" si="1">C22/30</f>
        <v>9585.454545454546</v>
      </c>
      <c r="D23" s="130">
        <f t="shared" si="1"/>
        <v>18464.772727272724</v>
      </c>
      <c r="E23" s="130">
        <f t="shared" si="1"/>
        <v>50862.361111111109</v>
      </c>
      <c r="F23" s="130">
        <f t="shared" si="1"/>
        <v>41377.055555555555</v>
      </c>
      <c r="G23" s="130">
        <f t="shared" si="1"/>
        <v>198742.47222222222</v>
      </c>
      <c r="H23" s="130">
        <f t="shared" si="1"/>
        <v>89608.166666666672</v>
      </c>
      <c r="I23" s="130">
        <f t="shared" si="1"/>
        <v>181077.77777777778</v>
      </c>
      <c r="J23" s="130">
        <f t="shared" si="1"/>
        <v>62361.388888888891</v>
      </c>
      <c r="K23" s="130">
        <f t="shared" si="1"/>
        <v>32836.805555555555</v>
      </c>
    </row>
    <row r="24" spans="1:11" ht="29.25" customHeight="1" thickTop="1" x14ac:dyDescent="0.25">
      <c r="A24" s="1"/>
      <c r="B24" s="1"/>
      <c r="C24" s="47"/>
      <c r="D24" s="1"/>
      <c r="E24" s="47"/>
      <c r="F24" s="1"/>
      <c r="G24" s="1"/>
      <c r="H24" s="1"/>
      <c r="I24" s="1"/>
      <c r="J24" s="1"/>
      <c r="K24" s="1"/>
    </row>
    <row r="25" spans="1:11" ht="29.25" customHeight="1" x14ac:dyDescent="0.25">
      <c r="A25" s="213" t="s">
        <v>48</v>
      </c>
      <c r="B25" s="213"/>
      <c r="C25" s="213"/>
      <c r="D25" s="213"/>
      <c r="E25" s="213"/>
      <c r="F25" s="213"/>
      <c r="G25" s="213"/>
      <c r="H25" s="213"/>
      <c r="I25" s="213"/>
      <c r="J25" s="213"/>
      <c r="K25" s="213"/>
    </row>
    <row r="26" spans="1:11" ht="29.25" customHeight="1" thickBot="1" x14ac:dyDescent="0.3">
      <c r="A26" s="244" t="s">
        <v>49</v>
      </c>
      <c r="B26" s="244"/>
      <c r="C26" s="244"/>
      <c r="D26" s="244"/>
      <c r="E26" s="244"/>
      <c r="F26" s="244"/>
      <c r="G26" s="244"/>
      <c r="H26" s="244"/>
      <c r="I26" s="244"/>
      <c r="J26" s="244"/>
      <c r="K26" s="244"/>
    </row>
    <row r="27" spans="1:11" ht="29.25" customHeight="1" thickTop="1" thickBot="1" x14ac:dyDescent="0.3">
      <c r="A27" s="219" t="s">
        <v>177</v>
      </c>
      <c r="B27" s="223" t="s">
        <v>17</v>
      </c>
      <c r="C27" s="219"/>
      <c r="D27" s="223" t="s">
        <v>18</v>
      </c>
      <c r="E27" s="219"/>
      <c r="F27" s="223" t="s">
        <v>19</v>
      </c>
      <c r="G27" s="219"/>
      <c r="H27" s="223" t="s">
        <v>142</v>
      </c>
      <c r="I27" s="224"/>
      <c r="J27" s="223" t="s">
        <v>163</v>
      </c>
      <c r="K27" s="224"/>
    </row>
    <row r="28" spans="1:11" ht="45" customHeight="1" thickBot="1" x14ac:dyDescent="0.3">
      <c r="A28" s="220"/>
      <c r="B28" s="127" t="s">
        <v>164</v>
      </c>
      <c r="C28" s="125" t="s">
        <v>165</v>
      </c>
      <c r="D28" s="125" t="s">
        <v>164</v>
      </c>
      <c r="E28" s="125" t="s">
        <v>165</v>
      </c>
      <c r="F28" s="125" t="s">
        <v>164</v>
      </c>
      <c r="G28" s="125" t="s">
        <v>165</v>
      </c>
      <c r="H28" s="125" t="s">
        <v>164</v>
      </c>
      <c r="I28" s="125" t="s">
        <v>165</v>
      </c>
      <c r="J28" s="125" t="s">
        <v>164</v>
      </c>
      <c r="K28" s="128" t="s">
        <v>165</v>
      </c>
    </row>
    <row r="29" spans="1:11" ht="29.25" customHeight="1" thickTop="1" x14ac:dyDescent="0.25">
      <c r="A29" s="1"/>
      <c r="B29" s="49"/>
      <c r="C29" s="49"/>
      <c r="D29" s="49"/>
      <c r="E29" s="49"/>
      <c r="F29" s="49"/>
      <c r="G29" s="49"/>
      <c r="H29" s="49"/>
      <c r="I29" s="49"/>
      <c r="J29" s="49"/>
      <c r="K29" s="49"/>
    </row>
    <row r="30" spans="1:11" ht="29.25" customHeight="1" x14ac:dyDescent="0.25">
      <c r="A30" s="1" t="s">
        <v>23</v>
      </c>
      <c r="B30" s="50">
        <v>8</v>
      </c>
      <c r="C30" s="50">
        <v>6</v>
      </c>
      <c r="D30" s="51">
        <v>16</v>
      </c>
      <c r="E30" s="51">
        <v>14</v>
      </c>
      <c r="F30" s="50">
        <v>23</v>
      </c>
      <c r="G30" s="50">
        <v>21</v>
      </c>
      <c r="H30" s="50">
        <v>20.5</v>
      </c>
      <c r="I30" s="50">
        <v>18.5</v>
      </c>
      <c r="J30" s="51">
        <v>12</v>
      </c>
      <c r="K30" s="51">
        <v>10</v>
      </c>
    </row>
    <row r="31" spans="1:11" ht="29.25" customHeight="1" x14ac:dyDescent="0.25">
      <c r="A31" s="1" t="s">
        <v>25</v>
      </c>
      <c r="B31" s="50">
        <v>8</v>
      </c>
      <c r="C31" s="50">
        <v>6</v>
      </c>
      <c r="D31" s="51">
        <v>16</v>
      </c>
      <c r="E31" s="51">
        <v>14</v>
      </c>
      <c r="F31" s="50">
        <v>23</v>
      </c>
      <c r="G31" s="50">
        <v>21</v>
      </c>
      <c r="H31" s="50">
        <v>20.5</v>
      </c>
      <c r="I31" s="50">
        <v>18.5</v>
      </c>
      <c r="J31" s="51">
        <v>12</v>
      </c>
      <c r="K31" s="51">
        <v>10</v>
      </c>
    </row>
    <row r="32" spans="1:11" ht="29.25" customHeight="1" x14ac:dyDescent="0.25">
      <c r="A32" s="1" t="s">
        <v>26</v>
      </c>
      <c r="B32" s="50">
        <v>8.25</v>
      </c>
      <c r="C32" s="50">
        <v>6.25</v>
      </c>
      <c r="D32" s="51">
        <v>16</v>
      </c>
      <c r="E32" s="51">
        <v>14</v>
      </c>
      <c r="F32" s="50">
        <v>23</v>
      </c>
      <c r="G32" s="50">
        <v>21</v>
      </c>
      <c r="H32" s="50">
        <v>18.5</v>
      </c>
      <c r="I32" s="50">
        <v>16.5</v>
      </c>
      <c r="J32" s="51">
        <v>12</v>
      </c>
      <c r="K32" s="51">
        <v>10</v>
      </c>
    </row>
    <row r="33" spans="1:11" ht="29.25" customHeight="1" x14ac:dyDescent="0.25">
      <c r="A33" s="1" t="s">
        <v>27</v>
      </c>
      <c r="B33" s="50">
        <v>8.25</v>
      </c>
      <c r="C33" s="50">
        <v>6.25</v>
      </c>
      <c r="D33" s="51">
        <v>16</v>
      </c>
      <c r="E33" s="51">
        <v>14</v>
      </c>
      <c r="F33" s="50">
        <v>23</v>
      </c>
      <c r="G33" s="50">
        <v>21</v>
      </c>
      <c r="H33" s="50">
        <v>18.5</v>
      </c>
      <c r="I33" s="50">
        <v>16.5</v>
      </c>
      <c r="J33" s="51">
        <v>12</v>
      </c>
      <c r="K33" s="51">
        <v>10</v>
      </c>
    </row>
    <row r="34" spans="1:11" ht="29.25" customHeight="1" x14ac:dyDescent="0.25">
      <c r="A34" s="1" t="s">
        <v>28</v>
      </c>
      <c r="B34" s="50">
        <v>9.75</v>
      </c>
      <c r="C34" s="50">
        <v>7.75</v>
      </c>
      <c r="D34" s="51">
        <v>16</v>
      </c>
      <c r="E34" s="51">
        <v>14</v>
      </c>
      <c r="F34" s="50">
        <v>23</v>
      </c>
      <c r="G34" s="50">
        <v>21</v>
      </c>
      <c r="H34" s="50">
        <v>16</v>
      </c>
      <c r="I34" s="50">
        <v>14</v>
      </c>
      <c r="J34" s="51">
        <v>12</v>
      </c>
      <c r="K34" s="51">
        <v>10</v>
      </c>
    </row>
    <row r="35" spans="1:11" ht="29.25" customHeight="1" x14ac:dyDescent="0.25">
      <c r="A35" s="1" t="s">
        <v>29</v>
      </c>
      <c r="B35" s="50">
        <v>10.75</v>
      </c>
      <c r="C35" s="50">
        <v>8.75</v>
      </c>
      <c r="D35" s="51">
        <v>17</v>
      </c>
      <c r="E35" s="51">
        <v>15</v>
      </c>
      <c r="F35" s="50">
        <v>23</v>
      </c>
      <c r="G35" s="50">
        <v>21</v>
      </c>
      <c r="H35" s="50">
        <v>14</v>
      </c>
      <c r="I35" s="50">
        <v>12</v>
      </c>
      <c r="J35" s="51">
        <v>11.5</v>
      </c>
      <c r="K35" s="51">
        <v>9.5</v>
      </c>
    </row>
    <row r="36" spans="1:11" ht="29.25" customHeight="1" x14ac:dyDescent="0.25">
      <c r="A36" s="1" t="s">
        <v>30</v>
      </c>
      <c r="B36" s="50">
        <v>10.75</v>
      </c>
      <c r="C36" s="50">
        <v>8.75</v>
      </c>
      <c r="D36" s="51">
        <v>18</v>
      </c>
      <c r="E36" s="51">
        <v>16</v>
      </c>
      <c r="F36" s="51">
        <v>23</v>
      </c>
      <c r="G36" s="51">
        <v>21</v>
      </c>
      <c r="H36" s="51">
        <v>13</v>
      </c>
      <c r="I36" s="51">
        <v>11</v>
      </c>
      <c r="J36" s="51">
        <v>11.5</v>
      </c>
      <c r="K36" s="51">
        <v>9.5</v>
      </c>
    </row>
    <row r="37" spans="1:11" ht="29.25" customHeight="1" x14ac:dyDescent="0.25">
      <c r="A37" s="1" t="s">
        <v>31</v>
      </c>
      <c r="B37" s="50">
        <v>10.75</v>
      </c>
      <c r="C37" s="50">
        <v>8.75</v>
      </c>
      <c r="D37" s="51">
        <v>18</v>
      </c>
      <c r="E37" s="51">
        <v>16</v>
      </c>
      <c r="F37" s="51">
        <v>23</v>
      </c>
      <c r="G37" s="51">
        <v>21</v>
      </c>
      <c r="H37" s="51">
        <v>13</v>
      </c>
      <c r="I37" s="51">
        <v>11</v>
      </c>
      <c r="J37" s="51">
        <v>11.5</v>
      </c>
      <c r="K37" s="51">
        <v>9.5</v>
      </c>
    </row>
    <row r="38" spans="1:11" ht="29.25" customHeight="1" x14ac:dyDescent="0.25">
      <c r="A38" s="1" t="s">
        <v>32</v>
      </c>
      <c r="B38" s="50">
        <v>10.75</v>
      </c>
      <c r="C38" s="50">
        <v>8.75</v>
      </c>
      <c r="D38" s="51">
        <v>21</v>
      </c>
      <c r="E38" s="51">
        <v>19</v>
      </c>
      <c r="F38" s="51">
        <v>23</v>
      </c>
      <c r="G38" s="51">
        <v>21</v>
      </c>
      <c r="H38" s="51">
        <v>13</v>
      </c>
      <c r="I38" s="51">
        <v>11</v>
      </c>
      <c r="J38" s="51">
        <v>11.5</v>
      </c>
      <c r="K38" s="51">
        <v>9.5</v>
      </c>
    </row>
    <row r="39" spans="1:11" ht="29.25" customHeight="1" x14ac:dyDescent="0.25">
      <c r="A39" s="1" t="s">
        <v>33</v>
      </c>
      <c r="B39" s="50">
        <v>13.25</v>
      </c>
      <c r="C39" s="50">
        <v>11.25</v>
      </c>
      <c r="D39" s="50">
        <v>22</v>
      </c>
      <c r="E39" s="50">
        <v>20</v>
      </c>
      <c r="F39" s="51">
        <v>23</v>
      </c>
      <c r="G39" s="51">
        <v>21</v>
      </c>
      <c r="H39" s="51">
        <v>13</v>
      </c>
      <c r="I39" s="51">
        <v>11</v>
      </c>
      <c r="J39" s="51">
        <v>12.5</v>
      </c>
      <c r="K39" s="51">
        <v>10.5</v>
      </c>
    </row>
    <row r="40" spans="1:11" ht="29.25" customHeight="1" x14ac:dyDescent="0.25">
      <c r="A40" s="1" t="s">
        <v>34</v>
      </c>
      <c r="B40" s="50">
        <v>14.75</v>
      </c>
      <c r="C40" s="50">
        <v>12.75</v>
      </c>
      <c r="D40" s="50">
        <v>22</v>
      </c>
      <c r="E40" s="50">
        <v>20</v>
      </c>
      <c r="F40" s="51">
        <v>23</v>
      </c>
      <c r="G40" s="51">
        <v>21</v>
      </c>
      <c r="H40" s="51">
        <v>12</v>
      </c>
      <c r="I40" s="51">
        <v>10</v>
      </c>
      <c r="J40" s="51">
        <v>12.5</v>
      </c>
      <c r="K40" s="51">
        <v>10.5</v>
      </c>
    </row>
    <row r="41" spans="1:11" ht="29.25" customHeight="1" x14ac:dyDescent="0.25">
      <c r="A41" s="1" t="s">
        <v>35</v>
      </c>
      <c r="B41" s="50">
        <v>16</v>
      </c>
      <c r="C41" s="50">
        <v>14</v>
      </c>
      <c r="D41" s="50">
        <v>23</v>
      </c>
      <c r="E41" s="50">
        <v>21</v>
      </c>
      <c r="F41" s="51">
        <v>21.5</v>
      </c>
      <c r="G41" s="51">
        <v>19.5</v>
      </c>
      <c r="H41" s="51">
        <v>12</v>
      </c>
      <c r="I41" s="51">
        <v>10</v>
      </c>
      <c r="J41" s="51">
        <v>12.5</v>
      </c>
      <c r="K41" s="51">
        <v>10.5</v>
      </c>
    </row>
    <row r="42" spans="1:11" ht="18.75" customHeight="1" thickBot="1" x14ac:dyDescent="0.3">
      <c r="A42" s="5"/>
      <c r="B42" s="5"/>
      <c r="C42" s="4"/>
      <c r="D42" s="5"/>
      <c r="E42" s="4"/>
      <c r="F42" s="5"/>
      <c r="G42" s="5"/>
      <c r="H42" s="5"/>
      <c r="I42" s="5"/>
      <c r="J42" s="5"/>
      <c r="K42" s="5"/>
    </row>
    <row r="43" spans="1:11" ht="18.75" customHeight="1" thickTop="1" x14ac:dyDescent="0.25">
      <c r="A43" s="241" t="s">
        <v>41</v>
      </c>
      <c r="B43" s="241"/>
      <c r="C43" s="241"/>
      <c r="D43" s="241"/>
      <c r="E43" s="241"/>
      <c r="F43" s="241"/>
      <c r="G43" s="241"/>
      <c r="H43" s="241"/>
      <c r="I43" s="241"/>
      <c r="J43" s="241"/>
      <c r="K43" s="241"/>
    </row>
    <row r="44" spans="1:11" x14ac:dyDescent="0.25">
      <c r="A44" s="242" t="s">
        <v>169</v>
      </c>
      <c r="B44" s="242"/>
      <c r="C44" s="242"/>
      <c r="D44" s="242"/>
      <c r="E44" s="242"/>
      <c r="F44" s="242"/>
      <c r="G44" s="242"/>
      <c r="H44" s="242"/>
      <c r="I44" s="242"/>
      <c r="J44" s="242"/>
      <c r="K44" s="242"/>
    </row>
    <row r="45" spans="1:11" x14ac:dyDescent="0.25">
      <c r="A45" s="243" t="s">
        <v>140</v>
      </c>
      <c r="B45" s="243"/>
      <c r="C45" s="243"/>
      <c r="D45" s="243"/>
      <c r="E45" s="243"/>
      <c r="F45" s="243"/>
      <c r="G45" s="243"/>
      <c r="H45" s="243"/>
      <c r="I45" s="243"/>
      <c r="J45" s="243"/>
      <c r="K45" s="243"/>
    </row>
    <row r="46" spans="1:11" x14ac:dyDescent="0.25">
      <c r="A46" s="242" t="s">
        <v>50</v>
      </c>
      <c r="B46" s="242"/>
      <c r="C46" s="242"/>
      <c r="D46" s="242"/>
      <c r="E46" s="242"/>
      <c r="F46" s="242"/>
      <c r="G46" s="242"/>
      <c r="H46" s="242"/>
      <c r="I46" s="242"/>
      <c r="J46" s="242"/>
      <c r="K46" s="242"/>
    </row>
    <row r="47" spans="1:11" x14ac:dyDescent="0.25">
      <c r="A47" s="242" t="s">
        <v>51</v>
      </c>
      <c r="B47" s="242"/>
      <c r="C47" s="242"/>
      <c r="D47" s="242"/>
      <c r="E47" s="242"/>
      <c r="F47" s="242"/>
      <c r="G47" s="242"/>
      <c r="H47" s="242"/>
      <c r="I47" s="242"/>
      <c r="J47" s="242"/>
      <c r="K47" s="242"/>
    </row>
    <row r="48" spans="1:11" x14ac:dyDescent="0.25">
      <c r="A48" s="159"/>
      <c r="B48" s="159"/>
      <c r="C48" s="159"/>
      <c r="D48" s="159"/>
      <c r="E48" s="159"/>
      <c r="F48" s="159"/>
      <c r="G48" s="159"/>
      <c r="H48" s="159"/>
      <c r="I48" s="159"/>
      <c r="J48" s="159"/>
      <c r="K48" s="159"/>
    </row>
    <row r="49" spans="1:11" x14ac:dyDescent="0.25">
      <c r="A49" s="159"/>
      <c r="B49" s="159"/>
      <c r="C49" s="159"/>
      <c r="D49" s="159"/>
      <c r="E49" s="159"/>
      <c r="F49" s="159"/>
      <c r="G49" s="159"/>
      <c r="H49" s="159"/>
      <c r="I49" s="159"/>
      <c r="J49" s="159"/>
      <c r="K49" s="159"/>
    </row>
    <row r="50" spans="1:11" x14ac:dyDescent="0.25">
      <c r="A50" s="159"/>
      <c r="B50" s="159"/>
      <c r="C50" s="159"/>
      <c r="D50" s="159"/>
      <c r="E50" s="159"/>
      <c r="F50" s="159"/>
      <c r="G50" s="159"/>
      <c r="H50" s="159"/>
      <c r="I50" s="159"/>
      <c r="J50" s="159"/>
      <c r="K50" s="159"/>
    </row>
  </sheetData>
  <mergeCells count="23">
    <mergeCell ref="A43:K43"/>
    <mergeCell ref="A44:K44"/>
    <mergeCell ref="A46:K46"/>
    <mergeCell ref="A47:K47"/>
    <mergeCell ref="A25:K25"/>
    <mergeCell ref="A27:A28"/>
    <mergeCell ref="H27:I27"/>
    <mergeCell ref="J27:K27"/>
    <mergeCell ref="A45:K45"/>
    <mergeCell ref="B27:C27"/>
    <mergeCell ref="D27:E27"/>
    <mergeCell ref="F27:G27"/>
    <mergeCell ref="A26:K26"/>
    <mergeCell ref="A1:K1"/>
    <mergeCell ref="A3:K3"/>
    <mergeCell ref="A4:G4"/>
    <mergeCell ref="H4:K4"/>
    <mergeCell ref="A5:A6"/>
    <mergeCell ref="H5:I5"/>
    <mergeCell ref="J5:K5"/>
    <mergeCell ref="B5:C5"/>
    <mergeCell ref="D5:E5"/>
    <mergeCell ref="F5:G5"/>
  </mergeCells>
  <hyperlinks>
    <hyperlink ref="M1" r:id="rId1" xr:uid="{00000000-0004-0000-0200-000000000000}"/>
    <hyperlink ref="M2" r:id="rId2" xr:uid="{00000000-0004-0000-0200-000001000000}"/>
  </hyperlinks>
  <pageMargins left="0.7" right="0.7" top="0.75" bottom="0.75" header="0.3" footer="0.3"/>
  <pageSetup paperSize="9" scale="59" orientation="portrait" r:id="rId3"/>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111"/>
  <sheetViews>
    <sheetView view="pageBreakPreview" topLeftCell="A83" zoomScale="70" zoomScaleNormal="70" zoomScaleSheetLayoutView="70" zoomScalePageLayoutView="40" workbookViewId="0">
      <selection activeCell="M105" sqref="M105"/>
    </sheetView>
  </sheetViews>
  <sheetFormatPr defaultColWidth="9.140625" defaultRowHeight="15" x14ac:dyDescent="0.25"/>
  <cols>
    <col min="1" max="1" width="13.7109375" style="152" bestFit="1" customWidth="1"/>
    <col min="2" max="2" width="15.28515625" style="156" bestFit="1" customWidth="1"/>
    <col min="3" max="3" width="13.140625" style="156" bestFit="1" customWidth="1"/>
    <col min="4" max="4" width="11.140625" style="156" customWidth="1"/>
    <col min="5" max="5" width="12.140625" style="156" bestFit="1" customWidth="1"/>
    <col min="6" max="6" width="16.42578125" style="156" bestFit="1" customWidth="1"/>
    <col min="7" max="7" width="14.5703125" style="156" bestFit="1" customWidth="1"/>
    <col min="8" max="8" width="11.5703125" style="156" customWidth="1"/>
    <col min="9" max="9" width="12.140625" style="156" bestFit="1" customWidth="1"/>
    <col min="10" max="10" width="14.85546875" style="152" bestFit="1" customWidth="1"/>
    <col min="11" max="11" width="14.5703125" style="152" bestFit="1" customWidth="1"/>
    <col min="12" max="12" width="11.140625" style="152" customWidth="1"/>
    <col min="13" max="13" width="12.140625" style="152" bestFit="1" customWidth="1"/>
    <col min="14" max="15" width="16.5703125" style="152" bestFit="1" customWidth="1"/>
    <col min="16" max="16" width="10.5703125" style="152" customWidth="1"/>
    <col min="17" max="17" width="12.140625" style="152" bestFit="1" customWidth="1"/>
    <col min="18" max="16384" width="9.140625" style="152"/>
  </cols>
  <sheetData>
    <row r="1" spans="1:19" ht="30" x14ac:dyDescent="0.25">
      <c r="A1" s="245" t="s">
        <v>52</v>
      </c>
      <c r="B1" s="245"/>
      <c r="C1" s="245"/>
      <c r="D1" s="245"/>
      <c r="E1" s="245"/>
      <c r="F1" s="245"/>
      <c r="G1" s="245"/>
      <c r="H1" s="245"/>
      <c r="I1" s="245"/>
      <c r="J1" s="245"/>
      <c r="K1" s="245"/>
      <c r="L1" s="245"/>
      <c r="M1" s="245"/>
      <c r="N1" s="245"/>
      <c r="O1" s="245"/>
      <c r="P1" s="245"/>
      <c r="Q1" s="245"/>
      <c r="S1" s="210" t="s">
        <v>189</v>
      </c>
    </row>
    <row r="2" spans="1:19" ht="30" x14ac:dyDescent="0.25">
      <c r="A2" s="246" t="s">
        <v>53</v>
      </c>
      <c r="B2" s="246"/>
      <c r="C2" s="246"/>
      <c r="D2" s="246"/>
      <c r="E2" s="246"/>
      <c r="F2" s="246"/>
      <c r="G2" s="246"/>
      <c r="H2" s="246"/>
      <c r="I2" s="246"/>
      <c r="J2" s="246"/>
      <c r="K2" s="246"/>
      <c r="L2" s="246"/>
      <c r="M2" s="246"/>
      <c r="N2" s="246"/>
      <c r="O2" s="246"/>
      <c r="P2" s="246"/>
      <c r="Q2" s="246"/>
      <c r="S2" s="211">
        <v>100</v>
      </c>
    </row>
    <row r="3" spans="1:19" ht="15" customHeight="1" thickBot="1" x14ac:dyDescent="0.3">
      <c r="A3" s="257" t="s">
        <v>1</v>
      </c>
      <c r="B3" s="257"/>
      <c r="C3" s="257"/>
      <c r="D3" s="257"/>
      <c r="E3" s="257"/>
      <c r="F3" s="257"/>
      <c r="G3" s="257"/>
      <c r="H3" s="257"/>
      <c r="I3" s="257"/>
      <c r="J3" s="257"/>
      <c r="K3" s="257"/>
      <c r="L3" s="257"/>
      <c r="M3" s="257"/>
      <c r="N3" s="257"/>
      <c r="O3" s="257"/>
      <c r="P3" s="257"/>
      <c r="Q3" s="257"/>
    </row>
    <row r="4" spans="1:19" ht="20.25" thickTop="1" thickBot="1" x14ac:dyDescent="0.3">
      <c r="A4" s="89" t="s">
        <v>66</v>
      </c>
      <c r="B4" s="247" t="s">
        <v>158</v>
      </c>
      <c r="C4" s="248"/>
      <c r="D4" s="248"/>
      <c r="E4" s="249"/>
      <c r="F4" s="247" t="s">
        <v>8</v>
      </c>
      <c r="G4" s="248"/>
      <c r="H4" s="248"/>
      <c r="I4" s="249"/>
      <c r="J4" s="252" t="s">
        <v>14</v>
      </c>
      <c r="K4" s="253"/>
      <c r="L4" s="253"/>
      <c r="M4" s="254"/>
      <c r="N4" s="255" t="s">
        <v>54</v>
      </c>
      <c r="O4" s="256"/>
      <c r="P4" s="256"/>
      <c r="Q4" s="256"/>
    </row>
    <row r="5" spans="1:19" ht="75.75" thickBot="1" x14ac:dyDescent="0.3">
      <c r="A5" s="90" t="s">
        <v>178</v>
      </c>
      <c r="B5" s="140" t="s">
        <v>55</v>
      </c>
      <c r="C5" s="140" t="s">
        <v>56</v>
      </c>
      <c r="D5" s="140" t="s">
        <v>57</v>
      </c>
      <c r="E5" s="141" t="s">
        <v>58</v>
      </c>
      <c r="F5" s="140" t="s">
        <v>55</v>
      </c>
      <c r="G5" s="140" t="s">
        <v>56</v>
      </c>
      <c r="H5" s="140" t="s">
        <v>57</v>
      </c>
      <c r="I5" s="141" t="s">
        <v>58</v>
      </c>
      <c r="J5" s="140" t="s">
        <v>55</v>
      </c>
      <c r="K5" s="140" t="s">
        <v>56</v>
      </c>
      <c r="L5" s="140" t="s">
        <v>57</v>
      </c>
      <c r="M5" s="141" t="s">
        <v>58</v>
      </c>
      <c r="N5" s="142" t="s">
        <v>55</v>
      </c>
      <c r="O5" s="142" t="s">
        <v>59</v>
      </c>
      <c r="P5" s="142" t="s">
        <v>60</v>
      </c>
      <c r="Q5" s="142" t="s">
        <v>61</v>
      </c>
    </row>
    <row r="6" spans="1:19" ht="16.5" hidden="1" customHeight="1" x14ac:dyDescent="0.3">
      <c r="A6" s="91">
        <v>2023</v>
      </c>
      <c r="B6" s="160"/>
      <c r="C6" s="160"/>
      <c r="D6" s="160"/>
      <c r="E6" s="160"/>
      <c r="F6" s="92"/>
      <c r="G6" s="92"/>
      <c r="H6" s="92"/>
      <c r="I6" s="92"/>
      <c r="J6" s="92"/>
      <c r="K6" s="92"/>
      <c r="L6" s="92"/>
      <c r="M6" s="92"/>
      <c r="N6" s="93"/>
      <c r="O6" s="93"/>
      <c r="P6" s="93"/>
      <c r="Q6" s="93"/>
    </row>
    <row r="7" spans="1:19" ht="14.25" hidden="1" customHeight="1" x14ac:dyDescent="0.3">
      <c r="A7" s="94">
        <v>45232</v>
      </c>
      <c r="B7" s="160"/>
      <c r="C7" s="160"/>
      <c r="D7" s="160"/>
      <c r="E7" s="160"/>
      <c r="F7" s="95">
        <v>1213840</v>
      </c>
      <c r="G7" s="95">
        <v>255437</v>
      </c>
      <c r="H7" s="96">
        <v>21.9495</v>
      </c>
      <c r="I7" s="96">
        <v>21.8428</v>
      </c>
      <c r="J7" s="95">
        <v>670821</v>
      </c>
      <c r="K7" s="95">
        <v>85626</v>
      </c>
      <c r="L7" s="96">
        <v>21.989799999999999</v>
      </c>
      <c r="M7" s="96">
        <v>21.841699999999999</v>
      </c>
      <c r="N7" s="97">
        <v>2524432</v>
      </c>
      <c r="O7" s="97">
        <v>807224</v>
      </c>
      <c r="P7" s="98">
        <v>21.9999</v>
      </c>
      <c r="Q7" s="98">
        <v>21.910399999999999</v>
      </c>
    </row>
    <row r="8" spans="1:19" ht="19.5" hidden="1" thickTop="1" x14ac:dyDescent="0.3">
      <c r="A8" s="94">
        <v>45246</v>
      </c>
      <c r="B8" s="160"/>
      <c r="C8" s="160"/>
      <c r="D8" s="160"/>
      <c r="E8" s="160"/>
      <c r="F8" s="95">
        <v>1109762</v>
      </c>
      <c r="G8" s="95">
        <v>472672</v>
      </c>
      <c r="H8" s="96">
        <v>21.499700000000001</v>
      </c>
      <c r="I8" s="96">
        <v>21.287800000000001</v>
      </c>
      <c r="J8" s="95">
        <v>405026</v>
      </c>
      <c r="K8" s="95">
        <v>92039</v>
      </c>
      <c r="L8" s="96">
        <v>21.4999</v>
      </c>
      <c r="M8" s="96">
        <v>21.458300000000001</v>
      </c>
      <c r="N8" s="97">
        <v>2671363</v>
      </c>
      <c r="O8" s="97">
        <v>596068</v>
      </c>
      <c r="P8" s="98">
        <v>21.5001</v>
      </c>
      <c r="Q8" s="98">
        <v>21.433399999999999</v>
      </c>
    </row>
    <row r="9" spans="1:19" ht="22.5" hidden="1" customHeight="1" x14ac:dyDescent="0.3">
      <c r="A9" s="94">
        <v>45260</v>
      </c>
      <c r="B9" s="160"/>
      <c r="C9" s="160"/>
      <c r="D9" s="160"/>
      <c r="E9" s="160"/>
      <c r="F9" s="95">
        <v>562926</v>
      </c>
      <c r="G9" s="95">
        <v>366175</v>
      </c>
      <c r="H9" s="96">
        <v>21.4499</v>
      </c>
      <c r="I9" s="96">
        <v>21.339500000000001</v>
      </c>
      <c r="J9" s="95">
        <v>256636</v>
      </c>
      <c r="K9" s="95">
        <v>84174</v>
      </c>
      <c r="L9" s="96">
        <v>21.4299</v>
      </c>
      <c r="M9" s="96">
        <v>21.3263</v>
      </c>
      <c r="N9" s="97">
        <v>1358959</v>
      </c>
      <c r="O9" s="97">
        <v>715309</v>
      </c>
      <c r="P9" s="98">
        <v>21.43</v>
      </c>
      <c r="Q9" s="98">
        <v>21.256900000000002</v>
      </c>
    </row>
    <row r="10" spans="1:19" ht="22.5" hidden="1" customHeight="1" x14ac:dyDescent="0.3">
      <c r="A10" s="99"/>
      <c r="B10" s="160"/>
      <c r="C10" s="160"/>
      <c r="D10" s="160"/>
      <c r="E10" s="160"/>
      <c r="F10" s="95"/>
      <c r="G10" s="95"/>
      <c r="H10" s="96"/>
      <c r="I10" s="96"/>
      <c r="J10" s="95"/>
      <c r="K10" s="95"/>
      <c r="L10" s="96"/>
      <c r="M10" s="96"/>
      <c r="N10" s="97"/>
      <c r="O10" s="97"/>
      <c r="P10" s="98"/>
      <c r="Q10" s="98"/>
    </row>
    <row r="11" spans="1:19" ht="22.5" hidden="1" customHeight="1" x14ac:dyDescent="0.3">
      <c r="A11" s="94">
        <v>45274</v>
      </c>
      <c r="B11" s="160"/>
      <c r="C11" s="160"/>
      <c r="D11" s="160"/>
      <c r="E11" s="160"/>
      <c r="F11" s="95">
        <v>997826</v>
      </c>
      <c r="G11" s="95">
        <v>213014</v>
      </c>
      <c r="H11" s="96">
        <v>21.4499</v>
      </c>
      <c r="I11" s="96">
        <v>21.359000000000002</v>
      </c>
      <c r="J11" s="95">
        <v>426230</v>
      </c>
      <c r="K11" s="95">
        <v>25649</v>
      </c>
      <c r="L11" s="96">
        <v>21.420100000000001</v>
      </c>
      <c r="M11" s="96">
        <v>21.355399999999999</v>
      </c>
      <c r="N11" s="97">
        <v>3362416</v>
      </c>
      <c r="O11" s="97">
        <v>1912350</v>
      </c>
      <c r="P11" s="98">
        <v>21.43</v>
      </c>
      <c r="Q11" s="98">
        <v>21.411000000000001</v>
      </c>
    </row>
    <row r="12" spans="1:19" ht="22.5" hidden="1" customHeight="1" x14ac:dyDescent="0.3">
      <c r="A12" s="94">
        <v>45288</v>
      </c>
      <c r="B12" s="160"/>
      <c r="C12" s="160"/>
      <c r="D12" s="160"/>
      <c r="E12" s="160"/>
      <c r="F12" s="100">
        <v>732067</v>
      </c>
      <c r="G12" s="100">
        <v>210467</v>
      </c>
      <c r="H12" s="101">
        <v>21.448</v>
      </c>
      <c r="I12" s="101">
        <v>21.320799999999998</v>
      </c>
      <c r="J12" s="100">
        <v>150595</v>
      </c>
      <c r="K12" s="100">
        <v>56074</v>
      </c>
      <c r="L12" s="101">
        <v>21.399899999999999</v>
      </c>
      <c r="M12" s="101">
        <v>21.363399999999999</v>
      </c>
      <c r="N12" s="102">
        <v>1996115</v>
      </c>
      <c r="O12" s="102">
        <v>1731390</v>
      </c>
      <c r="P12" s="103">
        <v>21.43</v>
      </c>
      <c r="Q12" s="103">
        <v>21.3371</v>
      </c>
    </row>
    <row r="13" spans="1:19" ht="22.5" hidden="1" customHeight="1" x14ac:dyDescent="0.3">
      <c r="A13" s="94"/>
      <c r="B13" s="160"/>
      <c r="C13" s="160"/>
      <c r="D13" s="160"/>
      <c r="E13" s="160"/>
      <c r="F13" s="100"/>
      <c r="G13" s="100"/>
      <c r="H13" s="101"/>
      <c r="I13" s="101"/>
      <c r="J13" s="100"/>
      <c r="K13" s="100"/>
      <c r="L13" s="101"/>
      <c r="M13" s="101"/>
      <c r="N13" s="102"/>
      <c r="O13" s="102"/>
      <c r="P13" s="103"/>
      <c r="Q13" s="103"/>
    </row>
    <row r="14" spans="1:19" ht="13.5" hidden="1" customHeight="1" thickTop="1" x14ac:dyDescent="0.3">
      <c r="A14" s="91">
        <v>2024</v>
      </c>
      <c r="B14" s="160"/>
      <c r="C14" s="160"/>
      <c r="D14" s="160"/>
      <c r="E14" s="160"/>
      <c r="F14" s="95"/>
      <c r="G14" s="95"/>
      <c r="H14" s="96"/>
      <c r="I14" s="96"/>
      <c r="J14" s="95"/>
      <c r="K14" s="95"/>
      <c r="L14" s="96"/>
      <c r="M14" s="96"/>
      <c r="N14" s="97"/>
      <c r="O14" s="97"/>
      <c r="P14" s="98"/>
      <c r="Q14" s="98"/>
    </row>
    <row r="15" spans="1:19" ht="22.5" hidden="1" customHeight="1" x14ac:dyDescent="0.3">
      <c r="A15" s="94">
        <v>45302</v>
      </c>
      <c r="B15" s="160"/>
      <c r="C15" s="160"/>
      <c r="D15" s="160"/>
      <c r="E15" s="160"/>
      <c r="F15" s="95">
        <v>588577.66499999992</v>
      </c>
      <c r="G15" s="95">
        <v>26082.965</v>
      </c>
      <c r="H15" s="96">
        <v>20.999630589210209</v>
      </c>
      <c r="I15" s="96">
        <v>20.967182755561126</v>
      </c>
      <c r="J15" s="95">
        <v>88017.65</v>
      </c>
      <c r="K15" s="95">
        <v>11259.95</v>
      </c>
      <c r="L15" s="96">
        <v>20.960121771276484</v>
      </c>
      <c r="M15" s="96">
        <v>20.960121771276484</v>
      </c>
      <c r="N15" s="97">
        <v>2144501.6799999997</v>
      </c>
      <c r="O15" s="97">
        <v>245892.56999999998</v>
      </c>
      <c r="P15" s="98">
        <v>20.844935933207676</v>
      </c>
      <c r="Q15" s="98">
        <v>20.792530003549299</v>
      </c>
    </row>
    <row r="16" spans="1:19" ht="0.75" hidden="1" customHeight="1" x14ac:dyDescent="0.3">
      <c r="A16" s="94">
        <v>45316</v>
      </c>
      <c r="B16" s="160"/>
      <c r="C16" s="160"/>
      <c r="D16" s="160"/>
      <c r="E16" s="160"/>
      <c r="F16" s="95">
        <v>496263.94500000001</v>
      </c>
      <c r="G16" s="95">
        <v>57747.144999999997</v>
      </c>
      <c r="H16" s="96">
        <v>20.499720054564939</v>
      </c>
      <c r="I16" s="96">
        <v>20.474451660022634</v>
      </c>
      <c r="J16" s="95">
        <v>71087.695000000007</v>
      </c>
      <c r="K16" s="95">
        <v>10822.195</v>
      </c>
      <c r="L16" s="96">
        <v>20.400046073720787</v>
      </c>
      <c r="M16" s="96">
        <v>20.395100115976859</v>
      </c>
      <c r="N16" s="97">
        <v>636563.32499999995</v>
      </c>
      <c r="O16" s="97">
        <v>116088.845</v>
      </c>
      <c r="P16" s="98">
        <v>20.229821252865896</v>
      </c>
      <c r="Q16" s="98">
        <v>20.141073335567896</v>
      </c>
    </row>
    <row r="17" spans="1:17" ht="0.75" hidden="1" customHeight="1" x14ac:dyDescent="0.3">
      <c r="A17" s="94">
        <v>45329</v>
      </c>
      <c r="B17" s="160"/>
      <c r="C17" s="160"/>
      <c r="D17" s="160"/>
      <c r="E17" s="160"/>
      <c r="F17" s="95">
        <v>500520.23</v>
      </c>
      <c r="G17" s="95">
        <v>35387.630000000005</v>
      </c>
      <c r="H17" s="96">
        <v>20.439910569486962</v>
      </c>
      <c r="I17" s="96">
        <v>20.439910569486962</v>
      </c>
      <c r="J17" s="95">
        <v>89254.36</v>
      </c>
      <c r="K17" s="95">
        <v>8965.66</v>
      </c>
      <c r="L17" s="96">
        <v>20.395143637482672</v>
      </c>
      <c r="M17" s="96">
        <v>20.395143637482672</v>
      </c>
      <c r="N17" s="97">
        <v>604369.40999999992</v>
      </c>
      <c r="O17" s="97">
        <v>19491.41</v>
      </c>
      <c r="P17" s="98">
        <v>20.080021326211789</v>
      </c>
      <c r="Q17" s="98">
        <v>19.994979765174513</v>
      </c>
    </row>
    <row r="18" spans="1:17" ht="0.75" hidden="1" customHeight="1" x14ac:dyDescent="0.3">
      <c r="A18" s="94">
        <v>45344</v>
      </c>
      <c r="B18" s="160"/>
      <c r="C18" s="160"/>
      <c r="D18" s="160"/>
      <c r="E18" s="160"/>
      <c r="F18" s="95">
        <v>668311.19500000007</v>
      </c>
      <c r="G18" s="95">
        <v>329311.09499999997</v>
      </c>
      <c r="H18" s="96">
        <v>21.699820750360622</v>
      </c>
      <c r="I18" s="96">
        <v>21.313018233593102</v>
      </c>
      <c r="J18" s="95">
        <v>73856.12999999999</v>
      </c>
      <c r="K18" s="95">
        <v>7806.12</v>
      </c>
      <c r="L18" s="96">
        <v>20.395177687967866</v>
      </c>
      <c r="M18" s="96">
        <v>20.390986642315937</v>
      </c>
      <c r="N18" s="97">
        <v>584400.34499999997</v>
      </c>
      <c r="O18" s="97">
        <v>24200.334999999999</v>
      </c>
      <c r="P18" s="98">
        <v>20.328956620210338</v>
      </c>
      <c r="Q18" s="98">
        <v>20.086799328109343</v>
      </c>
    </row>
    <row r="19" spans="1:17" ht="0.75" hidden="1" customHeight="1" x14ac:dyDescent="0.3">
      <c r="A19" s="161"/>
      <c r="B19" s="160"/>
      <c r="C19" s="160"/>
      <c r="D19" s="160"/>
      <c r="E19" s="160"/>
      <c r="F19" s="95"/>
      <c r="G19" s="95"/>
      <c r="H19" s="96"/>
      <c r="I19" s="96"/>
      <c r="J19" s="95"/>
      <c r="K19" s="95"/>
      <c r="L19" s="96"/>
      <c r="M19" s="96"/>
      <c r="N19" s="97"/>
      <c r="O19" s="97"/>
      <c r="P19" s="98"/>
      <c r="Q19" s="98"/>
    </row>
    <row r="20" spans="1:17" ht="0.75" hidden="1" customHeight="1" x14ac:dyDescent="0.3">
      <c r="A20" s="94">
        <v>45358</v>
      </c>
      <c r="B20" s="160"/>
      <c r="C20" s="160"/>
      <c r="D20" s="160"/>
      <c r="E20" s="160"/>
      <c r="F20" s="95">
        <v>691526.2699999999</v>
      </c>
      <c r="G20" s="95">
        <v>208155.12</v>
      </c>
      <c r="H20" s="96">
        <v>21.400159246123078</v>
      </c>
      <c r="I20" s="96">
        <v>21.257866289598716</v>
      </c>
      <c r="J20" s="95">
        <v>80289.48</v>
      </c>
      <c r="K20" s="95">
        <v>9589.48</v>
      </c>
      <c r="L20" s="96">
        <v>20.394934274311865</v>
      </c>
      <c r="M20" s="96">
        <v>20.39493054491469</v>
      </c>
      <c r="N20" s="97">
        <v>638051.34</v>
      </c>
      <c r="O20" s="97">
        <v>309231.22000000003</v>
      </c>
      <c r="P20" s="98">
        <v>20.299807816747208</v>
      </c>
      <c r="Q20" s="98">
        <v>20.259258131299806</v>
      </c>
    </row>
    <row r="21" spans="1:17" ht="22.5" hidden="1" customHeight="1" x14ac:dyDescent="0.3">
      <c r="A21" s="94">
        <v>45372</v>
      </c>
      <c r="B21" s="160"/>
      <c r="C21" s="160"/>
      <c r="D21" s="160"/>
      <c r="E21" s="160"/>
      <c r="F21" s="95">
        <v>781769.08999999973</v>
      </c>
      <c r="G21" s="95">
        <v>583088.98999999976</v>
      </c>
      <c r="H21" s="96">
        <v>21.660066623342917</v>
      </c>
      <c r="I21" s="96">
        <v>21.425964035611521</v>
      </c>
      <c r="J21" s="95">
        <v>86912.93</v>
      </c>
      <c r="K21" s="95">
        <v>9412.93</v>
      </c>
      <c r="L21" s="96">
        <v>20.394447448608862</v>
      </c>
      <c r="M21" s="96">
        <v>20.390288548031243</v>
      </c>
      <c r="N21" s="97">
        <v>178881.92000000001</v>
      </c>
      <c r="O21" s="97">
        <v>111881.92</v>
      </c>
      <c r="P21" s="98">
        <v>20.899822471651888</v>
      </c>
      <c r="Q21" s="98">
        <v>20.719142747638806</v>
      </c>
    </row>
    <row r="22" spans="1:17" ht="0.75" customHeight="1" thickTop="1" x14ac:dyDescent="0.3">
      <c r="A22" s="161"/>
      <c r="B22" s="160"/>
      <c r="C22" s="160"/>
      <c r="D22" s="160"/>
      <c r="E22" s="160"/>
      <c r="F22" s="95"/>
      <c r="G22" s="95"/>
      <c r="H22" s="96"/>
      <c r="I22" s="96"/>
      <c r="J22" s="95"/>
      <c r="K22" s="95"/>
      <c r="L22" s="96"/>
      <c r="M22" s="96"/>
      <c r="N22" s="97"/>
      <c r="O22" s="97"/>
      <c r="P22" s="98"/>
      <c r="Q22" s="98"/>
    </row>
    <row r="23" spans="1:17" ht="22.5" hidden="1" customHeight="1" x14ac:dyDescent="0.3">
      <c r="A23" s="94">
        <v>45386</v>
      </c>
      <c r="B23" s="160"/>
      <c r="C23" s="160"/>
      <c r="D23" s="160"/>
      <c r="E23" s="160"/>
      <c r="F23" s="95">
        <v>452533.98499999999</v>
      </c>
      <c r="G23" s="95">
        <v>188483.98500000002</v>
      </c>
      <c r="H23" s="96">
        <v>21.660066623342917</v>
      </c>
      <c r="I23" s="96">
        <v>21.600833000627869</v>
      </c>
      <c r="J23" s="95">
        <v>198116.64</v>
      </c>
      <c r="K23" s="95">
        <v>146366.64000000001</v>
      </c>
      <c r="L23" s="96">
        <v>21.399913813109304</v>
      </c>
      <c r="M23" s="96">
        <v>21.303453617591028</v>
      </c>
      <c r="N23" s="97">
        <v>387691.38500000001</v>
      </c>
      <c r="O23" s="97">
        <v>222781.38500000001</v>
      </c>
      <c r="P23" s="98">
        <v>20.899822471651888</v>
      </c>
      <c r="Q23" s="98">
        <v>20.839225948907249</v>
      </c>
    </row>
    <row r="24" spans="1:17" ht="22.5" hidden="1" customHeight="1" x14ac:dyDescent="0.3">
      <c r="A24" s="94">
        <v>45400</v>
      </c>
      <c r="B24" s="160"/>
      <c r="C24" s="160"/>
      <c r="D24" s="160"/>
      <c r="E24" s="160"/>
      <c r="F24" s="95">
        <v>644630.36</v>
      </c>
      <c r="G24" s="95">
        <v>82703.360000000001</v>
      </c>
      <c r="H24" s="96">
        <v>21.660066623342917</v>
      </c>
      <c r="I24" s="96">
        <v>21.636348741363204</v>
      </c>
      <c r="J24" s="95">
        <v>130955.29</v>
      </c>
      <c r="K24" s="95">
        <v>13055.29</v>
      </c>
      <c r="L24" s="96">
        <v>21.387387248029803</v>
      </c>
      <c r="M24" s="96">
        <v>21.316795690807965</v>
      </c>
      <c r="N24" s="97">
        <v>642854.3899999999</v>
      </c>
      <c r="O24" s="97">
        <v>442254.39</v>
      </c>
      <c r="P24" s="98">
        <v>20.898943895449161</v>
      </c>
      <c r="Q24" s="98">
        <v>20.847897052044249</v>
      </c>
    </row>
    <row r="25" spans="1:17" ht="22.5" hidden="1" customHeight="1" x14ac:dyDescent="0.3">
      <c r="A25" s="162"/>
      <c r="B25" s="160"/>
      <c r="C25" s="160"/>
      <c r="D25" s="160"/>
      <c r="E25" s="160"/>
      <c r="F25" s="160"/>
      <c r="G25" s="160"/>
      <c r="H25" s="95"/>
      <c r="I25" s="95"/>
      <c r="J25" s="95"/>
      <c r="K25" s="160"/>
      <c r="L25" s="95"/>
      <c r="M25" s="95"/>
      <c r="N25" s="162"/>
      <c r="O25" s="162"/>
      <c r="P25" s="97"/>
      <c r="Q25" s="97"/>
    </row>
    <row r="26" spans="1:17" ht="22.5" hidden="1" customHeight="1" x14ac:dyDescent="0.3">
      <c r="A26" s="94">
        <v>45456</v>
      </c>
      <c r="B26" s="160"/>
      <c r="C26" s="160"/>
      <c r="D26" s="160"/>
      <c r="E26" s="160"/>
      <c r="F26" s="104">
        <v>634561.68500000006</v>
      </c>
      <c r="G26" s="104">
        <v>337737.685</v>
      </c>
      <c r="H26" s="96">
        <v>20.149768978486268</v>
      </c>
      <c r="I26" s="96">
        <v>19.986261370853338</v>
      </c>
      <c r="J26" s="104">
        <v>715903.71499999997</v>
      </c>
      <c r="K26" s="104">
        <v>521523.71500000003</v>
      </c>
      <c r="L26" s="96">
        <v>19.969295573950724</v>
      </c>
      <c r="M26" s="96">
        <v>19.92832518574448</v>
      </c>
      <c r="N26" s="105">
        <v>951839.625</v>
      </c>
      <c r="O26" s="105">
        <v>349144.22499999998</v>
      </c>
      <c r="P26" s="98">
        <v>18.948931040044211</v>
      </c>
      <c r="Q26" s="98">
        <v>18.848945867966837</v>
      </c>
    </row>
    <row r="27" spans="1:17" ht="22.5" hidden="1" customHeight="1" x14ac:dyDescent="0.3">
      <c r="A27" s="94">
        <v>45470</v>
      </c>
      <c r="B27" s="162"/>
      <c r="C27" s="162"/>
      <c r="D27" s="162"/>
      <c r="E27" s="162"/>
      <c r="F27" s="104">
        <v>252305.30499999999</v>
      </c>
      <c r="G27" s="104">
        <v>95254.975000000006</v>
      </c>
      <c r="H27" s="96">
        <v>20.149768978486268</v>
      </c>
      <c r="I27" s="96">
        <v>20.014480569994202</v>
      </c>
      <c r="J27" s="104">
        <v>1010069.4299999999</v>
      </c>
      <c r="K27" s="104">
        <v>459518.05499999999</v>
      </c>
      <c r="L27" s="96">
        <v>19.963961221248454</v>
      </c>
      <c r="M27" s="96">
        <v>19.942725053808111</v>
      </c>
      <c r="N27" s="105">
        <v>470874.19499999995</v>
      </c>
      <c r="O27" s="105">
        <v>221929.73499999999</v>
      </c>
      <c r="P27" s="98">
        <v>18.539962731120124</v>
      </c>
      <c r="Q27" s="98">
        <v>18.489956667703549</v>
      </c>
    </row>
    <row r="28" spans="1:17" ht="22.5" hidden="1" customHeight="1" x14ac:dyDescent="0.3">
      <c r="A28" s="94"/>
      <c r="B28" s="160"/>
      <c r="C28" s="160"/>
      <c r="D28" s="160"/>
      <c r="E28" s="160"/>
      <c r="F28" s="104"/>
      <c r="G28" s="104"/>
      <c r="H28" s="96"/>
      <c r="I28" s="96"/>
      <c r="J28" s="104"/>
      <c r="K28" s="104"/>
      <c r="L28" s="96"/>
      <c r="M28" s="96"/>
      <c r="N28" s="105"/>
      <c r="O28" s="105"/>
      <c r="P28" s="98"/>
      <c r="Q28" s="98"/>
    </row>
    <row r="29" spans="1:17" ht="22.5" hidden="1" customHeight="1" x14ac:dyDescent="0.3">
      <c r="A29" s="94">
        <v>45484</v>
      </c>
      <c r="B29" s="162"/>
      <c r="C29" s="162"/>
      <c r="D29" s="162"/>
      <c r="E29" s="162"/>
      <c r="F29" s="104">
        <v>320951.01</v>
      </c>
      <c r="G29" s="104">
        <v>127270.81</v>
      </c>
      <c r="H29" s="96">
        <v>20.04940625514665</v>
      </c>
      <c r="I29" s="96">
        <v>19.838373526926866</v>
      </c>
      <c r="J29" s="104">
        <v>771053.94499999995</v>
      </c>
      <c r="K29" s="104">
        <v>175120.94500000001</v>
      </c>
      <c r="L29" s="96">
        <v>19.78492527736929</v>
      </c>
      <c r="M29" s="96">
        <v>19.683885382219028</v>
      </c>
      <c r="N29" s="105">
        <v>224401.67</v>
      </c>
      <c r="O29" s="105">
        <v>139366.67000000001</v>
      </c>
      <c r="P29" s="96">
        <v>18.539962731120124</v>
      </c>
      <c r="Q29" s="96">
        <v>18.423632714883563</v>
      </c>
    </row>
    <row r="30" spans="1:17" ht="22.5" hidden="1" customHeight="1" x14ac:dyDescent="0.3">
      <c r="A30" s="94">
        <v>45498</v>
      </c>
      <c r="B30" s="162"/>
      <c r="C30" s="162"/>
      <c r="D30" s="162"/>
      <c r="E30" s="162"/>
      <c r="F30" s="104">
        <v>280748.46499999997</v>
      </c>
      <c r="G30" s="104">
        <v>93676.28</v>
      </c>
      <c r="H30" s="96">
        <v>19.489900545871254</v>
      </c>
      <c r="I30" s="96">
        <v>19.485167543825956</v>
      </c>
      <c r="J30" s="104">
        <v>1043719.375</v>
      </c>
      <c r="K30" s="104">
        <v>225298.52499999999</v>
      </c>
      <c r="L30" s="96">
        <v>19.289071611440924</v>
      </c>
      <c r="M30" s="96">
        <v>19.190797232609683</v>
      </c>
      <c r="N30" s="105">
        <v>527071.495</v>
      </c>
      <c r="O30" s="105">
        <v>162190.905</v>
      </c>
      <c r="P30" s="96">
        <v>18.238889822639091</v>
      </c>
      <c r="Q30" s="96">
        <v>18.127307882026916</v>
      </c>
    </row>
    <row r="31" spans="1:17" ht="22.5" hidden="1" customHeight="1" x14ac:dyDescent="0.3">
      <c r="A31" s="94"/>
      <c r="B31" s="162"/>
      <c r="C31" s="162"/>
      <c r="D31" s="162"/>
      <c r="E31" s="162"/>
      <c r="F31" s="104"/>
      <c r="G31" s="104"/>
      <c r="H31" s="96"/>
      <c r="I31" s="96"/>
      <c r="J31" s="104"/>
      <c r="K31" s="104"/>
      <c r="L31" s="96"/>
      <c r="M31" s="96"/>
      <c r="N31" s="105"/>
      <c r="O31" s="105"/>
      <c r="P31" s="96"/>
      <c r="Q31" s="96"/>
    </row>
    <row r="32" spans="1:17" ht="27" hidden="1" customHeight="1" x14ac:dyDescent="0.3">
      <c r="A32" s="94">
        <v>45512</v>
      </c>
      <c r="B32" s="162"/>
      <c r="C32" s="162"/>
      <c r="D32" s="162"/>
      <c r="E32" s="162"/>
      <c r="F32" s="104">
        <v>373572.61499999999</v>
      </c>
      <c r="G32" s="104">
        <v>63010.815000000002</v>
      </c>
      <c r="H32" s="96">
        <v>18.974836863490999</v>
      </c>
      <c r="I32" s="96">
        <v>18.895934589963101</v>
      </c>
      <c r="J32" s="104">
        <v>716528.21499999997</v>
      </c>
      <c r="K32" s="104">
        <v>111292.84</v>
      </c>
      <c r="L32" s="96">
        <v>18.7501126538852</v>
      </c>
      <c r="M32" s="96">
        <v>18.7320664429967</v>
      </c>
      <c r="N32" s="105">
        <v>783308.03499999992</v>
      </c>
      <c r="O32" s="105">
        <v>180366.935</v>
      </c>
      <c r="P32" s="96">
        <v>17.739274354225799</v>
      </c>
      <c r="Q32" s="96">
        <v>17.596552696717101</v>
      </c>
    </row>
    <row r="33" spans="1:17" ht="27" hidden="1" customHeight="1" x14ac:dyDescent="0.3">
      <c r="A33" s="94">
        <v>45526</v>
      </c>
      <c r="B33" s="162"/>
      <c r="C33" s="162"/>
      <c r="D33" s="162"/>
      <c r="E33" s="162"/>
      <c r="F33" s="104">
        <v>305777.185</v>
      </c>
      <c r="G33" s="104">
        <v>79068.195000000007</v>
      </c>
      <c r="H33" s="96">
        <v>17.490231295460799</v>
      </c>
      <c r="I33" s="96">
        <v>17.465971056601301</v>
      </c>
      <c r="J33" s="104">
        <v>429739.59499999997</v>
      </c>
      <c r="K33" s="104">
        <v>170534.595</v>
      </c>
      <c r="L33" s="96">
        <v>17.7449320686421</v>
      </c>
      <c r="M33" s="96">
        <v>17.6959329651947</v>
      </c>
      <c r="N33" s="105">
        <v>546401.53999999992</v>
      </c>
      <c r="O33" s="105">
        <v>147201.53999999998</v>
      </c>
      <c r="P33" s="96">
        <v>16.999894305044201</v>
      </c>
      <c r="Q33" s="96">
        <v>16.8631189016001</v>
      </c>
    </row>
    <row r="34" spans="1:17" ht="27" hidden="1" customHeight="1" x14ac:dyDescent="0.3">
      <c r="A34" s="94"/>
      <c r="B34" s="162"/>
      <c r="C34" s="162"/>
      <c r="D34" s="162"/>
      <c r="E34" s="162"/>
      <c r="F34" s="104"/>
      <c r="G34" s="104"/>
      <c r="H34" s="96"/>
      <c r="I34" s="96"/>
      <c r="J34" s="104"/>
      <c r="K34" s="104"/>
      <c r="L34" s="96"/>
      <c r="M34" s="96"/>
      <c r="N34" s="105"/>
      <c r="O34" s="105"/>
      <c r="P34" s="96"/>
      <c r="Q34" s="96"/>
    </row>
    <row r="35" spans="1:17" ht="27" hidden="1" customHeight="1" x14ac:dyDescent="0.3">
      <c r="A35" s="106">
        <v>45540</v>
      </c>
      <c r="B35" s="162"/>
      <c r="C35" s="162"/>
      <c r="D35" s="162"/>
      <c r="E35" s="162"/>
      <c r="F35" s="104">
        <v>373034.35000000003</v>
      </c>
      <c r="G35" s="104">
        <v>101223.01</v>
      </c>
      <c r="H35" s="96">
        <v>17.479886950036562</v>
      </c>
      <c r="I35" s="96">
        <v>17.410154295764588</v>
      </c>
      <c r="J35" s="104">
        <v>423154.96500000003</v>
      </c>
      <c r="K35" s="104">
        <v>265599.96500000003</v>
      </c>
      <c r="L35" s="96">
        <v>17.739942384996667</v>
      </c>
      <c r="M35" s="96">
        <v>17.618316750628225</v>
      </c>
      <c r="N35" s="104">
        <v>902191</v>
      </c>
      <c r="O35" s="104">
        <v>468421</v>
      </c>
      <c r="P35" s="96">
        <v>16.99893421698253</v>
      </c>
      <c r="Q35" s="96">
        <v>16.827786020244748</v>
      </c>
    </row>
    <row r="36" spans="1:17" ht="27" hidden="1" customHeight="1" x14ac:dyDescent="0.3">
      <c r="A36" s="106">
        <v>45554</v>
      </c>
      <c r="B36" s="162"/>
      <c r="C36" s="162"/>
      <c r="D36" s="162"/>
      <c r="E36" s="162"/>
      <c r="F36" s="104">
        <v>240051.43</v>
      </c>
      <c r="G36" s="104" t="s">
        <v>149</v>
      </c>
      <c r="H36" s="95" t="s">
        <v>149</v>
      </c>
      <c r="I36" s="95" t="s">
        <v>149</v>
      </c>
      <c r="J36" s="104">
        <v>310069.86499999999</v>
      </c>
      <c r="K36" s="104" t="s">
        <v>149</v>
      </c>
      <c r="L36" s="95" t="s">
        <v>149</v>
      </c>
      <c r="M36" s="95" t="s">
        <v>149</v>
      </c>
      <c r="N36" s="104">
        <v>955258.47499999998</v>
      </c>
      <c r="O36" s="104" t="s">
        <v>149</v>
      </c>
      <c r="P36" s="95" t="s">
        <v>149</v>
      </c>
      <c r="Q36" s="95" t="s">
        <v>149</v>
      </c>
    </row>
    <row r="37" spans="1:17" ht="27" hidden="1" customHeight="1" x14ac:dyDescent="0.3">
      <c r="A37" s="162"/>
      <c r="B37" s="162"/>
      <c r="C37" s="162"/>
      <c r="D37" s="162"/>
      <c r="E37" s="162"/>
      <c r="F37" s="163"/>
      <c r="G37" s="163"/>
      <c r="H37" s="162"/>
      <c r="I37" s="162"/>
      <c r="J37" s="163"/>
      <c r="K37" s="163"/>
      <c r="L37" s="162"/>
      <c r="M37" s="162"/>
      <c r="N37" s="163"/>
      <c r="O37" s="163"/>
      <c r="P37" s="162"/>
      <c r="Q37" s="162"/>
    </row>
    <row r="38" spans="1:17" ht="27" hidden="1" customHeight="1" x14ac:dyDescent="0.3">
      <c r="A38" s="106">
        <v>45568</v>
      </c>
      <c r="B38" s="162"/>
      <c r="C38" s="162"/>
      <c r="D38" s="162"/>
      <c r="E38" s="162"/>
      <c r="F38" s="104">
        <v>211732.52</v>
      </c>
      <c r="G38" s="104" t="s">
        <v>149</v>
      </c>
      <c r="H38" s="96" t="s">
        <v>149</v>
      </c>
      <c r="I38" s="96" t="s">
        <v>149</v>
      </c>
      <c r="J38" s="104">
        <v>253179.63500000001</v>
      </c>
      <c r="K38" s="104">
        <v>90273.235000000001</v>
      </c>
      <c r="L38" s="96">
        <v>14.398042901305455</v>
      </c>
      <c r="M38" s="96">
        <v>14.232964782586608</v>
      </c>
      <c r="N38" s="104">
        <v>518423.39499999996</v>
      </c>
      <c r="O38" s="104">
        <v>154173.39500000002</v>
      </c>
      <c r="P38" s="96">
        <v>13.734976832229002</v>
      </c>
      <c r="Q38" s="96">
        <v>13.497570156042556</v>
      </c>
    </row>
    <row r="39" spans="1:17" ht="27" hidden="1" customHeight="1" x14ac:dyDescent="0.3">
      <c r="A39" s="106">
        <v>45582</v>
      </c>
      <c r="B39" s="162"/>
      <c r="C39" s="162"/>
      <c r="D39" s="162"/>
      <c r="E39" s="162"/>
      <c r="F39" s="104">
        <v>354806.01</v>
      </c>
      <c r="G39" s="104">
        <v>232590.01</v>
      </c>
      <c r="H39" s="96">
        <v>15.299386544681532</v>
      </c>
      <c r="I39" s="96">
        <v>15.063886685774094</v>
      </c>
      <c r="J39" s="104">
        <v>334298.85499999998</v>
      </c>
      <c r="K39" s="104">
        <v>215048.85500000001</v>
      </c>
      <c r="L39" s="96">
        <v>14.342996369612878</v>
      </c>
      <c r="M39" s="96">
        <v>14.154534855526332</v>
      </c>
      <c r="N39" s="104">
        <v>722366.02500000002</v>
      </c>
      <c r="O39" s="104">
        <v>268566.02500000002</v>
      </c>
      <c r="P39" s="96">
        <v>13.734976832229002</v>
      </c>
      <c r="Q39" s="96">
        <v>13.640941742581408</v>
      </c>
    </row>
    <row r="40" spans="1:17" ht="27" hidden="1" customHeight="1" x14ac:dyDescent="0.3">
      <c r="A40" s="106">
        <v>45596</v>
      </c>
      <c r="B40" s="162"/>
      <c r="C40" s="162"/>
      <c r="D40" s="162"/>
      <c r="E40" s="162"/>
      <c r="F40" s="104">
        <v>752903.94499999995</v>
      </c>
      <c r="G40" s="104">
        <v>173502.94500000001</v>
      </c>
      <c r="H40" s="96">
        <v>13.899786196543785</v>
      </c>
      <c r="I40" s="96">
        <v>13.867576440515197</v>
      </c>
      <c r="J40" s="104">
        <v>428765.55</v>
      </c>
      <c r="K40" s="104">
        <v>142315.54999999999</v>
      </c>
      <c r="L40" s="96">
        <v>13.499975945002863</v>
      </c>
      <c r="M40" s="96">
        <v>13.341319039787486</v>
      </c>
      <c r="N40" s="104">
        <v>1128568.49</v>
      </c>
      <c r="O40" s="104">
        <v>504052.49</v>
      </c>
      <c r="P40" s="96">
        <v>13.09973911324346</v>
      </c>
      <c r="Q40" s="96">
        <v>12.934422208092009</v>
      </c>
    </row>
    <row r="41" spans="1:17" ht="27" hidden="1" customHeight="1" x14ac:dyDescent="0.3">
      <c r="A41" s="106"/>
      <c r="B41" s="162"/>
      <c r="C41" s="162"/>
      <c r="D41" s="162"/>
      <c r="E41" s="162"/>
      <c r="F41" s="104"/>
      <c r="G41" s="104"/>
      <c r="H41" s="96"/>
      <c r="I41" s="96"/>
      <c r="J41" s="104"/>
      <c r="K41" s="104"/>
      <c r="L41" s="96"/>
      <c r="M41" s="96"/>
      <c r="N41" s="104"/>
      <c r="O41" s="104"/>
      <c r="P41" s="96"/>
      <c r="Q41" s="96"/>
    </row>
    <row r="42" spans="1:17" ht="45" hidden="1" customHeight="1" x14ac:dyDescent="0.3">
      <c r="A42" s="106">
        <v>45610</v>
      </c>
      <c r="B42" s="162"/>
      <c r="C42" s="162"/>
      <c r="D42" s="162"/>
      <c r="E42" s="162"/>
      <c r="F42" s="107">
        <v>850630.92500000005</v>
      </c>
      <c r="G42" s="107">
        <v>317427.17499999999</v>
      </c>
      <c r="H42" s="108">
        <v>13.699959500219444</v>
      </c>
      <c r="I42" s="108">
        <v>13.454912293362401</v>
      </c>
      <c r="J42" s="107">
        <v>403659.22499999998</v>
      </c>
      <c r="K42" s="107">
        <v>166549.22500000001</v>
      </c>
      <c r="L42" s="108">
        <v>13.49987704185612</v>
      </c>
      <c r="M42" s="108">
        <v>13.421539883467531</v>
      </c>
      <c r="N42" s="107">
        <v>665845.80999999994</v>
      </c>
      <c r="O42" s="107">
        <v>291845.81</v>
      </c>
      <c r="P42" s="108">
        <v>13.199940495750598</v>
      </c>
      <c r="Q42" s="108">
        <v>13.017826623376319</v>
      </c>
    </row>
    <row r="43" spans="1:17" ht="45" hidden="1" customHeight="1" x14ac:dyDescent="0.3">
      <c r="A43" s="106">
        <v>45624</v>
      </c>
      <c r="B43" s="162"/>
      <c r="C43" s="162"/>
      <c r="D43" s="162"/>
      <c r="E43" s="162"/>
      <c r="F43" s="107">
        <v>706532.01500000001</v>
      </c>
      <c r="G43" s="107">
        <v>176014.58500000002</v>
      </c>
      <c r="H43" s="108">
        <v>12.997357246510429</v>
      </c>
      <c r="I43" s="108">
        <v>12.935963141807022</v>
      </c>
      <c r="J43" s="107">
        <v>610031.0199999999</v>
      </c>
      <c r="K43" s="107">
        <v>97943.57</v>
      </c>
      <c r="L43" s="108">
        <v>12.894807991217389</v>
      </c>
      <c r="M43" s="108">
        <v>12.819223904341987</v>
      </c>
      <c r="N43" s="107">
        <v>1313311.0899999999</v>
      </c>
      <c r="O43" s="107">
        <v>342102.54</v>
      </c>
      <c r="P43" s="108">
        <v>12.349974026584407</v>
      </c>
      <c r="Q43" s="108">
        <v>12.102451388046486</v>
      </c>
    </row>
    <row r="44" spans="1:17" ht="45" hidden="1" customHeight="1" x14ac:dyDescent="0.3">
      <c r="A44" s="106"/>
      <c r="B44" s="162"/>
      <c r="C44" s="162"/>
      <c r="D44" s="162"/>
      <c r="E44" s="162"/>
      <c r="F44" s="107"/>
      <c r="G44" s="107"/>
      <c r="H44" s="108"/>
      <c r="I44" s="108"/>
      <c r="J44" s="107"/>
      <c r="K44" s="107"/>
      <c r="L44" s="108"/>
      <c r="M44" s="108"/>
      <c r="N44" s="107"/>
      <c r="O44" s="107"/>
      <c r="P44" s="108"/>
      <c r="Q44" s="108"/>
    </row>
    <row r="45" spans="1:17" ht="45" hidden="1" customHeight="1" x14ac:dyDescent="0.3">
      <c r="A45" s="106">
        <v>45638</v>
      </c>
      <c r="B45" s="162"/>
      <c r="C45" s="162"/>
      <c r="D45" s="162"/>
      <c r="E45" s="162"/>
      <c r="F45" s="107">
        <v>842436.62</v>
      </c>
      <c r="G45" s="107">
        <v>371016.62</v>
      </c>
      <c r="H45" s="129">
        <v>11.999877566875043</v>
      </c>
      <c r="I45" s="129">
        <v>11.821744410009625</v>
      </c>
      <c r="J45" s="107">
        <v>417695.22000000003</v>
      </c>
      <c r="K45" s="107">
        <v>151670.22</v>
      </c>
      <c r="L45" s="129">
        <v>11.999898605225559</v>
      </c>
      <c r="M45" s="129">
        <v>11.931277001651768</v>
      </c>
      <c r="N45" s="107">
        <v>831979.96</v>
      </c>
      <c r="O45" s="107">
        <v>733779.96</v>
      </c>
      <c r="P45" s="129">
        <v>12.299903993888774</v>
      </c>
      <c r="Q45" s="129">
        <v>11.975732803318861</v>
      </c>
    </row>
    <row r="46" spans="1:17" ht="45" hidden="1" customHeight="1" x14ac:dyDescent="0.3">
      <c r="A46" s="106">
        <v>45652</v>
      </c>
      <c r="B46" s="162"/>
      <c r="C46" s="162"/>
      <c r="D46" s="162"/>
      <c r="E46" s="162"/>
      <c r="F46" s="104">
        <v>600448.39500000002</v>
      </c>
      <c r="G46" s="104">
        <v>400978.39500000002</v>
      </c>
      <c r="H46" s="95">
        <v>11.999877566875043</v>
      </c>
      <c r="I46" s="95">
        <v>11.851726436626402</v>
      </c>
      <c r="J46" s="104">
        <v>364047.65499999997</v>
      </c>
      <c r="K46" s="104">
        <v>226047.65499999997</v>
      </c>
      <c r="L46" s="95">
        <v>11.99494284098949</v>
      </c>
      <c r="M46" s="95">
        <v>11.890079379907736</v>
      </c>
      <c r="N46" s="104">
        <v>815939.17499999993</v>
      </c>
      <c r="O46" s="104">
        <v>286109.17499999999</v>
      </c>
      <c r="P46" s="95">
        <v>12.297723725140083</v>
      </c>
      <c r="Q46" s="95">
        <v>12.19295442426138</v>
      </c>
    </row>
    <row r="47" spans="1:17" ht="45" hidden="1" customHeight="1" x14ac:dyDescent="0.3">
      <c r="A47" s="106"/>
      <c r="B47" s="162"/>
      <c r="C47" s="162"/>
      <c r="D47" s="162"/>
      <c r="E47" s="162"/>
      <c r="F47" s="104"/>
      <c r="G47" s="104"/>
      <c r="H47" s="95"/>
      <c r="I47" s="95"/>
      <c r="J47" s="104"/>
      <c r="K47" s="104"/>
      <c r="L47" s="95"/>
      <c r="M47" s="95"/>
      <c r="N47" s="104"/>
      <c r="O47" s="104"/>
      <c r="P47" s="95"/>
      <c r="Q47" s="95"/>
    </row>
    <row r="48" spans="1:17" ht="45" customHeight="1" x14ac:dyDescent="0.3">
      <c r="A48" s="91">
        <v>2025</v>
      </c>
      <c r="B48" s="162"/>
      <c r="C48" s="162"/>
      <c r="D48" s="162"/>
      <c r="E48" s="162"/>
      <c r="F48" s="104"/>
      <c r="G48" s="104"/>
      <c r="H48" s="95"/>
      <c r="I48" s="95"/>
      <c r="J48" s="104"/>
      <c r="K48" s="104"/>
      <c r="L48" s="95"/>
      <c r="M48" s="95"/>
      <c r="N48" s="104"/>
      <c r="O48" s="104"/>
      <c r="P48" s="95"/>
      <c r="Q48" s="95"/>
    </row>
    <row r="49" spans="1:17" ht="45" hidden="1" customHeight="1" x14ac:dyDescent="0.3">
      <c r="A49" s="106">
        <v>45666</v>
      </c>
      <c r="B49" s="162"/>
      <c r="C49" s="162"/>
      <c r="D49" s="162"/>
      <c r="E49" s="162"/>
      <c r="F49" s="107">
        <v>254848.05499999999</v>
      </c>
      <c r="G49" s="107">
        <v>98522.294999999998</v>
      </c>
      <c r="H49" s="129">
        <v>11.784778260443206</v>
      </c>
      <c r="I49" s="129">
        <v>11.706379402177939</v>
      </c>
      <c r="J49" s="107">
        <v>308370.27500000002</v>
      </c>
      <c r="K49" s="107">
        <v>122920.27499999999</v>
      </c>
      <c r="L49" s="129">
        <v>11.789931869425697</v>
      </c>
      <c r="M49" s="129">
        <v>11.7258379474082</v>
      </c>
      <c r="N49" s="107">
        <v>1242012.095</v>
      </c>
      <c r="O49" s="107">
        <v>212708.095</v>
      </c>
      <c r="P49" s="129">
        <v>11.800388756329783</v>
      </c>
      <c r="Q49" s="129">
        <v>11.722607363886425</v>
      </c>
    </row>
    <row r="50" spans="1:17" ht="45" hidden="1" customHeight="1" x14ac:dyDescent="0.3">
      <c r="A50" s="106">
        <v>45680</v>
      </c>
      <c r="B50" s="162"/>
      <c r="C50" s="162"/>
      <c r="D50" s="162"/>
      <c r="E50" s="162"/>
      <c r="F50" s="104">
        <v>200457.10500000001</v>
      </c>
      <c r="G50" s="104">
        <v>40623.79</v>
      </c>
      <c r="H50" s="95">
        <v>11.588663717386567</v>
      </c>
      <c r="I50" s="95">
        <v>11.585433525886483</v>
      </c>
      <c r="J50" s="104">
        <v>401862.47499999998</v>
      </c>
      <c r="K50" s="104">
        <v>33378.974999999999</v>
      </c>
      <c r="L50" s="95">
        <v>11.404836264906933</v>
      </c>
      <c r="M50" s="95">
        <v>11.404836264906935</v>
      </c>
      <c r="N50" s="104">
        <v>903576.33499999996</v>
      </c>
      <c r="O50" s="104">
        <v>251499.45500000002</v>
      </c>
      <c r="P50" s="95">
        <v>11.389779485547862</v>
      </c>
      <c r="Q50" s="95">
        <v>11.345943343730635</v>
      </c>
    </row>
    <row r="51" spans="1:17" ht="45" hidden="1" customHeight="1" x14ac:dyDescent="0.3">
      <c r="A51" s="106"/>
      <c r="B51" s="162"/>
      <c r="C51" s="162"/>
      <c r="D51" s="162"/>
      <c r="E51" s="162"/>
      <c r="F51" s="107"/>
      <c r="G51" s="107"/>
      <c r="H51" s="129"/>
      <c r="I51" s="129"/>
      <c r="J51" s="107"/>
      <c r="K51" s="107"/>
      <c r="L51" s="129"/>
      <c r="M51" s="129"/>
      <c r="N51" s="107"/>
      <c r="O51" s="107"/>
      <c r="P51" s="129"/>
      <c r="Q51" s="129"/>
    </row>
    <row r="52" spans="1:17" ht="45" hidden="1" customHeight="1" x14ac:dyDescent="0.3">
      <c r="A52" s="106">
        <v>45694</v>
      </c>
      <c r="B52" s="162"/>
      <c r="C52" s="162"/>
      <c r="D52" s="162"/>
      <c r="E52" s="162"/>
      <c r="F52" s="107">
        <v>316883.79000000004</v>
      </c>
      <c r="G52" s="107">
        <v>169438.185</v>
      </c>
      <c r="H52" s="129">
        <v>11.799761044672874</v>
      </c>
      <c r="I52" s="129">
        <v>11.665346645755848</v>
      </c>
      <c r="J52" s="107">
        <v>272884.36499999999</v>
      </c>
      <c r="K52" s="107">
        <v>44384.365000000005</v>
      </c>
      <c r="L52" s="129">
        <v>11.504790810756674</v>
      </c>
      <c r="M52" s="129">
        <v>11.40920084273136</v>
      </c>
      <c r="N52" s="107">
        <v>385949.27</v>
      </c>
      <c r="O52" s="107">
        <v>238099.27000000002</v>
      </c>
      <c r="P52" s="129">
        <v>11.58983148819547</v>
      </c>
      <c r="Q52" s="129">
        <v>11.37871809189606</v>
      </c>
    </row>
    <row r="53" spans="1:17" ht="45" hidden="1" customHeight="1" x14ac:dyDescent="0.3">
      <c r="A53" s="106">
        <v>45708</v>
      </c>
      <c r="B53" s="162"/>
      <c r="C53" s="162"/>
      <c r="D53" s="162"/>
      <c r="E53" s="162"/>
      <c r="F53" s="104">
        <v>298306.09499999997</v>
      </c>
      <c r="G53" s="104">
        <v>144861.095</v>
      </c>
      <c r="H53" s="95">
        <v>11.824663754077761</v>
      </c>
      <c r="I53" s="95">
        <v>11.695980883374446</v>
      </c>
      <c r="J53" s="104">
        <v>133468.35500000001</v>
      </c>
      <c r="K53" s="104">
        <v>26258.355</v>
      </c>
      <c r="L53" s="95">
        <v>11.674885155818242</v>
      </c>
      <c r="M53" s="95">
        <v>11.642431321395067</v>
      </c>
      <c r="N53" s="104">
        <v>348844.98</v>
      </c>
      <c r="O53" s="104">
        <v>87694.98000000001</v>
      </c>
      <c r="P53" s="95">
        <v>11.649773365462602</v>
      </c>
      <c r="Q53" s="95">
        <v>11.577665268282601</v>
      </c>
    </row>
    <row r="54" spans="1:17" ht="45" hidden="1" customHeight="1" x14ac:dyDescent="0.3">
      <c r="A54" s="106"/>
      <c r="B54" s="162"/>
      <c r="C54" s="162"/>
      <c r="D54" s="162"/>
      <c r="E54" s="162"/>
      <c r="F54" s="104"/>
      <c r="G54" s="104"/>
      <c r="H54" s="95"/>
      <c r="I54" s="95"/>
      <c r="J54" s="104"/>
      <c r="K54" s="104"/>
      <c r="L54" s="95"/>
      <c r="M54" s="95"/>
      <c r="N54" s="104"/>
      <c r="O54" s="104"/>
      <c r="P54" s="95"/>
      <c r="Q54" s="95"/>
    </row>
    <row r="55" spans="1:17" ht="45" hidden="1" customHeight="1" x14ac:dyDescent="0.3">
      <c r="A55" s="106">
        <v>45722</v>
      </c>
      <c r="B55" s="162"/>
      <c r="C55" s="162"/>
      <c r="D55" s="162"/>
      <c r="E55" s="162"/>
      <c r="F55" s="107">
        <v>0</v>
      </c>
      <c r="G55" s="107">
        <v>0</v>
      </c>
      <c r="H55" s="129">
        <v>0</v>
      </c>
      <c r="I55" s="129">
        <v>0</v>
      </c>
      <c r="J55" s="107">
        <v>242109.36499999999</v>
      </c>
      <c r="K55" s="107">
        <v>62109.364999999991</v>
      </c>
      <c r="L55" s="129">
        <v>11.669944535734306</v>
      </c>
      <c r="M55" s="129">
        <v>11.657013763435979</v>
      </c>
      <c r="N55" s="107">
        <v>449548.85</v>
      </c>
      <c r="O55" s="107">
        <v>84688.85</v>
      </c>
      <c r="P55" s="129">
        <v>11.640029851129954</v>
      </c>
      <c r="Q55" s="129">
        <v>11.551984512921493</v>
      </c>
    </row>
    <row r="56" spans="1:17" ht="45" hidden="1" customHeight="1" x14ac:dyDescent="0.25">
      <c r="A56" s="106">
        <v>45736</v>
      </c>
      <c r="B56" s="107">
        <v>590393.86</v>
      </c>
      <c r="C56" s="107">
        <v>123298.86</v>
      </c>
      <c r="D56" s="129">
        <v>12.049774599845612</v>
      </c>
      <c r="E56" s="129">
        <v>12.049255358784178</v>
      </c>
      <c r="F56" s="107">
        <v>345522.8</v>
      </c>
      <c r="G56" s="107">
        <v>146125.52000000002</v>
      </c>
      <c r="H56" s="129">
        <v>11.824205259628066</v>
      </c>
      <c r="I56" s="129">
        <v>11.721201737487192</v>
      </c>
      <c r="J56" s="107">
        <v>164514.26</v>
      </c>
      <c r="K56" s="107">
        <v>9514.26</v>
      </c>
      <c r="L56" s="129">
        <v>11.669944535734306</v>
      </c>
      <c r="M56" s="129">
        <v>11.669944535734306</v>
      </c>
      <c r="N56" s="107">
        <v>516632.77500000002</v>
      </c>
      <c r="O56" s="107">
        <v>113233.05499999999</v>
      </c>
      <c r="P56" s="129">
        <v>11.899854791994519</v>
      </c>
      <c r="Q56" s="129">
        <v>11.864774193367598</v>
      </c>
    </row>
    <row r="57" spans="1:17" ht="45" hidden="1" customHeight="1" x14ac:dyDescent="0.3">
      <c r="A57" s="106"/>
      <c r="B57" s="107"/>
      <c r="C57" s="107"/>
      <c r="D57" s="129"/>
      <c r="E57" s="129"/>
      <c r="F57" s="107"/>
      <c r="G57" s="107"/>
      <c r="H57" s="129"/>
      <c r="I57" s="129"/>
      <c r="J57" s="107"/>
      <c r="K57" s="107"/>
      <c r="L57" s="129"/>
      <c r="M57" s="129"/>
      <c r="N57" s="163"/>
      <c r="O57" s="163"/>
      <c r="P57" s="129"/>
      <c r="Q57" s="129"/>
    </row>
    <row r="58" spans="1:17" ht="45" hidden="1" customHeight="1" x14ac:dyDescent="0.25">
      <c r="A58" s="106">
        <v>45750</v>
      </c>
      <c r="B58" s="107">
        <v>276043.58500000002</v>
      </c>
      <c r="C58" s="107">
        <v>228543.58499999999</v>
      </c>
      <c r="D58" s="129">
        <v>12.389810354090317</v>
      </c>
      <c r="E58" s="129">
        <v>12.248336114738265</v>
      </c>
      <c r="F58" s="107">
        <v>264496.02</v>
      </c>
      <c r="G58" s="107">
        <v>114496.02</v>
      </c>
      <c r="H58" s="129">
        <v>12.009972604112587</v>
      </c>
      <c r="I58" s="129">
        <v>11.825567252704266</v>
      </c>
      <c r="J58" s="107">
        <v>190849.96</v>
      </c>
      <c r="K58" s="107">
        <v>78349.960000000006</v>
      </c>
      <c r="L58" s="129">
        <v>11.999898605225559</v>
      </c>
      <c r="M58" s="129">
        <v>11.923007458210488</v>
      </c>
      <c r="N58" s="107">
        <v>383378.435</v>
      </c>
      <c r="O58" s="107">
        <v>218378.435</v>
      </c>
      <c r="P58" s="129">
        <v>12.009971127143928</v>
      </c>
      <c r="Q58" s="129">
        <v>11.896857664725673</v>
      </c>
    </row>
    <row r="59" spans="1:17" ht="45" hidden="1" customHeight="1" x14ac:dyDescent="0.25">
      <c r="A59" s="106">
        <v>45764</v>
      </c>
      <c r="B59" s="107">
        <v>811271.43</v>
      </c>
      <c r="C59" s="107">
        <v>284376.43</v>
      </c>
      <c r="D59" s="129">
        <v>12.319369652976876</v>
      </c>
      <c r="E59" s="129">
        <v>12.28573920274887</v>
      </c>
      <c r="F59" s="107">
        <v>235885.18</v>
      </c>
      <c r="G59" s="107">
        <v>135021.18</v>
      </c>
      <c r="H59" s="129">
        <v>12.009972604112587</v>
      </c>
      <c r="I59" s="129">
        <v>11.962504517417354</v>
      </c>
      <c r="J59" s="107">
        <v>179737.99</v>
      </c>
      <c r="K59" s="107">
        <v>76237.990000000005</v>
      </c>
      <c r="L59" s="129">
        <v>11.989987307843531</v>
      </c>
      <c r="M59" s="129">
        <v>11.947341337915946</v>
      </c>
      <c r="N59" s="107">
        <v>605497.29</v>
      </c>
      <c r="O59" s="107">
        <v>468997.29</v>
      </c>
      <c r="P59" s="129">
        <v>12.009971127143928</v>
      </c>
      <c r="Q59" s="129">
        <v>11.928773929733358</v>
      </c>
    </row>
    <row r="60" spans="1:17" ht="45" hidden="1" customHeight="1" x14ac:dyDescent="0.25">
      <c r="A60" s="106"/>
      <c r="B60" s="107"/>
      <c r="C60" s="107"/>
      <c r="D60" s="129"/>
      <c r="E60" s="129"/>
      <c r="F60" s="107"/>
      <c r="G60" s="107"/>
      <c r="H60" s="129"/>
      <c r="I60" s="129"/>
      <c r="J60" s="107"/>
      <c r="K60" s="107"/>
      <c r="L60" s="129"/>
      <c r="M60" s="129"/>
      <c r="N60" s="107"/>
      <c r="O60" s="107"/>
      <c r="P60" s="129"/>
      <c r="Q60" s="129"/>
    </row>
    <row r="61" spans="1:17" ht="45" hidden="1" customHeight="1" x14ac:dyDescent="0.25">
      <c r="A61" s="106">
        <v>45779</v>
      </c>
      <c r="B61" s="107">
        <v>896230.95</v>
      </c>
      <c r="C61" s="107">
        <v>65180.32</v>
      </c>
      <c r="D61" s="129">
        <v>12.149156985716157</v>
      </c>
      <c r="E61" s="129">
        <v>12.141581313089798</v>
      </c>
      <c r="F61" s="107">
        <v>199738.10500000001</v>
      </c>
      <c r="G61" s="107">
        <v>151658.10499999998</v>
      </c>
      <c r="H61" s="129">
        <v>12.009823361098924</v>
      </c>
      <c r="I61" s="129">
        <v>11.980291282968587</v>
      </c>
      <c r="J61" s="107">
        <v>164215.25</v>
      </c>
      <c r="K61" s="107">
        <v>99415.25</v>
      </c>
      <c r="L61" s="129">
        <v>11.999849023307469</v>
      </c>
      <c r="M61" s="129">
        <v>11.968880178115228</v>
      </c>
      <c r="N61" s="107">
        <v>319744.98499999999</v>
      </c>
      <c r="O61" s="107">
        <v>245744.98499999999</v>
      </c>
      <c r="P61" s="129">
        <v>12.010033311085722</v>
      </c>
      <c r="Q61" s="129">
        <v>11.969427458439336</v>
      </c>
    </row>
    <row r="62" spans="1:17" ht="45" hidden="1" customHeight="1" x14ac:dyDescent="0.25">
      <c r="A62" s="106">
        <v>45792</v>
      </c>
      <c r="B62" s="107">
        <v>686928.79500000004</v>
      </c>
      <c r="C62" s="107">
        <v>333428.79499999998</v>
      </c>
      <c r="D62" s="129">
        <v>11.249608795713206</v>
      </c>
      <c r="E62" s="129">
        <v>11.183135698327792</v>
      </c>
      <c r="F62" s="107">
        <v>484050.33</v>
      </c>
      <c r="G62" s="107">
        <v>103050.33</v>
      </c>
      <c r="H62" s="129">
        <v>11.239932761729889</v>
      </c>
      <c r="I62" s="129">
        <v>11.209736868357451</v>
      </c>
      <c r="J62" s="107">
        <v>247506.63</v>
      </c>
      <c r="K62" s="107">
        <v>62006.630000000005</v>
      </c>
      <c r="L62" s="129">
        <v>11.279018672174663</v>
      </c>
      <c r="M62" s="129">
        <v>11.246396594120338</v>
      </c>
      <c r="N62" s="107">
        <v>671220.94499999995</v>
      </c>
      <c r="O62" s="107">
        <v>165765.94500000001</v>
      </c>
      <c r="P62" s="129">
        <v>11.349008233219784</v>
      </c>
      <c r="Q62" s="129">
        <v>11.316913061135663</v>
      </c>
    </row>
    <row r="63" spans="1:17" ht="45" hidden="1" customHeight="1" x14ac:dyDescent="0.25">
      <c r="A63" s="106">
        <v>45806</v>
      </c>
      <c r="B63" s="107">
        <v>766017.37</v>
      </c>
      <c r="C63" s="107">
        <v>15992.37</v>
      </c>
      <c r="D63" s="129">
        <v>11.099768920423763</v>
      </c>
      <c r="E63" s="129">
        <v>11.099768920423763</v>
      </c>
      <c r="F63" s="107">
        <v>636539.85999999987</v>
      </c>
      <c r="G63" s="107">
        <v>258536.065</v>
      </c>
      <c r="H63" s="129">
        <v>11.146664218775774</v>
      </c>
      <c r="I63" s="129">
        <v>11.13439598431937</v>
      </c>
      <c r="J63" s="107">
        <v>817953.93</v>
      </c>
      <c r="K63" s="107">
        <v>87363.93</v>
      </c>
      <c r="L63" s="129">
        <v>11.184865231108002</v>
      </c>
      <c r="M63" s="129">
        <v>11.112811063706742</v>
      </c>
      <c r="N63" s="107">
        <v>1122443.5</v>
      </c>
      <c r="O63" s="107">
        <v>410377</v>
      </c>
      <c r="P63" s="129">
        <v>11.199947513624773</v>
      </c>
      <c r="Q63" s="129">
        <v>11.161127343718459</v>
      </c>
    </row>
    <row r="64" spans="1:17" ht="45" hidden="1" customHeight="1" x14ac:dyDescent="0.25">
      <c r="A64" s="106"/>
      <c r="B64" s="107"/>
      <c r="C64" s="107"/>
      <c r="D64" s="129"/>
      <c r="E64" s="129"/>
      <c r="F64" s="107"/>
      <c r="G64" s="107"/>
      <c r="H64" s="129"/>
      <c r="I64" s="129"/>
      <c r="J64" s="107"/>
      <c r="K64" s="107"/>
      <c r="L64" s="129"/>
      <c r="M64" s="129"/>
      <c r="N64" s="107"/>
      <c r="O64" s="107"/>
      <c r="P64" s="129"/>
      <c r="Q64" s="129"/>
    </row>
    <row r="65" spans="1:17" ht="45" hidden="1" customHeight="1" x14ac:dyDescent="0.25">
      <c r="A65" s="106">
        <v>45820</v>
      </c>
      <c r="B65" s="107">
        <v>506341.36499999999</v>
      </c>
      <c r="C65" s="107">
        <v>265581.16499999998</v>
      </c>
      <c r="D65" s="129">
        <v>11.090487927585617</v>
      </c>
      <c r="E65" s="129">
        <v>11.064813506658155</v>
      </c>
      <c r="F65" s="107">
        <v>498607.97</v>
      </c>
      <c r="G65" s="107">
        <v>233907.97</v>
      </c>
      <c r="H65" s="129">
        <v>11.049779432528222</v>
      </c>
      <c r="I65" s="129">
        <v>10.94839774939398</v>
      </c>
      <c r="J65" s="107">
        <v>872041.46</v>
      </c>
      <c r="K65" s="107">
        <v>95391.459999999992</v>
      </c>
      <c r="L65" s="129">
        <v>10.969811994029985</v>
      </c>
      <c r="M65" s="129">
        <v>10.952082865079547</v>
      </c>
      <c r="N65" s="107">
        <v>1233833.1049999997</v>
      </c>
      <c r="O65" s="107">
        <v>258580.405</v>
      </c>
      <c r="P65" s="129">
        <v>10.949712195645604</v>
      </c>
      <c r="Q65" s="129">
        <v>10.921966448691933</v>
      </c>
    </row>
    <row r="66" spans="1:17" ht="45" hidden="1" customHeight="1" x14ac:dyDescent="0.25">
      <c r="A66" s="106">
        <v>45834</v>
      </c>
      <c r="B66" s="107">
        <v>1130641.885</v>
      </c>
      <c r="C66" s="107">
        <v>14141.885</v>
      </c>
      <c r="D66" s="129">
        <v>11.00033653037182</v>
      </c>
      <c r="E66" s="129">
        <v>11.00033653037182</v>
      </c>
      <c r="F66" s="107">
        <v>299023.26500000001</v>
      </c>
      <c r="G66" s="107">
        <v>98305.764999999985</v>
      </c>
      <c r="H66" s="129">
        <v>10.997698423683902</v>
      </c>
      <c r="I66" s="129">
        <v>10.953016696742267</v>
      </c>
      <c r="J66" s="107">
        <v>332385.20500000002</v>
      </c>
      <c r="K66" s="107">
        <v>67685.2</v>
      </c>
      <c r="L66" s="129">
        <v>10.89744367754121</v>
      </c>
      <c r="M66" s="129">
        <v>10.89744367754121</v>
      </c>
      <c r="N66" s="107">
        <v>631758.51</v>
      </c>
      <c r="O66" s="107">
        <v>164564.72</v>
      </c>
      <c r="P66" s="129">
        <v>10.927448441073816</v>
      </c>
      <c r="Q66" s="129">
        <v>10.878662988306196</v>
      </c>
    </row>
    <row r="67" spans="1:17" ht="45" hidden="1" customHeight="1" x14ac:dyDescent="0.3">
      <c r="A67" s="162"/>
      <c r="B67" s="162"/>
      <c r="C67" s="162"/>
      <c r="D67" s="164"/>
      <c r="E67" s="164"/>
      <c r="F67" s="162"/>
      <c r="G67" s="162"/>
      <c r="H67" s="164"/>
      <c r="I67" s="164"/>
      <c r="J67" s="162"/>
      <c r="K67" s="162"/>
      <c r="L67" s="164"/>
      <c r="M67" s="164"/>
      <c r="N67" s="162"/>
      <c r="O67" s="162"/>
      <c r="P67" s="164"/>
      <c r="Q67" s="164"/>
    </row>
    <row r="68" spans="1:17" ht="45" hidden="1" customHeight="1" x14ac:dyDescent="0.25">
      <c r="A68" s="106">
        <v>45848</v>
      </c>
      <c r="B68" s="107">
        <v>996460.84499999997</v>
      </c>
      <c r="C68" s="107">
        <v>216100.845</v>
      </c>
      <c r="D68" s="129">
        <v>11.240325687156652</v>
      </c>
      <c r="E68" s="129">
        <v>11.080431895952261</v>
      </c>
      <c r="F68" s="107">
        <v>641552.43999999994</v>
      </c>
      <c r="G68" s="107">
        <v>486569.43999999994</v>
      </c>
      <c r="H68" s="129">
        <v>10.997698423683902</v>
      </c>
      <c r="I68" s="129">
        <v>10.862622322492015</v>
      </c>
      <c r="J68" s="107">
        <v>399597.69</v>
      </c>
      <c r="K68" s="107">
        <v>190197.69</v>
      </c>
      <c r="L68" s="129">
        <v>10.897555813957323</v>
      </c>
      <c r="M68" s="129">
        <v>10.746293244754456</v>
      </c>
      <c r="N68" s="107">
        <v>1099258.28</v>
      </c>
      <c r="O68" s="107">
        <v>601778.28</v>
      </c>
      <c r="P68" s="129">
        <v>10.800019592976371</v>
      </c>
      <c r="Q68" s="129">
        <v>10.67422047459411</v>
      </c>
    </row>
    <row r="69" spans="1:17" ht="45" hidden="1" customHeight="1" x14ac:dyDescent="0.25">
      <c r="A69" s="106">
        <v>45862</v>
      </c>
      <c r="B69" s="107">
        <v>364217.60000000003</v>
      </c>
      <c r="C69" s="107">
        <v>13172.184999999999</v>
      </c>
      <c r="D69" s="129">
        <v>10.850553461683409</v>
      </c>
      <c r="E69" s="129">
        <v>10.850452288121817</v>
      </c>
      <c r="F69" s="107">
        <v>441547.93500000006</v>
      </c>
      <c r="G69" s="107">
        <v>290000.53499999997</v>
      </c>
      <c r="H69" s="129">
        <v>10.705083503959663</v>
      </c>
      <c r="I69" s="129">
        <v>10.674977622032154</v>
      </c>
      <c r="J69" s="107">
        <v>217857.13499999998</v>
      </c>
      <c r="K69" s="107">
        <v>68271.084999999992</v>
      </c>
      <c r="L69" s="129">
        <v>10.704891262644288</v>
      </c>
      <c r="M69" s="129">
        <v>10.683437154567384</v>
      </c>
      <c r="N69" s="107">
        <v>390060.06</v>
      </c>
      <c r="O69" s="107">
        <v>52910.06</v>
      </c>
      <c r="P69" s="129">
        <v>10.699956906554652</v>
      </c>
      <c r="Q69" s="129">
        <v>10.670414965738557</v>
      </c>
    </row>
    <row r="70" spans="1:17" ht="45" hidden="1" customHeight="1" x14ac:dyDescent="0.25">
      <c r="A70" s="106"/>
      <c r="B70" s="107"/>
      <c r="C70" s="107"/>
      <c r="D70" s="129"/>
      <c r="E70" s="129"/>
      <c r="F70" s="107"/>
      <c r="G70" s="107"/>
      <c r="H70" s="129"/>
      <c r="I70" s="129"/>
      <c r="J70" s="107"/>
      <c r="K70" s="107"/>
      <c r="L70" s="129"/>
      <c r="M70" s="129"/>
      <c r="N70" s="107"/>
      <c r="O70" s="107"/>
      <c r="P70" s="129"/>
      <c r="Q70" s="129"/>
    </row>
    <row r="71" spans="1:17" ht="45" hidden="1" customHeight="1" x14ac:dyDescent="0.25">
      <c r="A71" s="106">
        <v>45876</v>
      </c>
      <c r="B71" s="107">
        <v>1028220.7050000001</v>
      </c>
      <c r="C71" s="107">
        <v>59280.175000000003</v>
      </c>
      <c r="D71" s="129">
        <v>10.899593716814111</v>
      </c>
      <c r="E71" s="129">
        <v>10.870494945018224</v>
      </c>
      <c r="F71" s="107">
        <v>370910.63</v>
      </c>
      <c r="G71" s="107">
        <v>182322.83</v>
      </c>
      <c r="H71" s="129">
        <v>10.85020166047145</v>
      </c>
      <c r="I71" s="129">
        <v>10.800497709627873</v>
      </c>
      <c r="J71" s="107">
        <v>179946.04500000001</v>
      </c>
      <c r="K71" s="107">
        <v>54107.884999999995</v>
      </c>
      <c r="L71" s="129">
        <v>10.873930859305901</v>
      </c>
      <c r="M71" s="129">
        <v>10.776272838857352</v>
      </c>
      <c r="N71" s="107">
        <v>266422.71499999997</v>
      </c>
      <c r="O71" s="107">
        <v>90422.714999999997</v>
      </c>
      <c r="P71" s="129">
        <v>10.999946393045851</v>
      </c>
      <c r="Q71" s="129">
        <v>10.897982902697208</v>
      </c>
    </row>
    <row r="72" spans="1:17" ht="45" hidden="1" customHeight="1" x14ac:dyDescent="0.25">
      <c r="A72" s="106">
        <v>45890</v>
      </c>
      <c r="B72" s="107">
        <v>520752.29499999998</v>
      </c>
      <c r="C72" s="107">
        <v>88804.285000000003</v>
      </c>
      <c r="D72" s="129">
        <v>10.899593716814111</v>
      </c>
      <c r="E72" s="129">
        <v>10.871487890125477</v>
      </c>
      <c r="F72" s="107">
        <v>222352.005</v>
      </c>
      <c r="G72" s="107">
        <v>66210.005000000005</v>
      </c>
      <c r="H72" s="129">
        <v>10.85020166047145</v>
      </c>
      <c r="I72" s="129">
        <v>10.820412278184985</v>
      </c>
      <c r="J72" s="107">
        <v>179315.035</v>
      </c>
      <c r="K72" s="107">
        <v>76515.035000000003</v>
      </c>
      <c r="L72" s="129">
        <v>10.850080954437015</v>
      </c>
      <c r="M72" s="129">
        <v>10.829622681471879</v>
      </c>
      <c r="N72" s="107">
        <v>576195.13</v>
      </c>
      <c r="O72" s="107">
        <v>295445.13</v>
      </c>
      <c r="P72" s="129">
        <v>10.998958551485652</v>
      </c>
      <c r="Q72" s="129">
        <v>10.942118082588351</v>
      </c>
    </row>
    <row r="73" spans="1:17" ht="45" hidden="1" customHeight="1" x14ac:dyDescent="0.25">
      <c r="A73" s="106"/>
      <c r="B73" s="107"/>
      <c r="C73" s="107"/>
      <c r="D73" s="129"/>
      <c r="E73" s="129"/>
      <c r="F73" s="107"/>
      <c r="G73" s="107"/>
      <c r="H73" s="129"/>
      <c r="I73" s="129"/>
      <c r="J73" s="107"/>
      <c r="K73" s="107"/>
      <c r="L73" s="129"/>
      <c r="M73" s="129"/>
      <c r="N73" s="107"/>
      <c r="O73" s="107"/>
      <c r="P73" s="129"/>
      <c r="Q73" s="129"/>
    </row>
    <row r="74" spans="1:17" ht="45" customHeight="1" x14ac:dyDescent="0.25">
      <c r="A74" s="106">
        <v>45904</v>
      </c>
      <c r="B74" s="107">
        <v>606018.15500000003</v>
      </c>
      <c r="C74" s="107">
        <v>126666.535</v>
      </c>
      <c r="D74" s="129">
        <v>10.751158764407108</v>
      </c>
      <c r="E74" s="129">
        <v>10.726678622259502</v>
      </c>
      <c r="F74" s="107">
        <v>366580.87</v>
      </c>
      <c r="G74" s="107">
        <v>175946.87</v>
      </c>
      <c r="H74" s="129">
        <v>10.85020166047145</v>
      </c>
      <c r="I74" s="129">
        <v>10.829501977167601</v>
      </c>
      <c r="J74" s="107">
        <v>185215.255</v>
      </c>
      <c r="K74" s="107">
        <v>45935.254999999997</v>
      </c>
      <c r="L74" s="129">
        <v>10.850080954437015</v>
      </c>
      <c r="M74" s="129">
        <v>10.826006282073934</v>
      </c>
      <c r="N74" s="107">
        <v>431349.48</v>
      </c>
      <c r="O74" s="107">
        <v>166679.48000000001</v>
      </c>
      <c r="P74" s="129">
        <v>10.999946393045851</v>
      </c>
      <c r="Q74" s="129">
        <v>10.983461453096888</v>
      </c>
    </row>
    <row r="75" spans="1:17" ht="45" customHeight="1" x14ac:dyDescent="0.25">
      <c r="A75" s="106">
        <v>45918</v>
      </c>
      <c r="B75" s="107">
        <v>419030.88499999995</v>
      </c>
      <c r="C75" s="107">
        <v>16430.885000000002</v>
      </c>
      <c r="D75" s="129">
        <v>10.744532985729711</v>
      </c>
      <c r="E75" s="129">
        <v>10.744328953337504</v>
      </c>
      <c r="F75" s="107">
        <v>204101.76000000001</v>
      </c>
      <c r="G75" s="107">
        <v>113821.76000000001</v>
      </c>
      <c r="H75" s="129">
        <v>10.85020166047145</v>
      </c>
      <c r="I75" s="129">
        <v>10.786487379631946</v>
      </c>
      <c r="J75" s="107">
        <v>203977.97</v>
      </c>
      <c r="K75" s="107">
        <v>61977.97</v>
      </c>
      <c r="L75" s="129">
        <v>10.837602840235844</v>
      </c>
      <c r="M75" s="129">
        <v>10.755536626526775</v>
      </c>
      <c r="N75" s="107">
        <v>300136.06</v>
      </c>
      <c r="O75" s="107">
        <v>9636.0600000000013</v>
      </c>
      <c r="P75" s="129">
        <v>10.999946393045851</v>
      </c>
      <c r="Q75" s="129">
        <v>10.987281203669248</v>
      </c>
    </row>
    <row r="76" spans="1:17" ht="45" customHeight="1" x14ac:dyDescent="0.25">
      <c r="A76" s="106"/>
      <c r="B76" s="107"/>
      <c r="C76" s="107"/>
      <c r="D76" s="129"/>
      <c r="E76" s="129"/>
      <c r="F76" s="107"/>
      <c r="G76" s="107"/>
      <c r="H76" s="129"/>
      <c r="I76" s="129"/>
      <c r="J76" s="107"/>
      <c r="K76" s="107"/>
      <c r="L76" s="129"/>
      <c r="M76" s="129"/>
      <c r="N76" s="107"/>
      <c r="O76" s="107"/>
      <c r="P76" s="129"/>
      <c r="Q76" s="129"/>
    </row>
    <row r="77" spans="1:17" ht="45" customHeight="1" x14ac:dyDescent="0.25">
      <c r="A77" s="106">
        <v>45932</v>
      </c>
      <c r="B77" s="107">
        <v>801418.30500000005</v>
      </c>
      <c r="C77" s="107">
        <v>318418.30499999999</v>
      </c>
      <c r="D77" s="129">
        <v>11.150153739579691</v>
      </c>
      <c r="E77" s="129">
        <v>11.091529682288963</v>
      </c>
      <c r="F77" s="107">
        <v>153076.48000000001</v>
      </c>
      <c r="G77" s="107">
        <v>56226.479999999996</v>
      </c>
      <c r="H77" s="129">
        <v>11.04986079904206</v>
      </c>
      <c r="I77" s="129">
        <v>10.963267779221823</v>
      </c>
      <c r="J77" s="107">
        <v>255918.89499999999</v>
      </c>
      <c r="K77" s="107">
        <v>112438.895</v>
      </c>
      <c r="L77" s="129">
        <v>11.049931320637882</v>
      </c>
      <c r="M77" s="129">
        <v>10.819644534052127</v>
      </c>
      <c r="N77" s="107">
        <v>373353.21</v>
      </c>
      <c r="O77" s="107">
        <v>243353.21</v>
      </c>
      <c r="P77" s="129">
        <v>11.190061398957715</v>
      </c>
      <c r="Q77" s="129">
        <v>11.126418349133521</v>
      </c>
    </row>
    <row r="78" spans="1:17" ht="45" customHeight="1" x14ac:dyDescent="0.25">
      <c r="A78" s="106">
        <v>45946</v>
      </c>
      <c r="B78" s="107">
        <v>826361.45499999996</v>
      </c>
      <c r="C78" s="107">
        <v>182411.45499999999</v>
      </c>
      <c r="D78" s="129">
        <v>11.11037592984025</v>
      </c>
      <c r="E78" s="129">
        <v>11.089102340390768</v>
      </c>
      <c r="F78" s="107">
        <v>563602.89999999991</v>
      </c>
      <c r="G78" s="107">
        <v>321823.13999999996</v>
      </c>
      <c r="H78" s="129">
        <v>11.049779432528222</v>
      </c>
      <c r="I78" s="129">
        <v>10.997076223493034</v>
      </c>
      <c r="J78" s="107">
        <v>300923.36</v>
      </c>
      <c r="K78" s="107">
        <v>60908.36</v>
      </c>
      <c r="L78" s="129">
        <v>11.044796507899575</v>
      </c>
      <c r="M78" s="129">
        <v>10.871496843906527</v>
      </c>
      <c r="N78" s="107">
        <v>475772.11499999999</v>
      </c>
      <c r="O78" s="107">
        <v>210772.11500000002</v>
      </c>
      <c r="P78" s="129">
        <v>11.249938982259037</v>
      </c>
      <c r="Q78" s="129">
        <v>11.204905690649928</v>
      </c>
    </row>
    <row r="79" spans="1:17" ht="45" customHeight="1" x14ac:dyDescent="0.25">
      <c r="A79" s="106">
        <v>45960</v>
      </c>
      <c r="B79" s="107">
        <v>878198.75499999989</v>
      </c>
      <c r="C79" s="107">
        <v>119741.08</v>
      </c>
      <c r="D79" s="129">
        <v>11.00033653037182</v>
      </c>
      <c r="E79" s="129">
        <v>10.985142892815935</v>
      </c>
      <c r="F79" s="107">
        <v>497310.495</v>
      </c>
      <c r="G79" s="107">
        <v>287910.495</v>
      </c>
      <c r="H79" s="129">
        <v>11.048865625681913</v>
      </c>
      <c r="I79" s="129">
        <v>11.015599891596667</v>
      </c>
      <c r="J79" s="107">
        <v>278176.38999999996</v>
      </c>
      <c r="K79" s="107">
        <v>92158.66</v>
      </c>
      <c r="L79" s="129">
        <v>11.048815035799402</v>
      </c>
      <c r="M79" s="129">
        <v>10.935214590834507</v>
      </c>
      <c r="N79" s="107">
        <v>732273.2350000001</v>
      </c>
      <c r="O79" s="107">
        <v>634683.83500000008</v>
      </c>
      <c r="P79" s="129">
        <v>11.349753781476482</v>
      </c>
      <c r="Q79" s="129">
        <v>11.285839615318059</v>
      </c>
    </row>
    <row r="80" spans="1:17" ht="45" customHeight="1" x14ac:dyDescent="0.25">
      <c r="A80" s="106"/>
      <c r="B80" s="107"/>
      <c r="C80" s="107"/>
      <c r="D80" s="129"/>
      <c r="E80" s="129"/>
      <c r="F80" s="107"/>
      <c r="G80" s="107"/>
      <c r="H80" s="129"/>
      <c r="I80" s="129"/>
      <c r="J80" s="107"/>
      <c r="K80" s="107"/>
      <c r="L80" s="129"/>
      <c r="M80" s="129"/>
      <c r="N80" s="107"/>
      <c r="O80" s="107"/>
      <c r="P80" s="129"/>
      <c r="Q80" s="129"/>
    </row>
    <row r="81" spans="1:17" ht="45" customHeight="1" x14ac:dyDescent="0.25">
      <c r="A81" s="106">
        <v>45974</v>
      </c>
      <c r="B81" s="107">
        <v>812499.97</v>
      </c>
      <c r="C81" s="107">
        <v>111724.97</v>
      </c>
      <c r="D81" s="129">
        <v>10.988405654292741</v>
      </c>
      <c r="E81" s="129">
        <v>10.973457630343432</v>
      </c>
      <c r="F81" s="107">
        <v>472657.83500000002</v>
      </c>
      <c r="G81" s="107">
        <v>317647.83500000002</v>
      </c>
      <c r="H81" s="129">
        <v>11.042632184437174</v>
      </c>
      <c r="I81" s="129">
        <v>11.020162213801523</v>
      </c>
      <c r="J81" s="107">
        <v>139754.095</v>
      </c>
      <c r="K81" s="107">
        <v>14754.094999999999</v>
      </c>
      <c r="L81" s="129">
        <v>11.049931320637882</v>
      </c>
      <c r="M81" s="129">
        <v>11.023214148117059</v>
      </c>
      <c r="N81" s="107">
        <v>375552.185</v>
      </c>
      <c r="O81" s="107">
        <v>48781.18</v>
      </c>
      <c r="P81" s="129">
        <v>11.350002299775218</v>
      </c>
      <c r="Q81" s="129">
        <v>11.322977641726279</v>
      </c>
    </row>
    <row r="82" spans="1:17" ht="45" customHeight="1" x14ac:dyDescent="0.25">
      <c r="A82" s="106">
        <v>45988</v>
      </c>
      <c r="B82" s="107">
        <v>694582.21</v>
      </c>
      <c r="C82" s="107">
        <v>61385.635000000002</v>
      </c>
      <c r="D82" s="129">
        <v>10.887300523774714</v>
      </c>
      <c r="E82" s="129">
        <v>10.887300523774714</v>
      </c>
      <c r="F82" s="107">
        <v>432093.55500000005</v>
      </c>
      <c r="G82" s="107">
        <v>251093.55499999999</v>
      </c>
      <c r="H82" s="129">
        <v>10.99998242317092</v>
      </c>
      <c r="I82" s="129">
        <v>10.997004884760027</v>
      </c>
      <c r="J82" s="107">
        <v>204616.35500000001</v>
      </c>
      <c r="K82" s="107">
        <v>68946.354999999996</v>
      </c>
      <c r="L82" s="129">
        <v>10.999985493120539</v>
      </c>
      <c r="M82" s="129">
        <v>10.999985493120539</v>
      </c>
      <c r="N82" s="107">
        <v>785402.93</v>
      </c>
      <c r="O82" s="107">
        <v>368152.93</v>
      </c>
      <c r="P82" s="129">
        <v>11.268051288407698</v>
      </c>
      <c r="Q82" s="129">
        <v>11.268040944429314</v>
      </c>
    </row>
    <row r="83" spans="1:17" ht="45" customHeight="1" x14ac:dyDescent="0.25">
      <c r="A83" s="106"/>
      <c r="B83" s="107"/>
      <c r="C83" s="107"/>
      <c r="D83" s="129"/>
      <c r="E83" s="129"/>
      <c r="F83" s="107"/>
      <c r="G83" s="107"/>
      <c r="H83" s="129"/>
      <c r="I83" s="129"/>
      <c r="J83" s="107"/>
      <c r="K83" s="107"/>
      <c r="L83" s="129"/>
      <c r="M83" s="129"/>
      <c r="N83" s="107"/>
      <c r="O83" s="107"/>
      <c r="P83" s="129"/>
      <c r="Q83" s="129"/>
    </row>
    <row r="84" spans="1:17" ht="45" customHeight="1" x14ac:dyDescent="0.25">
      <c r="A84" s="106">
        <v>46002</v>
      </c>
      <c r="B84" s="107">
        <v>628394.47499999998</v>
      </c>
      <c r="C84" s="107">
        <v>150419.32500000001</v>
      </c>
      <c r="D84" s="129">
        <v>10.849228100167377</v>
      </c>
      <c r="E84" s="129">
        <v>10.785671783050567</v>
      </c>
      <c r="F84" s="107">
        <v>427457.64</v>
      </c>
      <c r="G84" s="107">
        <v>236657.64</v>
      </c>
      <c r="H84" s="129">
        <v>10.988105881557953</v>
      </c>
      <c r="I84" s="129">
        <v>10.917404931059533</v>
      </c>
      <c r="J84" s="107">
        <v>167255.32500000001</v>
      </c>
      <c r="K84" s="107">
        <v>33255.324999999997</v>
      </c>
      <c r="L84" s="129">
        <v>10.999933312679174</v>
      </c>
      <c r="M84" s="129">
        <v>10.919141713123366</v>
      </c>
      <c r="N84" s="107">
        <v>798989.42</v>
      </c>
      <c r="O84" s="107">
        <v>561355.89500000002</v>
      </c>
      <c r="P84" s="129">
        <v>11.268051288407698</v>
      </c>
      <c r="Q84" s="129">
        <v>11.237817934528186</v>
      </c>
    </row>
    <row r="85" spans="1:17" ht="45" customHeight="1" x14ac:dyDescent="0.25">
      <c r="A85" s="106">
        <v>46017</v>
      </c>
      <c r="B85" s="107">
        <v>422966.16</v>
      </c>
      <c r="C85" s="107">
        <v>107216.06</v>
      </c>
      <c r="D85" s="129">
        <v>10.485913782084411</v>
      </c>
      <c r="E85" s="129">
        <v>10.341051553932708</v>
      </c>
      <c r="F85" s="107">
        <v>592197.74</v>
      </c>
      <c r="G85" s="107">
        <v>493336.74</v>
      </c>
      <c r="H85" s="129">
        <v>10.487835952189354</v>
      </c>
      <c r="I85" s="129">
        <v>10.433258748698481</v>
      </c>
      <c r="J85" s="107">
        <v>151517.88500000001</v>
      </c>
      <c r="K85" s="107">
        <v>34017.884999999995</v>
      </c>
      <c r="L85" s="129">
        <v>10.479909256224948</v>
      </c>
      <c r="M85" s="129">
        <v>10.46394446968876</v>
      </c>
      <c r="N85" s="107">
        <v>926872.54</v>
      </c>
      <c r="O85" s="107">
        <v>276650.53999999998</v>
      </c>
      <c r="P85" s="129">
        <v>10.487959454766763</v>
      </c>
      <c r="Q85" s="129">
        <v>10.446814470818282</v>
      </c>
    </row>
    <row r="86" spans="1:17" ht="45" customHeight="1" x14ac:dyDescent="0.25">
      <c r="A86" s="106"/>
      <c r="B86" s="107"/>
      <c r="C86" s="107"/>
      <c r="D86" s="129"/>
      <c r="E86" s="129"/>
      <c r="F86" s="107"/>
      <c r="G86" s="107"/>
      <c r="H86" s="129"/>
      <c r="I86" s="129"/>
      <c r="J86" s="107"/>
      <c r="K86" s="107"/>
      <c r="L86" s="129"/>
      <c r="M86" s="129"/>
      <c r="N86" s="107"/>
      <c r="O86" s="107"/>
      <c r="P86" s="129"/>
      <c r="Q86" s="129"/>
    </row>
    <row r="87" spans="1:17" ht="45" customHeight="1" x14ac:dyDescent="0.25">
      <c r="A87" s="91">
        <v>2026</v>
      </c>
      <c r="B87" s="107"/>
      <c r="C87" s="107"/>
      <c r="D87" s="129"/>
      <c r="E87" s="129"/>
      <c r="F87" s="107"/>
      <c r="G87" s="107"/>
      <c r="H87" s="129"/>
      <c r="I87" s="129"/>
      <c r="J87" s="107"/>
      <c r="K87" s="107"/>
      <c r="L87" s="129"/>
      <c r="M87" s="129"/>
      <c r="N87" s="107"/>
      <c r="O87" s="107"/>
      <c r="P87" s="129"/>
      <c r="Q87" s="129"/>
    </row>
    <row r="88" spans="1:17" ht="45" customHeight="1" x14ac:dyDescent="0.25">
      <c r="A88" s="106">
        <v>46030</v>
      </c>
      <c r="B88" s="107">
        <v>300865</v>
      </c>
      <c r="C88" s="107">
        <v>87188</v>
      </c>
      <c r="D88" s="129">
        <v>10.199999999999999</v>
      </c>
      <c r="E88" s="129">
        <v>10.195799999999998</v>
      </c>
      <c r="F88" s="107">
        <v>553849</v>
      </c>
      <c r="G88" s="107">
        <v>79622</v>
      </c>
      <c r="H88" s="129">
        <v>10.1501</v>
      </c>
      <c r="I88" s="129">
        <v>10.1501</v>
      </c>
      <c r="J88" s="107">
        <v>440787</v>
      </c>
      <c r="K88" s="107">
        <v>51569</v>
      </c>
      <c r="L88" s="129">
        <v>10.158000000000001</v>
      </c>
      <c r="M88" s="129">
        <v>10.0867</v>
      </c>
      <c r="N88" s="107">
        <v>1415534</v>
      </c>
      <c r="O88" s="107">
        <v>760947</v>
      </c>
      <c r="P88" s="129">
        <v>10.159000000000001</v>
      </c>
      <c r="Q88" s="129">
        <v>10.0871</v>
      </c>
    </row>
    <row r="89" spans="1:17" ht="45" customHeight="1" x14ac:dyDescent="0.25">
      <c r="A89" s="106">
        <v>46044</v>
      </c>
      <c r="B89" s="107">
        <v>238708</v>
      </c>
      <c r="C89" s="107">
        <v>32573</v>
      </c>
      <c r="D89" s="129">
        <v>9.8995999999999995</v>
      </c>
      <c r="E89" s="129">
        <v>9.8995999999999995</v>
      </c>
      <c r="F89" s="107">
        <v>715202</v>
      </c>
      <c r="G89" s="107">
        <v>382825</v>
      </c>
      <c r="H89" s="129">
        <v>9.8994999999999997</v>
      </c>
      <c r="I89" s="129">
        <v>9.877600000000001</v>
      </c>
      <c r="J89" s="107">
        <v>318847</v>
      </c>
      <c r="K89" s="107">
        <v>46247</v>
      </c>
      <c r="L89" s="129">
        <v>9.9491999999999994</v>
      </c>
      <c r="M89" s="129">
        <v>9.927999999999999</v>
      </c>
      <c r="N89" s="107">
        <v>1008755</v>
      </c>
      <c r="O89" s="107">
        <v>264057</v>
      </c>
      <c r="P89" s="129">
        <v>10.000999999999999</v>
      </c>
      <c r="Q89" s="129">
        <v>9.9875000000000007</v>
      </c>
    </row>
    <row r="90" spans="1:17" ht="45" customHeight="1" x14ac:dyDescent="0.25">
      <c r="A90" s="106"/>
      <c r="B90" s="107"/>
      <c r="C90" s="107"/>
      <c r="D90" s="129"/>
      <c r="E90" s="129"/>
      <c r="F90" s="107"/>
      <c r="G90" s="107"/>
      <c r="H90" s="129"/>
      <c r="I90" s="129"/>
      <c r="J90" s="107"/>
      <c r="K90" s="107"/>
      <c r="L90" s="129"/>
      <c r="M90" s="129"/>
      <c r="N90" s="107"/>
      <c r="O90" s="107"/>
      <c r="P90" s="129"/>
      <c r="Q90" s="129"/>
    </row>
    <row r="91" spans="1:17" ht="45" customHeight="1" x14ac:dyDescent="0.25">
      <c r="A91" s="106">
        <v>46059</v>
      </c>
      <c r="B91" s="107">
        <v>824647.94</v>
      </c>
      <c r="C91" s="107">
        <v>107813.94</v>
      </c>
      <c r="D91" s="129">
        <v>10.197664730653209</v>
      </c>
      <c r="E91" s="129">
        <v>10.181902908336541</v>
      </c>
      <c r="F91" s="107">
        <v>750379.51500000001</v>
      </c>
      <c r="G91" s="107">
        <v>314959.51500000001</v>
      </c>
      <c r="H91" s="129">
        <v>10.198282630026386</v>
      </c>
      <c r="I91" s="129">
        <v>10.099883201568005</v>
      </c>
      <c r="J91" s="107">
        <v>258339.94</v>
      </c>
      <c r="K91" s="107">
        <v>128327.34</v>
      </c>
      <c r="L91" s="129">
        <v>10.323694116679141</v>
      </c>
      <c r="M91" s="129">
        <v>10.151058236733553</v>
      </c>
      <c r="N91" s="107">
        <v>839104.92</v>
      </c>
      <c r="O91" s="107">
        <v>271904.92000000004</v>
      </c>
      <c r="P91" s="129">
        <v>10.399742599223849</v>
      </c>
      <c r="Q91" s="129">
        <v>10.347281644162715</v>
      </c>
    </row>
    <row r="92" spans="1:17" ht="45" customHeight="1" x14ac:dyDescent="0.25">
      <c r="A92" s="106">
        <v>46072</v>
      </c>
      <c r="B92" s="107">
        <v>513664.39500000002</v>
      </c>
      <c r="C92" s="107">
        <v>78927.395000000004</v>
      </c>
      <c r="D92" s="129">
        <v>10.148237748474557</v>
      </c>
      <c r="E92" s="129">
        <v>10.140099555413085</v>
      </c>
      <c r="F92" s="107">
        <v>557812.01500000001</v>
      </c>
      <c r="G92" s="107">
        <v>400262.01500000001</v>
      </c>
      <c r="H92" s="129">
        <v>10.285321537531356</v>
      </c>
      <c r="I92" s="129">
        <v>10.225484954012703</v>
      </c>
      <c r="J92" s="107">
        <v>125504.39</v>
      </c>
      <c r="K92" s="107">
        <v>44004.39</v>
      </c>
      <c r="L92" s="129">
        <v>10.443740995070705</v>
      </c>
      <c r="M92" s="129">
        <v>10.420129462165423</v>
      </c>
      <c r="N92" s="107">
        <v>425026.4</v>
      </c>
      <c r="O92" s="107">
        <v>154054.39999999999</v>
      </c>
      <c r="P92" s="129">
        <v>10.599583963139914</v>
      </c>
      <c r="Q92" s="129">
        <v>10.525671663427291</v>
      </c>
    </row>
    <row r="93" spans="1:17" ht="45" customHeight="1" x14ac:dyDescent="0.25">
      <c r="A93" s="106"/>
      <c r="B93" s="107"/>
      <c r="C93" s="107"/>
      <c r="D93" s="129"/>
      <c r="E93" s="129"/>
      <c r="F93" s="107"/>
      <c r="G93" s="107"/>
      <c r="H93" s="129"/>
      <c r="I93" s="129"/>
      <c r="J93" s="107"/>
      <c r="K93" s="107"/>
      <c r="L93" s="129"/>
      <c r="M93" s="129"/>
      <c r="N93" s="107"/>
      <c r="O93" s="107"/>
      <c r="P93" s="129"/>
      <c r="Q93" s="129"/>
    </row>
    <row r="94" spans="1:17" ht="45" customHeight="1" x14ac:dyDescent="0.25">
      <c r="A94" s="106">
        <v>46086</v>
      </c>
      <c r="B94" s="107">
        <v>267153.48</v>
      </c>
      <c r="C94" s="107">
        <v>95113.48</v>
      </c>
      <c r="D94" s="129">
        <v>10.495452176533933</v>
      </c>
      <c r="E94" s="129">
        <v>10.324838509909441</v>
      </c>
      <c r="F94" s="107">
        <v>399790.68000000005</v>
      </c>
      <c r="G94" s="107">
        <v>260290.68000000002</v>
      </c>
      <c r="H94" s="129">
        <v>10.500080272418005</v>
      </c>
      <c r="I94" s="129">
        <v>10.414976567853831</v>
      </c>
      <c r="J94" s="107">
        <v>211462.12</v>
      </c>
      <c r="K94" s="107">
        <v>71462.12</v>
      </c>
      <c r="L94" s="129">
        <v>10.740056956010072</v>
      </c>
      <c r="M94" s="129">
        <v>10.718883875065762</v>
      </c>
      <c r="N94" s="107">
        <v>281799.66000000003</v>
      </c>
      <c r="O94" s="107">
        <v>154799.655</v>
      </c>
      <c r="P94" s="129">
        <v>10.992784939083441</v>
      </c>
      <c r="Q94" s="129">
        <v>10.914378261006705</v>
      </c>
    </row>
    <row r="95" spans="1:17" ht="45" customHeight="1" x14ac:dyDescent="0.25">
      <c r="A95" s="106">
        <v>46098</v>
      </c>
      <c r="B95" s="107">
        <v>492675.91</v>
      </c>
      <c r="C95" s="107">
        <v>467674.91</v>
      </c>
      <c r="D95" s="129">
        <v>11.47948205207415</v>
      </c>
      <c r="E95" s="129">
        <v>11.005366501711926</v>
      </c>
      <c r="F95" s="107">
        <v>575722.27000000014</v>
      </c>
      <c r="G95" s="107">
        <v>529722.27000000014</v>
      </c>
      <c r="H95" s="129">
        <v>11.499967861455355</v>
      </c>
      <c r="I95" s="129">
        <v>11.023204127037129</v>
      </c>
      <c r="J95" s="107">
        <v>107713.05</v>
      </c>
      <c r="K95" s="107">
        <v>26213.05</v>
      </c>
      <c r="L95" s="129">
        <v>11.499791395609376</v>
      </c>
      <c r="M95" s="129">
        <v>11.188491627744343</v>
      </c>
      <c r="N95" s="107">
        <v>182316.41500000001</v>
      </c>
      <c r="O95" s="107">
        <v>22126.415000000001</v>
      </c>
      <c r="P95" s="129">
        <v>11.499954070978776</v>
      </c>
      <c r="Q95" s="129">
        <v>11.314710643426116</v>
      </c>
    </row>
    <row r="96" spans="1:17" ht="45" customHeight="1" x14ac:dyDescent="0.25">
      <c r="A96" s="106"/>
      <c r="B96" s="107"/>
      <c r="C96" s="107"/>
      <c r="D96" s="129"/>
      <c r="E96" s="129"/>
      <c r="F96" s="107"/>
      <c r="G96" s="107"/>
      <c r="H96" s="129"/>
      <c r="I96" s="129"/>
      <c r="J96" s="107"/>
      <c r="K96" s="107"/>
      <c r="L96" s="129"/>
      <c r="M96" s="129"/>
      <c r="N96" s="107"/>
      <c r="O96" s="107"/>
      <c r="P96" s="129"/>
      <c r="Q96" s="129"/>
    </row>
    <row r="97" spans="1:17" ht="45" customHeight="1" x14ac:dyDescent="0.25">
      <c r="A97" s="106">
        <v>46114</v>
      </c>
      <c r="B97" s="107">
        <v>1817869.9400000002</v>
      </c>
      <c r="C97" s="107">
        <v>146802.495</v>
      </c>
      <c r="D97" s="129">
        <v>11.188607910460867</v>
      </c>
      <c r="E97" s="129">
        <v>11.149043513084107</v>
      </c>
      <c r="F97" s="107">
        <v>594040.47499999998</v>
      </c>
      <c r="G97" s="107">
        <v>486025.875</v>
      </c>
      <c r="H97" s="129">
        <v>11.789943868131884</v>
      </c>
      <c r="I97" s="129">
        <v>11.74303275776726</v>
      </c>
      <c r="J97" s="107">
        <v>259479.56</v>
      </c>
      <c r="K97" s="107">
        <v>103477.56</v>
      </c>
      <c r="L97" s="129">
        <v>11.474973874234234</v>
      </c>
      <c r="M97" s="129">
        <v>11.368493401873572</v>
      </c>
      <c r="N97" s="107">
        <v>395116.76499999996</v>
      </c>
      <c r="O97" s="107">
        <v>40616.764999999999</v>
      </c>
      <c r="P97" s="129">
        <v>11.750055171437074</v>
      </c>
      <c r="Q97" s="129">
        <v>11.64337681105784</v>
      </c>
    </row>
    <row r="98" spans="1:17" ht="45" customHeight="1" x14ac:dyDescent="0.25">
      <c r="A98" s="106">
        <v>46128</v>
      </c>
      <c r="B98" s="107">
        <v>2034137.085</v>
      </c>
      <c r="C98" s="107">
        <v>403766.08500000002</v>
      </c>
      <c r="D98" s="129">
        <v>10.698154405431548</v>
      </c>
      <c r="E98" s="129">
        <v>10.666311411521086</v>
      </c>
      <c r="F98" s="107">
        <v>1941314.3199999998</v>
      </c>
      <c r="G98" s="107">
        <v>843799.07500000007</v>
      </c>
      <c r="H98" s="129">
        <v>11.43802924063038</v>
      </c>
      <c r="I98" s="129">
        <v>11.42945603556209</v>
      </c>
      <c r="J98" s="107">
        <v>208055.13</v>
      </c>
      <c r="K98" s="107">
        <v>14378.13</v>
      </c>
      <c r="L98" s="129">
        <v>11.154914709879339</v>
      </c>
      <c r="M98" s="129">
        <v>11.154914709879341</v>
      </c>
      <c r="N98" s="107">
        <v>504772.73</v>
      </c>
      <c r="O98" s="107">
        <v>224472.73</v>
      </c>
      <c r="P98" s="129">
        <v>11.890024276139407</v>
      </c>
      <c r="Q98" s="129">
        <v>11.820248794699442</v>
      </c>
    </row>
    <row r="99" spans="1:17" ht="45" customHeight="1" x14ac:dyDescent="0.25">
      <c r="A99" s="106">
        <v>46142</v>
      </c>
      <c r="B99" s="107">
        <v>1900233.5449999999</v>
      </c>
      <c r="C99" s="107">
        <v>699118.54500000004</v>
      </c>
      <c r="D99" s="129">
        <v>11.478538996260031</v>
      </c>
      <c r="E99" s="129">
        <v>11.404048509984351</v>
      </c>
      <c r="F99" s="107">
        <v>1564281.2950000002</v>
      </c>
      <c r="G99" s="107">
        <v>465301.28499999997</v>
      </c>
      <c r="H99" s="129">
        <v>11.839794599367281</v>
      </c>
      <c r="I99" s="129">
        <v>11.718700612152471</v>
      </c>
      <c r="J99" s="107">
        <v>457907.63999999996</v>
      </c>
      <c r="K99" s="107">
        <v>172353.54</v>
      </c>
      <c r="L99" s="129">
        <v>11.980076934757307</v>
      </c>
      <c r="M99" s="129">
        <v>11.856398225424913</v>
      </c>
      <c r="N99" s="107">
        <v>218257.04</v>
      </c>
      <c r="O99" s="107">
        <v>37707.040000000001</v>
      </c>
      <c r="P99" s="129">
        <v>12.099942334862346</v>
      </c>
      <c r="Q99" s="129">
        <v>12.038600338295085</v>
      </c>
    </row>
    <row r="100" spans="1:17" ht="45" customHeight="1" x14ac:dyDescent="0.25">
      <c r="A100" s="106"/>
      <c r="B100" s="107"/>
      <c r="C100" s="107"/>
      <c r="D100" s="129"/>
      <c r="E100" s="129"/>
      <c r="F100" s="107"/>
      <c r="G100" s="107"/>
      <c r="H100" s="129"/>
      <c r="I100" s="129"/>
      <c r="J100" s="107"/>
      <c r="K100" s="107"/>
      <c r="L100" s="129"/>
      <c r="M100" s="129"/>
      <c r="N100" s="107"/>
      <c r="O100" s="107"/>
      <c r="P100" s="129"/>
      <c r="Q100" s="129"/>
    </row>
    <row r="101" spans="1:17" ht="45" customHeight="1" x14ac:dyDescent="0.25">
      <c r="A101" s="106">
        <v>46156</v>
      </c>
      <c r="B101" s="107">
        <v>1562594.4509999999</v>
      </c>
      <c r="C101" s="107">
        <v>53440.569820000004</v>
      </c>
      <c r="D101" s="212">
        <v>11.37030113678693</v>
      </c>
      <c r="E101" s="212">
        <v>11.324447352867544</v>
      </c>
      <c r="F101" s="107">
        <v>570015.527</v>
      </c>
      <c r="G101" s="107">
        <v>736525.64944100007</v>
      </c>
      <c r="H101" s="212">
        <v>12.08478187465094</v>
      </c>
      <c r="I101" s="212">
        <v>12.007965540925762</v>
      </c>
      <c r="J101" s="107">
        <v>169749.84</v>
      </c>
      <c r="K101" s="107">
        <v>34354.623332000003</v>
      </c>
      <c r="L101" s="212">
        <v>12.349863403800159</v>
      </c>
      <c r="M101" s="212">
        <v>12.279738687404461</v>
      </c>
      <c r="N101" s="107">
        <v>188918.32399999999</v>
      </c>
      <c r="O101" s="107">
        <v>91255.108066999994</v>
      </c>
      <c r="P101" s="212">
        <v>12.49994438509442</v>
      </c>
      <c r="Q101" s="212">
        <v>12.394522237377767</v>
      </c>
    </row>
    <row r="102" spans="1:17" ht="45" customHeight="1" x14ac:dyDescent="0.25">
      <c r="A102" s="106">
        <v>46163</v>
      </c>
      <c r="B102" s="107">
        <v>930387.81400000001</v>
      </c>
      <c r="C102" s="107">
        <v>431320.11405500001</v>
      </c>
      <c r="D102" s="212">
        <v>12.229993945924583</v>
      </c>
      <c r="E102" s="212">
        <v>12.05678308525906</v>
      </c>
      <c r="F102" s="107">
        <v>442253.071</v>
      </c>
      <c r="G102" s="107">
        <v>232482.93645900002</v>
      </c>
      <c r="H102" s="212">
        <v>12.490396796439263</v>
      </c>
      <c r="I102" s="212">
        <v>12.314079099582703</v>
      </c>
      <c r="J102" s="107">
        <v>140726.64600000001</v>
      </c>
      <c r="K102" s="107">
        <v>18541.657515999999</v>
      </c>
      <c r="L102" s="212">
        <v>12.499945003253632</v>
      </c>
      <c r="M102" s="212">
        <v>12.400307756797627</v>
      </c>
      <c r="N102" s="107">
        <v>162960.72</v>
      </c>
      <c r="O102" s="107">
        <v>5724.7044919999998</v>
      </c>
      <c r="P102" s="212">
        <v>12.589965465868824</v>
      </c>
      <c r="Q102" s="212">
        <v>12.589965465868824</v>
      </c>
    </row>
    <row r="103" spans="1:17" ht="45" customHeight="1" x14ac:dyDescent="0.25">
      <c r="A103" s="106"/>
      <c r="B103" s="107"/>
      <c r="C103" s="107"/>
      <c r="D103" s="212"/>
      <c r="E103" s="212"/>
      <c r="F103" s="107"/>
      <c r="G103" s="107"/>
      <c r="H103" s="212"/>
      <c r="I103" s="212"/>
      <c r="J103" s="107"/>
      <c r="K103" s="107"/>
      <c r="L103" s="212"/>
      <c r="M103" s="212"/>
      <c r="N103" s="107"/>
      <c r="O103" s="107"/>
      <c r="P103" s="212"/>
      <c r="Q103" s="212"/>
    </row>
    <row r="104" spans="1:17" ht="45" customHeight="1" x14ac:dyDescent="0.25">
      <c r="A104" s="106">
        <v>46184</v>
      </c>
      <c r="B104" s="107">
        <v>1844378.831</v>
      </c>
      <c r="C104" s="107">
        <v>644578.063998</v>
      </c>
      <c r="D104" s="212">
        <v>12.189206523519614</v>
      </c>
      <c r="E104" s="212">
        <v>12.096343633928365</v>
      </c>
      <c r="F104" s="107">
        <v>1470547.257</v>
      </c>
      <c r="G104" s="107">
        <v>960182.71099299996</v>
      </c>
      <c r="H104" s="212">
        <v>12.498750786269849</v>
      </c>
      <c r="I104" s="212">
        <v>12.386314480690279</v>
      </c>
      <c r="J104" s="107">
        <v>603333.26399999997</v>
      </c>
      <c r="K104" s="107">
        <v>165856.237368</v>
      </c>
      <c r="L104" s="212">
        <v>12.490081696516544</v>
      </c>
      <c r="M104" s="212">
        <v>12.480875258174134</v>
      </c>
      <c r="N104" s="107">
        <v>541866.15500000003</v>
      </c>
      <c r="O104" s="107">
        <v>131149.11328699999</v>
      </c>
      <c r="P104" s="212">
        <v>12.98947870500772</v>
      </c>
      <c r="Q104" s="212">
        <v>12.907935069880438</v>
      </c>
    </row>
    <row r="105" spans="1:17" ht="45" customHeight="1" x14ac:dyDescent="0.25">
      <c r="A105" s="106">
        <v>46197</v>
      </c>
      <c r="B105" s="107">
        <v>289699.95400000003</v>
      </c>
      <c r="C105" s="107">
        <v>159706.519845</v>
      </c>
      <c r="D105" s="212">
        <v>11.799664247043724</v>
      </c>
      <c r="E105" s="212">
        <v>11.75377956078453</v>
      </c>
      <c r="F105" s="107">
        <v>408894.02899999998</v>
      </c>
      <c r="G105" s="107">
        <v>246049.57569500001</v>
      </c>
      <c r="H105" s="212">
        <v>11.749899771695796</v>
      </c>
      <c r="I105" s="212">
        <v>11.703118981994198</v>
      </c>
      <c r="J105" s="107">
        <v>592505.79700000002</v>
      </c>
      <c r="K105" s="107">
        <v>193215.85540599999</v>
      </c>
      <c r="L105" s="212">
        <v>11.747867768330297</v>
      </c>
      <c r="M105" s="212">
        <v>11.723876536138471</v>
      </c>
      <c r="N105" s="107">
        <v>1561604.173</v>
      </c>
      <c r="O105" s="107">
        <v>558648.621117</v>
      </c>
      <c r="P105" s="212">
        <v>11.838058491304583</v>
      </c>
      <c r="Q105" s="212">
        <v>11.755718513869324</v>
      </c>
    </row>
    <row r="106" spans="1:17" ht="8.25" customHeight="1" thickBot="1" x14ac:dyDescent="0.3">
      <c r="A106" s="22"/>
      <c r="B106" s="165"/>
      <c r="C106" s="165"/>
      <c r="D106" s="165"/>
      <c r="E106" s="165"/>
      <c r="F106" s="166"/>
      <c r="G106" s="166"/>
      <c r="H106" s="166"/>
      <c r="I106" s="166"/>
      <c r="J106" s="165"/>
      <c r="K106" s="165"/>
      <c r="L106" s="165"/>
      <c r="M106" s="165"/>
      <c r="N106" s="165"/>
      <c r="O106" s="165"/>
      <c r="P106" s="165"/>
      <c r="Q106" s="165"/>
    </row>
    <row r="107" spans="1:17" ht="19.5" thickTop="1" x14ac:dyDescent="0.25">
      <c r="A107" s="250" t="s">
        <v>63</v>
      </c>
      <c r="B107" s="250"/>
      <c r="C107" s="250"/>
      <c r="D107" s="250"/>
      <c r="E107" s="250"/>
      <c r="F107" s="250"/>
      <c r="G107" s="250"/>
      <c r="H107" s="250"/>
      <c r="I107" s="250"/>
      <c r="J107" s="250"/>
      <c r="K107" s="250"/>
      <c r="L107" s="250"/>
      <c r="M107" s="250"/>
      <c r="N107" s="250"/>
      <c r="O107" s="250"/>
      <c r="P107" s="250"/>
      <c r="Q107" s="250"/>
    </row>
    <row r="108" spans="1:17" ht="15.75" x14ac:dyDescent="0.25">
      <c r="A108" s="251" t="s">
        <v>152</v>
      </c>
      <c r="B108" s="251"/>
      <c r="C108" s="251"/>
      <c r="D108" s="251"/>
      <c r="E108" s="251"/>
      <c r="F108" s="251"/>
      <c r="G108" s="251"/>
      <c r="H108" s="251"/>
      <c r="I108" s="251"/>
      <c r="J108" s="251"/>
      <c r="K108" s="251"/>
      <c r="L108" s="251"/>
      <c r="M108" s="251"/>
      <c r="N108" s="159"/>
      <c r="O108" s="159"/>
      <c r="P108" s="159"/>
      <c r="Q108" s="159"/>
    </row>
    <row r="109" spans="1:17" x14ac:dyDescent="0.25">
      <c r="A109" s="159"/>
      <c r="B109" s="167"/>
      <c r="C109" s="167"/>
      <c r="D109" s="168"/>
      <c r="E109" s="168"/>
      <c r="F109" s="167"/>
      <c r="G109" s="167"/>
      <c r="H109" s="168"/>
      <c r="I109" s="168"/>
      <c r="J109" s="159"/>
      <c r="K109" s="159"/>
      <c r="L109" s="168"/>
      <c r="M109" s="168"/>
      <c r="N109" s="159"/>
      <c r="O109" s="159"/>
      <c r="P109" s="159"/>
      <c r="Q109" s="159"/>
    </row>
    <row r="110" spans="1:17" x14ac:dyDescent="0.25">
      <c r="A110" s="159"/>
      <c r="B110" s="167"/>
      <c r="C110" s="167"/>
      <c r="D110" s="52"/>
      <c r="E110" s="52"/>
      <c r="F110" s="167"/>
      <c r="G110" s="167"/>
      <c r="H110" s="52"/>
      <c r="I110" s="52"/>
      <c r="J110" s="159"/>
      <c r="K110" s="159"/>
      <c r="L110" s="52"/>
      <c r="M110" s="52"/>
      <c r="N110" s="159"/>
      <c r="O110" s="159"/>
      <c r="P110" s="159"/>
      <c r="Q110" s="159"/>
    </row>
    <row r="111" spans="1:17" x14ac:dyDescent="0.25">
      <c r="A111" s="159"/>
      <c r="B111" s="167"/>
      <c r="C111" s="167"/>
      <c r="D111" s="167"/>
      <c r="E111" s="167"/>
      <c r="F111" s="167"/>
      <c r="G111" s="167"/>
      <c r="H111" s="167"/>
      <c r="I111" s="167"/>
      <c r="J111" s="159"/>
      <c r="K111" s="159"/>
      <c r="L111" s="159"/>
      <c r="M111" s="159"/>
      <c r="N111" s="159"/>
      <c r="O111" s="159"/>
      <c r="P111" s="159"/>
      <c r="Q111" s="159"/>
    </row>
  </sheetData>
  <mergeCells count="9">
    <mergeCell ref="A1:Q1"/>
    <mergeCell ref="A2:Q2"/>
    <mergeCell ref="B4:E4"/>
    <mergeCell ref="A107:Q107"/>
    <mergeCell ref="A108:M108"/>
    <mergeCell ref="F4:I4"/>
    <mergeCell ref="J4:M4"/>
    <mergeCell ref="N4:Q4"/>
    <mergeCell ref="A3:Q3"/>
  </mergeCells>
  <hyperlinks>
    <hyperlink ref="S1" r:id="rId1" xr:uid="{F3874F2E-FC8E-42AC-8E47-E4CF7DE2159F}"/>
  </hyperlinks>
  <pageMargins left="0.7" right="0.7" top="0.75" bottom="0.75" header="0.3" footer="0.3"/>
  <pageSetup paperSize="9" scale="38" orientation="portrait" r:id="rId2"/>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192"/>
  <sheetViews>
    <sheetView view="pageBreakPreview" topLeftCell="A169" zoomScale="115" zoomScaleNormal="100" zoomScaleSheetLayoutView="115" zoomScalePageLayoutView="55" workbookViewId="0">
      <selection activeCell="C184" sqref="C184"/>
    </sheetView>
  </sheetViews>
  <sheetFormatPr defaultColWidth="9.140625" defaultRowHeight="15" x14ac:dyDescent="0.25"/>
  <cols>
    <col min="1" max="1" width="31.85546875" style="152" customWidth="1"/>
    <col min="2" max="2" width="7.7109375" style="152" bestFit="1" customWidth="1"/>
    <col min="3" max="3" width="7.28515625" style="152" bestFit="1" customWidth="1"/>
    <col min="4" max="4" width="10.28515625" style="152" bestFit="1" customWidth="1"/>
    <col min="5" max="5" width="9.140625" style="152" bestFit="1" customWidth="1"/>
    <col min="6" max="6" width="8.5703125" style="152" bestFit="1" customWidth="1"/>
    <col min="7" max="7" width="12.140625" style="152" bestFit="1" customWidth="1"/>
    <col min="8" max="8" width="13" style="152" bestFit="1" customWidth="1"/>
    <col min="9" max="16384" width="9.140625" style="152"/>
  </cols>
  <sheetData>
    <row r="1" spans="1:10" ht="22.5" x14ac:dyDescent="0.25">
      <c r="A1" s="213" t="s">
        <v>64</v>
      </c>
      <c r="B1" s="213"/>
      <c r="C1" s="213"/>
      <c r="D1" s="213"/>
      <c r="E1" s="213"/>
      <c r="F1" s="213"/>
      <c r="G1" s="213"/>
      <c r="H1" s="213"/>
      <c r="J1" s="210" t="s">
        <v>193</v>
      </c>
    </row>
    <row r="2" spans="1:10" ht="15.75" x14ac:dyDescent="0.25">
      <c r="A2" s="259" t="s">
        <v>65</v>
      </c>
      <c r="B2" s="259"/>
      <c r="C2" s="259"/>
      <c r="D2" s="259"/>
      <c r="E2" s="259"/>
      <c r="F2" s="259"/>
      <c r="G2" s="259"/>
      <c r="H2" s="259"/>
    </row>
    <row r="3" spans="1:10" ht="15.75" thickBot="1" x14ac:dyDescent="0.3">
      <c r="A3" s="260" t="s">
        <v>1</v>
      </c>
      <c r="B3" s="260"/>
      <c r="C3" s="260"/>
      <c r="D3" s="260"/>
      <c r="E3" s="260"/>
      <c r="F3" s="260"/>
      <c r="G3" s="260"/>
      <c r="H3" s="260"/>
    </row>
    <row r="4" spans="1:10" ht="15.75" thickTop="1" x14ac:dyDescent="0.25">
      <c r="A4" s="143" t="s">
        <v>66</v>
      </c>
      <c r="B4" s="143"/>
      <c r="C4" s="143"/>
      <c r="D4" s="143"/>
      <c r="E4" s="143"/>
      <c r="F4" s="143" t="s">
        <v>67</v>
      </c>
      <c r="G4" s="143" t="s">
        <v>68</v>
      </c>
      <c r="H4" s="77" t="s">
        <v>69</v>
      </c>
    </row>
    <row r="5" spans="1:10" x14ac:dyDescent="0.25">
      <c r="A5" s="143" t="s">
        <v>70</v>
      </c>
      <c r="B5" s="143"/>
      <c r="C5" s="143" t="s">
        <v>71</v>
      </c>
      <c r="D5" s="143" t="s">
        <v>39</v>
      </c>
      <c r="E5" s="143" t="s">
        <v>39</v>
      </c>
      <c r="F5" s="143" t="s">
        <v>22</v>
      </c>
      <c r="G5" s="143" t="s">
        <v>72</v>
      </c>
      <c r="H5" s="77" t="s">
        <v>73</v>
      </c>
    </row>
    <row r="6" spans="1:10" ht="17.25" customHeight="1" thickBot="1" x14ac:dyDescent="0.3">
      <c r="A6" s="74" t="s">
        <v>74</v>
      </c>
      <c r="B6" s="74" t="s">
        <v>75</v>
      </c>
      <c r="C6" s="74" t="s">
        <v>160</v>
      </c>
      <c r="D6" s="74" t="s">
        <v>181</v>
      </c>
      <c r="E6" s="74" t="s">
        <v>182</v>
      </c>
      <c r="F6" s="144" t="s">
        <v>139</v>
      </c>
      <c r="G6" s="74" t="s">
        <v>76</v>
      </c>
      <c r="H6" s="73" t="s">
        <v>76</v>
      </c>
    </row>
    <row r="7" spans="1:10" ht="15.75" hidden="1" thickTop="1" x14ac:dyDescent="0.25">
      <c r="A7" s="54">
        <v>45308</v>
      </c>
      <c r="B7" s="25" t="s">
        <v>77</v>
      </c>
      <c r="C7" s="55">
        <v>0.12</v>
      </c>
      <c r="D7" s="56">
        <v>200300</v>
      </c>
      <c r="E7" s="56">
        <v>97353.5</v>
      </c>
      <c r="F7" s="57">
        <v>90.612099999999998</v>
      </c>
      <c r="G7" s="58">
        <f>100*0.168000036705632</f>
        <v>16.8000036705632</v>
      </c>
      <c r="H7" s="58">
        <v>16.597707897324401</v>
      </c>
    </row>
    <row r="8" spans="1:10" hidden="1" x14ac:dyDescent="0.25">
      <c r="A8" s="59"/>
      <c r="B8" s="25" t="s">
        <v>78</v>
      </c>
      <c r="C8" s="55">
        <v>0.14000000000000001</v>
      </c>
      <c r="D8" s="56">
        <v>137778.79999999999</v>
      </c>
      <c r="E8" s="56">
        <v>61954.1</v>
      </c>
      <c r="F8" s="57">
        <v>94.910200000000003</v>
      </c>
      <c r="G8" s="58">
        <f>100*0.154999980541036</f>
        <v>15.4999980541036</v>
      </c>
      <c r="H8" s="58">
        <v>15.376388707868898</v>
      </c>
    </row>
    <row r="9" spans="1:10" hidden="1" x14ac:dyDescent="0.25">
      <c r="A9" s="59"/>
      <c r="B9" s="25" t="s">
        <v>79</v>
      </c>
      <c r="C9" s="55">
        <v>0.14000000000000001</v>
      </c>
      <c r="D9" s="56">
        <v>121960</v>
      </c>
      <c r="E9" s="56">
        <v>2771</v>
      </c>
      <c r="F9" s="57">
        <v>97.367599999999996</v>
      </c>
      <c r="G9" s="58">
        <v>14.499993184079901</v>
      </c>
      <c r="H9" s="58">
        <v>14.3749999737396</v>
      </c>
    </row>
    <row r="10" spans="1:10" hidden="1" x14ac:dyDescent="0.25">
      <c r="A10" s="59"/>
      <c r="B10" s="25" t="s">
        <v>80</v>
      </c>
      <c r="C10" s="55">
        <v>0.105</v>
      </c>
      <c r="D10" s="37" t="s">
        <v>150</v>
      </c>
      <c r="E10" s="56" t="s">
        <v>24</v>
      </c>
      <c r="F10" s="57" t="s">
        <v>24</v>
      </c>
      <c r="G10" s="58" t="s">
        <v>24</v>
      </c>
      <c r="H10" s="58" t="s">
        <v>24</v>
      </c>
    </row>
    <row r="11" spans="1:10" hidden="1" x14ac:dyDescent="0.25">
      <c r="A11" s="59"/>
      <c r="B11" s="25" t="s">
        <v>82</v>
      </c>
      <c r="C11" s="55">
        <v>0.11</v>
      </c>
      <c r="D11" s="37" t="s">
        <v>150</v>
      </c>
      <c r="E11" s="56" t="s">
        <v>24</v>
      </c>
      <c r="F11" s="57" t="s">
        <v>24</v>
      </c>
      <c r="G11" s="58" t="s">
        <v>24</v>
      </c>
      <c r="H11" s="58" t="s">
        <v>24</v>
      </c>
    </row>
    <row r="12" spans="1:10" hidden="1" x14ac:dyDescent="0.25">
      <c r="A12" s="59"/>
      <c r="B12" s="25" t="s">
        <v>83</v>
      </c>
      <c r="C12" s="55">
        <v>0.11</v>
      </c>
      <c r="D12" s="37" t="s">
        <v>150</v>
      </c>
      <c r="E12" s="56" t="s">
        <v>24</v>
      </c>
      <c r="F12" s="57" t="s">
        <v>24</v>
      </c>
      <c r="G12" s="58" t="s">
        <v>24</v>
      </c>
      <c r="H12" s="58" t="s">
        <v>24</v>
      </c>
    </row>
    <row r="13" spans="1:10" hidden="1" x14ac:dyDescent="0.25">
      <c r="A13" s="59"/>
      <c r="B13" s="25"/>
      <c r="C13" s="25"/>
      <c r="D13" s="37"/>
      <c r="E13" s="56"/>
      <c r="F13" s="57"/>
      <c r="G13" s="13"/>
      <c r="H13" s="13"/>
    </row>
    <row r="14" spans="1:10" ht="15.75" hidden="1" thickTop="1" x14ac:dyDescent="0.25">
      <c r="A14" s="54">
        <v>45337</v>
      </c>
      <c r="B14" s="25" t="s">
        <v>77</v>
      </c>
      <c r="C14" s="55">
        <v>0.14000000000000001</v>
      </c>
      <c r="D14" s="56">
        <v>152918</v>
      </c>
      <c r="E14" s="56">
        <v>70074.3</v>
      </c>
      <c r="F14" s="57">
        <v>93.605999999999995</v>
      </c>
      <c r="G14" s="58">
        <v>16.799890351612294</v>
      </c>
      <c r="H14" s="58">
        <v>16.727328012622614</v>
      </c>
    </row>
    <row r="15" spans="1:10" hidden="1" x14ac:dyDescent="0.25">
      <c r="A15" s="59"/>
      <c r="B15" s="25" t="s">
        <v>78</v>
      </c>
      <c r="C15" s="55">
        <v>0.14000000000000001</v>
      </c>
      <c r="D15" s="56">
        <v>40100</v>
      </c>
      <c r="E15" s="56">
        <v>13724.7</v>
      </c>
      <c r="F15" s="57">
        <v>94.768500000000003</v>
      </c>
      <c r="G15" s="58">
        <v>15.549930345509292</v>
      </c>
      <c r="H15" s="58">
        <v>15.547577152129769</v>
      </c>
    </row>
    <row r="16" spans="1:10" hidden="1" x14ac:dyDescent="0.25">
      <c r="A16" s="59"/>
      <c r="B16" s="25" t="s">
        <v>79</v>
      </c>
      <c r="C16" s="55">
        <v>0.14000000000000001</v>
      </c>
      <c r="D16" s="56">
        <v>30294</v>
      </c>
      <c r="E16" s="56">
        <v>1544</v>
      </c>
      <c r="F16" s="57">
        <v>97.373500000000007</v>
      </c>
      <c r="G16" s="58">
        <v>14.499999010441266</v>
      </c>
      <c r="H16" s="58">
        <v>14.489999588940247</v>
      </c>
    </row>
    <row r="17" spans="1:8" hidden="1" x14ac:dyDescent="0.25">
      <c r="A17" s="59"/>
      <c r="B17" s="25" t="s">
        <v>80</v>
      </c>
      <c r="C17" s="55">
        <v>0.105</v>
      </c>
      <c r="D17" s="37" t="s">
        <v>150</v>
      </c>
      <c r="E17" s="57" t="s">
        <v>24</v>
      </c>
      <c r="F17" s="57" t="s">
        <v>24</v>
      </c>
      <c r="G17" s="58" t="s">
        <v>24</v>
      </c>
      <c r="H17" s="58" t="s">
        <v>24</v>
      </c>
    </row>
    <row r="18" spans="1:8" hidden="1" x14ac:dyDescent="0.25">
      <c r="A18" s="59"/>
      <c r="B18" s="25" t="s">
        <v>82</v>
      </c>
      <c r="C18" s="55">
        <v>0.11</v>
      </c>
      <c r="D18" s="37" t="s">
        <v>150</v>
      </c>
      <c r="E18" s="57" t="s">
        <v>24</v>
      </c>
      <c r="F18" s="57" t="s">
        <v>24</v>
      </c>
      <c r="G18" s="58" t="s">
        <v>24</v>
      </c>
      <c r="H18" s="58" t="s">
        <v>24</v>
      </c>
    </row>
    <row r="19" spans="1:8" hidden="1" x14ac:dyDescent="0.25">
      <c r="A19" s="59"/>
      <c r="B19" s="25" t="s">
        <v>83</v>
      </c>
      <c r="C19" s="55">
        <v>0.11</v>
      </c>
      <c r="D19" s="37" t="s">
        <v>150</v>
      </c>
      <c r="E19" s="57" t="s">
        <v>24</v>
      </c>
      <c r="F19" s="57" t="s">
        <v>24</v>
      </c>
      <c r="G19" s="58" t="s">
        <v>24</v>
      </c>
      <c r="H19" s="58" t="s">
        <v>24</v>
      </c>
    </row>
    <row r="20" spans="1:8" hidden="1" x14ac:dyDescent="0.25">
      <c r="A20" s="59"/>
      <c r="B20" s="25"/>
      <c r="C20" s="25"/>
      <c r="D20" s="37"/>
      <c r="E20" s="56"/>
      <c r="F20" s="57"/>
      <c r="G20" s="13"/>
      <c r="H20" s="13"/>
    </row>
    <row r="21" spans="1:8" ht="15.75" hidden="1" thickTop="1" x14ac:dyDescent="0.25">
      <c r="A21" s="54">
        <v>45365</v>
      </c>
      <c r="B21" s="25" t="s">
        <v>77</v>
      </c>
      <c r="C21" s="55">
        <v>0.14000000000000001</v>
      </c>
      <c r="D21" s="56">
        <v>151044.79999999999</v>
      </c>
      <c r="E21" s="56">
        <v>42916.9</v>
      </c>
      <c r="F21" s="57">
        <v>93.740600000000001</v>
      </c>
      <c r="G21" s="58">
        <f>100*0.167799905790187</f>
        <v>16.779990579018701</v>
      </c>
      <c r="H21" s="58">
        <f>100*0.166746753070503</f>
        <v>16.6746753070503</v>
      </c>
    </row>
    <row r="22" spans="1:8" hidden="1" x14ac:dyDescent="0.25">
      <c r="A22" s="59"/>
      <c r="B22" s="25" t="s">
        <v>78</v>
      </c>
      <c r="C22" s="55">
        <v>0.14000000000000001</v>
      </c>
      <c r="D22" s="56">
        <v>62943.7</v>
      </c>
      <c r="E22" s="56">
        <v>11812.9</v>
      </c>
      <c r="F22" s="57">
        <v>94.995400000000004</v>
      </c>
      <c r="G22" s="58">
        <f>100*0.154898513825623</f>
        <v>15.4898513825623</v>
      </c>
      <c r="H22" s="58">
        <f>100*0.154628681999032</f>
        <v>15.462868199903202</v>
      </c>
    </row>
    <row r="23" spans="1:8" hidden="1" x14ac:dyDescent="0.25">
      <c r="A23" s="59"/>
      <c r="B23" s="25" t="s">
        <v>79</v>
      </c>
      <c r="C23" s="55">
        <v>0.14000000000000001</v>
      </c>
      <c r="D23" s="56">
        <v>39558</v>
      </c>
      <c r="E23" s="56">
        <v>1218</v>
      </c>
      <c r="F23" s="57">
        <v>98.148300000000006</v>
      </c>
      <c r="G23" s="58">
        <f>100*0.143500087693011</f>
        <v>14.3500087693011</v>
      </c>
      <c r="H23" s="58">
        <f>100*0.142749989242619</f>
        <v>14.274998924261901</v>
      </c>
    </row>
    <row r="24" spans="1:8" hidden="1" x14ac:dyDescent="0.25">
      <c r="A24" s="59"/>
      <c r="B24" s="25" t="s">
        <v>80</v>
      </c>
      <c r="C24" s="55">
        <v>0.105</v>
      </c>
      <c r="D24" s="37" t="s">
        <v>150</v>
      </c>
      <c r="E24" s="57" t="s">
        <v>24</v>
      </c>
      <c r="F24" s="57" t="s">
        <v>24</v>
      </c>
      <c r="G24" s="58" t="s">
        <v>24</v>
      </c>
      <c r="H24" s="58" t="s">
        <v>24</v>
      </c>
    </row>
    <row r="25" spans="1:8" hidden="1" x14ac:dyDescent="0.25">
      <c r="A25" s="59"/>
      <c r="B25" s="25" t="s">
        <v>82</v>
      </c>
      <c r="C25" s="55">
        <v>0.11</v>
      </c>
      <c r="D25" s="37" t="s">
        <v>150</v>
      </c>
      <c r="E25" s="57" t="s">
        <v>24</v>
      </c>
      <c r="F25" s="57" t="s">
        <v>24</v>
      </c>
      <c r="G25" s="58" t="s">
        <v>24</v>
      </c>
      <c r="H25" s="58" t="s">
        <v>24</v>
      </c>
    </row>
    <row r="26" spans="1:8" hidden="1" x14ac:dyDescent="0.25">
      <c r="A26" s="59"/>
      <c r="B26" s="25" t="s">
        <v>83</v>
      </c>
      <c r="C26" s="55">
        <v>0.11</v>
      </c>
      <c r="D26" s="37" t="s">
        <v>150</v>
      </c>
      <c r="E26" s="57" t="s">
        <v>24</v>
      </c>
      <c r="F26" s="57" t="s">
        <v>24</v>
      </c>
      <c r="G26" s="58" t="s">
        <v>24</v>
      </c>
      <c r="H26" s="58" t="s">
        <v>24</v>
      </c>
    </row>
    <row r="27" spans="1:8" hidden="1" x14ac:dyDescent="0.25">
      <c r="A27" s="149"/>
      <c r="B27" s="149"/>
      <c r="C27" s="149"/>
      <c r="D27" s="149"/>
      <c r="E27" s="149"/>
      <c r="F27" s="149"/>
      <c r="G27" s="149"/>
      <c r="H27" s="149"/>
    </row>
    <row r="28" spans="1:8" ht="15.75" hidden="1" thickTop="1" x14ac:dyDescent="0.25">
      <c r="A28" s="54">
        <v>45399</v>
      </c>
      <c r="B28" s="25" t="s">
        <v>77</v>
      </c>
      <c r="C28" s="55">
        <v>0.14000000000000001</v>
      </c>
      <c r="D28" s="56">
        <v>61411</v>
      </c>
      <c r="E28" s="56">
        <v>4135.7</v>
      </c>
      <c r="F28" s="57">
        <v>94.144000000000005</v>
      </c>
      <c r="G28" s="58">
        <v>16.650023060991316</v>
      </c>
      <c r="H28" s="58">
        <v>16.650023060991316</v>
      </c>
    </row>
    <row r="29" spans="1:8" hidden="1" x14ac:dyDescent="0.25">
      <c r="A29" s="149"/>
      <c r="B29" s="25" t="s">
        <v>78</v>
      </c>
      <c r="C29" s="55">
        <v>0.14000000000000001</v>
      </c>
      <c r="D29" s="56">
        <v>40008.199999999997</v>
      </c>
      <c r="E29" s="56">
        <v>1643.2</v>
      </c>
      <c r="F29" s="57">
        <v>95.082800000000006</v>
      </c>
      <c r="G29" s="58">
        <v>15.480013985562158</v>
      </c>
      <c r="H29" s="58">
        <v>15.420003360595233</v>
      </c>
    </row>
    <row r="30" spans="1:8" hidden="1" x14ac:dyDescent="0.25">
      <c r="A30" s="149"/>
      <c r="B30" s="25" t="s">
        <v>79</v>
      </c>
      <c r="C30" s="55">
        <v>0.14000000000000001</v>
      </c>
      <c r="D30" s="56">
        <v>43542</v>
      </c>
      <c r="E30" s="56">
        <v>1052</v>
      </c>
      <c r="F30" s="57">
        <v>98.182100000000005</v>
      </c>
      <c r="G30" s="58">
        <v>14.349992547459999</v>
      </c>
      <c r="H30" s="58">
        <v>14.275002251879689</v>
      </c>
    </row>
    <row r="31" spans="1:8" hidden="1" x14ac:dyDescent="0.25">
      <c r="A31" s="149"/>
      <c r="B31" s="25" t="s">
        <v>80</v>
      </c>
      <c r="C31" s="55">
        <v>0.105</v>
      </c>
      <c r="D31" s="37" t="s">
        <v>150</v>
      </c>
      <c r="E31" s="57" t="s">
        <v>24</v>
      </c>
      <c r="F31" s="57" t="s">
        <v>24</v>
      </c>
      <c r="G31" s="58" t="s">
        <v>24</v>
      </c>
      <c r="H31" s="58" t="s">
        <v>24</v>
      </c>
    </row>
    <row r="32" spans="1:8" hidden="1" x14ac:dyDescent="0.25">
      <c r="A32" s="149"/>
      <c r="B32" s="25" t="s">
        <v>82</v>
      </c>
      <c r="C32" s="55">
        <v>0.11</v>
      </c>
      <c r="D32" s="37" t="s">
        <v>150</v>
      </c>
      <c r="E32" s="57" t="s">
        <v>24</v>
      </c>
      <c r="F32" s="57" t="s">
        <v>24</v>
      </c>
      <c r="G32" s="58" t="s">
        <v>24</v>
      </c>
      <c r="H32" s="58" t="s">
        <v>24</v>
      </c>
    </row>
    <row r="33" spans="1:8" hidden="1" x14ac:dyDescent="0.25">
      <c r="A33" s="149"/>
      <c r="B33" s="25" t="s">
        <v>83</v>
      </c>
      <c r="C33" s="55">
        <v>0.11</v>
      </c>
      <c r="D33" s="37" t="s">
        <v>150</v>
      </c>
      <c r="E33" s="57" t="s">
        <v>24</v>
      </c>
      <c r="F33" s="57" t="s">
        <v>24</v>
      </c>
      <c r="G33" s="58" t="s">
        <v>24</v>
      </c>
      <c r="H33" s="58" t="s">
        <v>24</v>
      </c>
    </row>
    <row r="34" spans="1:8" hidden="1" x14ac:dyDescent="0.25">
      <c r="A34" s="149"/>
      <c r="B34" s="149"/>
      <c r="C34" s="149"/>
      <c r="D34" s="149"/>
      <c r="E34" s="149"/>
      <c r="F34" s="149"/>
      <c r="G34" s="149"/>
      <c r="H34" s="149"/>
    </row>
    <row r="35" spans="1:8" ht="1.5" hidden="1" customHeight="1" thickTop="1" x14ac:dyDescent="0.25">
      <c r="A35" s="54">
        <v>45435</v>
      </c>
      <c r="B35" s="25" t="s">
        <v>77</v>
      </c>
      <c r="C35" s="55">
        <v>0.14000000000000001</v>
      </c>
      <c r="D35" s="56">
        <v>63200</v>
      </c>
      <c r="E35" s="56">
        <v>32541.4</v>
      </c>
      <c r="F35" s="57">
        <v>94.308700000000002</v>
      </c>
      <c r="G35" s="58">
        <v>16.644979389142794</v>
      </c>
      <c r="H35" s="58">
        <v>16.601904757179213</v>
      </c>
    </row>
    <row r="36" spans="1:8" hidden="1" x14ac:dyDescent="0.25">
      <c r="A36" s="149"/>
      <c r="B36" s="25" t="s">
        <v>78</v>
      </c>
      <c r="C36" s="55">
        <v>0.14000000000000001</v>
      </c>
      <c r="D36" s="56">
        <v>82300</v>
      </c>
      <c r="E36" s="56">
        <v>49115</v>
      </c>
      <c r="F36" s="57">
        <v>95.256799999999998</v>
      </c>
      <c r="G36" s="58">
        <v>15.449984285350485</v>
      </c>
      <c r="H36" s="58">
        <v>15.377898841023796</v>
      </c>
    </row>
    <row r="37" spans="1:8" ht="0.75" hidden="1" customHeight="1" thickTop="1" x14ac:dyDescent="0.25">
      <c r="A37" s="149"/>
      <c r="B37" s="25" t="s">
        <v>79</v>
      </c>
      <c r="C37" s="55">
        <v>0.14000000000000001</v>
      </c>
      <c r="D37" s="56">
        <v>58400</v>
      </c>
      <c r="E37" s="56">
        <v>15225</v>
      </c>
      <c r="F37" s="57">
        <v>98.454499999999996</v>
      </c>
      <c r="G37" s="58">
        <v>14.299900541659138</v>
      </c>
      <c r="H37" s="58">
        <v>14.257575556207719</v>
      </c>
    </row>
    <row r="38" spans="1:8" ht="0.75" hidden="1" customHeight="1" x14ac:dyDescent="0.25">
      <c r="A38" s="149"/>
      <c r="B38" s="25" t="s">
        <v>80</v>
      </c>
      <c r="C38" s="55">
        <v>0.105</v>
      </c>
      <c r="D38" s="37" t="s">
        <v>150</v>
      </c>
      <c r="E38" s="57" t="s">
        <v>24</v>
      </c>
      <c r="F38" s="57" t="s">
        <v>24</v>
      </c>
      <c r="G38" s="58" t="s">
        <v>24</v>
      </c>
      <c r="H38" s="58" t="s">
        <v>24</v>
      </c>
    </row>
    <row r="39" spans="1:8" hidden="1" x14ac:dyDescent="0.25">
      <c r="A39" s="149"/>
      <c r="B39" s="25" t="s">
        <v>82</v>
      </c>
      <c r="C39" s="55">
        <v>0.11</v>
      </c>
      <c r="D39" s="37" t="s">
        <v>150</v>
      </c>
      <c r="E39" s="57" t="s">
        <v>24</v>
      </c>
      <c r="F39" s="57" t="s">
        <v>24</v>
      </c>
      <c r="G39" s="58" t="s">
        <v>24</v>
      </c>
      <c r="H39" s="58" t="s">
        <v>24</v>
      </c>
    </row>
    <row r="40" spans="1:8" hidden="1" x14ac:dyDescent="0.25">
      <c r="A40" s="149"/>
      <c r="B40" s="25" t="s">
        <v>83</v>
      </c>
      <c r="C40" s="55">
        <v>0.11</v>
      </c>
      <c r="D40" s="37" t="s">
        <v>150</v>
      </c>
      <c r="E40" s="57" t="s">
        <v>24</v>
      </c>
      <c r="F40" s="57" t="s">
        <v>24</v>
      </c>
      <c r="G40" s="58" t="s">
        <v>24</v>
      </c>
      <c r="H40" s="58" t="s">
        <v>24</v>
      </c>
    </row>
    <row r="41" spans="1:8" ht="0.75" hidden="1" customHeight="1" x14ac:dyDescent="0.25">
      <c r="A41" s="149"/>
      <c r="B41" s="25"/>
      <c r="C41" s="55"/>
      <c r="D41" s="37"/>
      <c r="E41" s="37"/>
      <c r="F41" s="57"/>
      <c r="G41" s="58"/>
      <c r="H41" s="58"/>
    </row>
    <row r="42" spans="1:8" hidden="1" x14ac:dyDescent="0.25">
      <c r="A42" s="54">
        <v>45469</v>
      </c>
      <c r="B42" s="26" t="s">
        <v>77</v>
      </c>
      <c r="C42" s="60">
        <v>0.14000000000000001</v>
      </c>
      <c r="D42" s="61">
        <v>154300</v>
      </c>
      <c r="E42" s="61">
        <v>116025.1</v>
      </c>
      <c r="F42" s="62">
        <v>94.566500000000005</v>
      </c>
      <c r="G42" s="63">
        <v>16.600022017364193</v>
      </c>
      <c r="H42" s="63">
        <v>16.555662135341777</v>
      </c>
    </row>
    <row r="43" spans="1:8" hidden="1" x14ac:dyDescent="0.25">
      <c r="A43" s="149"/>
      <c r="B43" s="26" t="s">
        <v>78</v>
      </c>
      <c r="C43" s="60">
        <v>0.14000000000000001</v>
      </c>
      <c r="D43" s="61">
        <v>45000</v>
      </c>
      <c r="E43" s="61">
        <v>1475.1</v>
      </c>
      <c r="F43" s="62">
        <v>95.358599999999996</v>
      </c>
      <c r="G43" s="63">
        <v>15.447493214702499</v>
      </c>
      <c r="H43" s="63">
        <v>15.447493214702499</v>
      </c>
    </row>
    <row r="44" spans="1:8" ht="15.75" hidden="1" thickTop="1" x14ac:dyDescent="0.25">
      <c r="A44" s="149"/>
      <c r="B44" s="26" t="s">
        <v>79</v>
      </c>
      <c r="C44" s="60">
        <v>0.14000000000000001</v>
      </c>
      <c r="D44" s="61">
        <v>47374.9</v>
      </c>
      <c r="E44" s="61">
        <v>13900</v>
      </c>
      <c r="F44" s="62">
        <v>98.683400000000006</v>
      </c>
      <c r="G44" s="63">
        <v>14.249907681904544</v>
      </c>
      <c r="H44" s="63">
        <v>14.247106529556955</v>
      </c>
    </row>
    <row r="45" spans="1:8" ht="15.75" hidden="1" thickTop="1" x14ac:dyDescent="0.25">
      <c r="A45" s="149"/>
      <c r="B45" s="25" t="s">
        <v>80</v>
      </c>
      <c r="C45" s="55">
        <v>0.105</v>
      </c>
      <c r="D45" s="37" t="s">
        <v>150</v>
      </c>
      <c r="E45" s="57" t="s">
        <v>24</v>
      </c>
      <c r="F45" s="57" t="s">
        <v>24</v>
      </c>
      <c r="G45" s="58" t="s">
        <v>24</v>
      </c>
      <c r="H45" s="58" t="s">
        <v>24</v>
      </c>
    </row>
    <row r="46" spans="1:8" ht="0.75" hidden="1" customHeight="1" thickTop="1" x14ac:dyDescent="0.25">
      <c r="A46" s="149"/>
      <c r="B46" s="25" t="s">
        <v>82</v>
      </c>
      <c r="C46" s="55">
        <v>0.11</v>
      </c>
      <c r="D46" s="37" t="s">
        <v>150</v>
      </c>
      <c r="E46" s="57" t="s">
        <v>24</v>
      </c>
      <c r="F46" s="57" t="s">
        <v>24</v>
      </c>
      <c r="G46" s="58" t="s">
        <v>24</v>
      </c>
      <c r="H46" s="58" t="s">
        <v>24</v>
      </c>
    </row>
    <row r="47" spans="1:8" hidden="1" x14ac:dyDescent="0.25">
      <c r="A47" s="149"/>
      <c r="B47" s="25" t="s">
        <v>83</v>
      </c>
      <c r="C47" s="55">
        <v>0.11</v>
      </c>
      <c r="D47" s="37" t="s">
        <v>150</v>
      </c>
      <c r="E47" s="57" t="s">
        <v>24</v>
      </c>
      <c r="F47" s="57" t="s">
        <v>24</v>
      </c>
      <c r="G47" s="58" t="s">
        <v>24</v>
      </c>
      <c r="H47" s="58" t="s">
        <v>24</v>
      </c>
    </row>
    <row r="48" spans="1:8" hidden="1" x14ac:dyDescent="0.25">
      <c r="A48" s="149"/>
      <c r="B48" s="25"/>
      <c r="C48" s="55"/>
      <c r="D48" s="37"/>
      <c r="E48" s="37"/>
      <c r="F48" s="57"/>
      <c r="G48" s="58"/>
      <c r="H48" s="58"/>
    </row>
    <row r="49" spans="1:8" hidden="1" x14ac:dyDescent="0.25">
      <c r="A49" s="54">
        <v>45483</v>
      </c>
      <c r="B49" s="26" t="s">
        <v>77</v>
      </c>
      <c r="C49" s="60">
        <v>0.14000000000000001</v>
      </c>
      <c r="D49" s="61">
        <v>114884</v>
      </c>
      <c r="E49" s="61">
        <v>63211.5</v>
      </c>
      <c r="F49" s="62">
        <v>94.641099999999994</v>
      </c>
      <c r="G49" s="63">
        <v>16.600009965179161</v>
      </c>
      <c r="H49" s="63">
        <v>16.466467102315956</v>
      </c>
    </row>
    <row r="50" spans="1:8" hidden="1" x14ac:dyDescent="0.25">
      <c r="A50" s="149"/>
      <c r="B50" s="26" t="s">
        <v>78</v>
      </c>
      <c r="C50" s="60">
        <v>0.14000000000000001</v>
      </c>
      <c r="D50" s="61">
        <v>53500</v>
      </c>
      <c r="E50" s="61">
        <v>17855</v>
      </c>
      <c r="F50" s="62">
        <v>95.403000000000006</v>
      </c>
      <c r="G50" s="63">
        <v>15.447489080186177</v>
      </c>
      <c r="H50" s="63">
        <v>15.405293905504827</v>
      </c>
    </row>
    <row r="51" spans="1:8" hidden="1" x14ac:dyDescent="0.25">
      <c r="A51" s="149"/>
      <c r="B51" s="26" t="s">
        <v>79</v>
      </c>
      <c r="C51" s="60">
        <v>0.14000000000000001</v>
      </c>
      <c r="D51" s="61">
        <v>37250</v>
      </c>
      <c r="E51" s="61" t="s">
        <v>149</v>
      </c>
      <c r="F51" s="62" t="s">
        <v>24</v>
      </c>
      <c r="G51" s="63" t="s">
        <v>24</v>
      </c>
      <c r="H51" s="63" t="s">
        <v>24</v>
      </c>
    </row>
    <row r="52" spans="1:8" hidden="1" x14ac:dyDescent="0.25">
      <c r="A52" s="149"/>
      <c r="B52" s="25" t="s">
        <v>80</v>
      </c>
      <c r="C52" s="55">
        <v>0.105</v>
      </c>
      <c r="D52" s="37" t="s">
        <v>150</v>
      </c>
      <c r="E52" s="57" t="s">
        <v>24</v>
      </c>
      <c r="F52" s="57" t="s">
        <v>24</v>
      </c>
      <c r="G52" s="58" t="s">
        <v>24</v>
      </c>
      <c r="H52" s="58" t="s">
        <v>24</v>
      </c>
    </row>
    <row r="53" spans="1:8" hidden="1" x14ac:dyDescent="0.25">
      <c r="A53" s="149"/>
      <c r="B53" s="25" t="s">
        <v>82</v>
      </c>
      <c r="C53" s="55">
        <v>0.11</v>
      </c>
      <c r="D53" s="37" t="s">
        <v>150</v>
      </c>
      <c r="E53" s="57" t="s">
        <v>24</v>
      </c>
      <c r="F53" s="57" t="s">
        <v>24</v>
      </c>
      <c r="G53" s="58" t="s">
        <v>24</v>
      </c>
      <c r="H53" s="58" t="s">
        <v>24</v>
      </c>
    </row>
    <row r="54" spans="1:8" hidden="1" x14ac:dyDescent="0.25">
      <c r="A54" s="149"/>
      <c r="B54" s="25" t="s">
        <v>83</v>
      </c>
      <c r="C54" s="55">
        <v>0.11</v>
      </c>
      <c r="D54" s="37" t="s">
        <v>150</v>
      </c>
      <c r="E54" s="57" t="s">
        <v>24</v>
      </c>
      <c r="F54" s="57" t="s">
        <v>24</v>
      </c>
      <c r="G54" s="58" t="s">
        <v>24</v>
      </c>
      <c r="H54" s="58" t="s">
        <v>24</v>
      </c>
    </row>
    <row r="55" spans="1:8" hidden="1" x14ac:dyDescent="0.25">
      <c r="A55" s="54">
        <v>45505</v>
      </c>
      <c r="B55" s="25" t="s">
        <v>77</v>
      </c>
      <c r="C55" s="60">
        <v>0.14000000000000001</v>
      </c>
      <c r="D55" s="61">
        <v>254301.4</v>
      </c>
      <c r="E55" s="61">
        <v>106988.9</v>
      </c>
      <c r="F55" s="62">
        <v>95.456999999999994</v>
      </c>
      <c r="G55" s="62">
        <v>16.244990579308492</v>
      </c>
      <c r="H55" s="62">
        <v>16.159858515248331</v>
      </c>
    </row>
    <row r="56" spans="1:8" ht="15.75" hidden="1" thickTop="1" x14ac:dyDescent="0.25">
      <c r="A56" s="149"/>
      <c r="B56" s="25" t="s">
        <v>78</v>
      </c>
      <c r="C56" s="60">
        <v>0.14000000000000001</v>
      </c>
      <c r="D56" s="61">
        <v>79055.8</v>
      </c>
      <c r="E56" s="61">
        <v>33697.1</v>
      </c>
      <c r="F56" s="62">
        <v>95.902299999999997</v>
      </c>
      <c r="G56" s="62">
        <v>15.295013753259054</v>
      </c>
      <c r="H56" s="62">
        <v>15.278613999867835</v>
      </c>
    </row>
    <row r="57" spans="1:8" hidden="1" x14ac:dyDescent="0.25">
      <c r="A57" s="149"/>
      <c r="B57" s="25" t="s">
        <v>79</v>
      </c>
      <c r="C57" s="60">
        <v>0.14000000000000001</v>
      </c>
      <c r="D57" s="61">
        <v>26750</v>
      </c>
      <c r="E57" s="61" t="s">
        <v>144</v>
      </c>
      <c r="F57" s="62" t="s">
        <v>24</v>
      </c>
      <c r="G57" s="63" t="s">
        <v>24</v>
      </c>
      <c r="H57" s="63" t="s">
        <v>24</v>
      </c>
    </row>
    <row r="58" spans="1:8" hidden="1" x14ac:dyDescent="0.25">
      <c r="A58" s="149"/>
      <c r="B58" s="25"/>
      <c r="C58" s="55"/>
      <c r="D58" s="37"/>
      <c r="E58" s="57"/>
      <c r="F58" s="57"/>
      <c r="G58" s="58"/>
      <c r="H58" s="58"/>
    </row>
    <row r="59" spans="1:8" hidden="1" x14ac:dyDescent="0.25">
      <c r="A59" s="149"/>
      <c r="B59" s="25"/>
      <c r="C59" s="55"/>
      <c r="D59" s="37"/>
      <c r="E59" s="57"/>
      <c r="F59" s="57"/>
      <c r="G59" s="58"/>
      <c r="H59" s="58"/>
    </row>
    <row r="60" spans="1:8" hidden="1" x14ac:dyDescent="0.25">
      <c r="A60" s="54">
        <v>45555</v>
      </c>
      <c r="B60" s="25" t="s">
        <v>151</v>
      </c>
      <c r="C60" s="60">
        <v>0</v>
      </c>
      <c r="D60" s="61">
        <v>260501.2</v>
      </c>
      <c r="E60" s="61">
        <v>43310.400000000001</v>
      </c>
      <c r="F60" s="62">
        <v>76.973799999999997</v>
      </c>
      <c r="G60" s="62">
        <v>13.979969506856198</v>
      </c>
      <c r="H60" s="62">
        <v>13.979969506856198</v>
      </c>
    </row>
    <row r="61" spans="1:8" hidden="1" x14ac:dyDescent="0.25">
      <c r="A61" s="149"/>
      <c r="B61" s="25" t="s">
        <v>77</v>
      </c>
      <c r="C61" s="60">
        <v>0.14000000000000001</v>
      </c>
      <c r="D61" s="61">
        <v>155957</v>
      </c>
      <c r="E61" s="61">
        <v>26375.200000000001</v>
      </c>
      <c r="F61" s="62">
        <v>102.6679</v>
      </c>
      <c r="G61" s="62">
        <v>12.899516828315965</v>
      </c>
      <c r="H61" s="62">
        <v>12.899516828315965</v>
      </c>
    </row>
    <row r="62" spans="1:8" hidden="1" x14ac:dyDescent="0.25">
      <c r="A62" s="149"/>
      <c r="B62" s="25" t="s">
        <v>78</v>
      </c>
      <c r="C62" s="60">
        <v>0.14000000000000001</v>
      </c>
      <c r="D62" s="61">
        <v>183525.5</v>
      </c>
      <c r="E62" s="61">
        <v>26016.400000000001</v>
      </c>
      <c r="F62" s="62">
        <v>102.1366</v>
      </c>
      <c r="G62" s="63">
        <v>13.40000204677596</v>
      </c>
      <c r="H62" s="63">
        <v>13.40000204677596</v>
      </c>
    </row>
    <row r="63" spans="1:8" hidden="1" x14ac:dyDescent="0.25">
      <c r="A63" s="149"/>
      <c r="B63" s="25" t="s">
        <v>79</v>
      </c>
      <c r="C63" s="55">
        <v>0.13</v>
      </c>
      <c r="D63" s="37">
        <v>30881</v>
      </c>
      <c r="E63" s="56">
        <v>17006</v>
      </c>
      <c r="F63" s="57">
        <v>98.906800000000004</v>
      </c>
      <c r="G63" s="58">
        <v>13.200008855296016</v>
      </c>
      <c r="H63" s="58">
        <v>13.141526143776385</v>
      </c>
    </row>
    <row r="64" spans="1:8" hidden="1" x14ac:dyDescent="0.25">
      <c r="A64" s="64"/>
      <c r="B64" s="65"/>
      <c r="C64" s="66"/>
      <c r="D64" s="67"/>
      <c r="E64" s="67"/>
      <c r="F64" s="67"/>
      <c r="G64" s="68"/>
      <c r="H64" s="68"/>
    </row>
    <row r="65" spans="1:8" ht="15.75" hidden="1" thickTop="1" x14ac:dyDescent="0.25">
      <c r="A65" s="54">
        <v>45583</v>
      </c>
      <c r="B65" s="25" t="s">
        <v>151</v>
      </c>
      <c r="C65" s="60">
        <v>0</v>
      </c>
      <c r="D65" s="61">
        <v>139000</v>
      </c>
      <c r="E65" s="61">
        <v>33011.5</v>
      </c>
      <c r="F65" s="62">
        <v>78.730400000000003</v>
      </c>
      <c r="G65" s="62">
        <v>13.240037383244696</v>
      </c>
      <c r="H65" s="62">
        <v>13.23412488720839</v>
      </c>
    </row>
    <row r="66" spans="1:8" hidden="1" x14ac:dyDescent="0.25">
      <c r="A66" s="149"/>
      <c r="B66" s="25" t="s">
        <v>77</v>
      </c>
      <c r="C66" s="60">
        <v>0.14000000000000001</v>
      </c>
      <c r="D66" s="61">
        <v>107555</v>
      </c>
      <c r="E66" s="61">
        <v>30403.200000000001</v>
      </c>
      <c r="F66" s="62">
        <v>103.5531</v>
      </c>
      <c r="G66" s="62">
        <v>12.499983096158152</v>
      </c>
      <c r="H66" s="62">
        <v>12.430499566546557</v>
      </c>
    </row>
    <row r="67" spans="1:8" hidden="1" x14ac:dyDescent="0.25">
      <c r="A67" s="149"/>
      <c r="B67" s="25" t="s">
        <v>78</v>
      </c>
      <c r="C67" s="60">
        <v>0.14000000000000001</v>
      </c>
      <c r="D67" s="61">
        <v>313061.5</v>
      </c>
      <c r="E67" s="61">
        <v>68032.100000000006</v>
      </c>
      <c r="F67" s="62">
        <v>104.3008</v>
      </c>
      <c r="G67" s="63">
        <v>12.788008574403747</v>
      </c>
      <c r="H67" s="63">
        <v>12.73853954491597</v>
      </c>
    </row>
    <row r="68" spans="1:8" hidden="1" x14ac:dyDescent="0.25">
      <c r="A68" s="149"/>
      <c r="B68" s="25" t="s">
        <v>79</v>
      </c>
      <c r="C68" s="55">
        <v>0.13</v>
      </c>
      <c r="D68" s="69">
        <v>98466.5</v>
      </c>
      <c r="E68" s="70">
        <v>65940</v>
      </c>
      <c r="F68" s="57">
        <v>100.0998</v>
      </c>
      <c r="G68" s="71">
        <v>12.977002350125019</v>
      </c>
      <c r="H68" s="71">
        <v>12.895101785456319</v>
      </c>
    </row>
    <row r="69" spans="1:8" hidden="1" x14ac:dyDescent="0.25">
      <c r="A69" s="149"/>
      <c r="B69" s="25"/>
      <c r="C69" s="60"/>
      <c r="D69" s="61"/>
      <c r="E69" s="61"/>
      <c r="F69" s="62"/>
      <c r="G69" s="63"/>
      <c r="H69" s="63"/>
    </row>
    <row r="70" spans="1:8" ht="15.75" hidden="1" thickTop="1" x14ac:dyDescent="0.25">
      <c r="A70" s="54">
        <v>45617</v>
      </c>
      <c r="B70" s="25" t="s">
        <v>151</v>
      </c>
      <c r="C70" s="60">
        <v>0</v>
      </c>
      <c r="D70" s="61">
        <v>385120</v>
      </c>
      <c r="E70" s="61">
        <v>132670</v>
      </c>
      <c r="F70" s="62">
        <v>79.892799999999994</v>
      </c>
      <c r="G70" s="63">
        <v>13.049989120148236</v>
      </c>
      <c r="H70" s="63">
        <v>12.993604870275144</v>
      </c>
    </row>
    <row r="71" spans="1:8" hidden="1" x14ac:dyDescent="0.25">
      <c r="A71" s="149"/>
      <c r="B71" s="25" t="s">
        <v>77</v>
      </c>
      <c r="C71" s="60">
        <v>0.14000000000000001</v>
      </c>
      <c r="D71" s="61">
        <v>44700</v>
      </c>
      <c r="E71" s="61">
        <v>9900</v>
      </c>
      <c r="F71" s="62">
        <v>103.4366</v>
      </c>
      <c r="G71" s="63">
        <v>12.499979675723589</v>
      </c>
      <c r="H71" s="63">
        <v>12.394947237066969</v>
      </c>
    </row>
    <row r="72" spans="1:8" hidden="1" x14ac:dyDescent="0.25">
      <c r="A72" s="149"/>
      <c r="B72" s="25" t="s">
        <v>78</v>
      </c>
      <c r="C72" s="60">
        <v>0.14000000000000001</v>
      </c>
      <c r="D72" s="61">
        <v>392750</v>
      </c>
      <c r="E72" s="61">
        <v>145800</v>
      </c>
      <c r="F72" s="62">
        <v>104.5395</v>
      </c>
      <c r="G72" s="63">
        <v>12.699994549279959</v>
      </c>
      <c r="H72" s="63">
        <v>12.663463238841462</v>
      </c>
    </row>
    <row r="73" spans="1:8" hidden="1" x14ac:dyDescent="0.25">
      <c r="A73" s="149"/>
      <c r="B73" s="25" t="s">
        <v>79</v>
      </c>
      <c r="C73" s="55">
        <v>0.13</v>
      </c>
      <c r="D73" s="61">
        <v>69944.2</v>
      </c>
      <c r="E73" s="61">
        <v>32231.4</v>
      </c>
      <c r="F73" s="62">
        <v>100.8451</v>
      </c>
      <c r="G73" s="63">
        <v>12.837991766965606</v>
      </c>
      <c r="H73" s="63">
        <v>12.837539542118975</v>
      </c>
    </row>
    <row r="74" spans="1:8" hidden="1" x14ac:dyDescent="0.25">
      <c r="A74" s="149"/>
      <c r="B74" s="25"/>
      <c r="C74" s="55"/>
      <c r="D74" s="61"/>
      <c r="E74" s="61"/>
      <c r="F74" s="62"/>
      <c r="G74" s="63"/>
      <c r="H74" s="63"/>
    </row>
    <row r="75" spans="1:8" ht="15.75" hidden="1" thickTop="1" x14ac:dyDescent="0.25">
      <c r="A75" s="54">
        <v>45645</v>
      </c>
      <c r="B75" s="25" t="s">
        <v>151</v>
      </c>
      <c r="C75" s="60">
        <v>0</v>
      </c>
      <c r="D75" s="61">
        <v>297750.7</v>
      </c>
      <c r="E75" s="61">
        <v>38450</v>
      </c>
      <c r="F75" s="62">
        <v>81.340699999999998</v>
      </c>
      <c r="G75" s="63">
        <v>12.500000047152938</v>
      </c>
      <c r="H75" s="63">
        <v>12.465648206413162</v>
      </c>
    </row>
    <row r="76" spans="1:8" hidden="1" x14ac:dyDescent="0.25">
      <c r="A76" s="149"/>
      <c r="B76" s="25" t="s">
        <v>77</v>
      </c>
      <c r="C76" s="60">
        <v>0.14000000000000001</v>
      </c>
      <c r="D76" s="61">
        <v>66980</v>
      </c>
      <c r="E76" s="61">
        <v>26030</v>
      </c>
      <c r="F76" s="62">
        <v>103.3511</v>
      </c>
      <c r="G76" s="63">
        <v>12.499915553056731</v>
      </c>
      <c r="H76" s="63">
        <v>12.406921370182229</v>
      </c>
    </row>
    <row r="77" spans="1:8" hidden="1" x14ac:dyDescent="0.25">
      <c r="A77" s="149"/>
      <c r="B77" s="25" t="s">
        <v>78</v>
      </c>
      <c r="C77" s="60">
        <v>0.14000000000000001</v>
      </c>
      <c r="D77" s="61">
        <v>340000</v>
      </c>
      <c r="E77" s="61">
        <v>181400</v>
      </c>
      <c r="F77" s="62">
        <v>104.8762</v>
      </c>
      <c r="G77" s="63">
        <v>12.590009843057249</v>
      </c>
      <c r="H77" s="63">
        <v>12.538710222931531</v>
      </c>
    </row>
    <row r="78" spans="1:8" hidden="1" x14ac:dyDescent="0.25">
      <c r="A78" s="149"/>
      <c r="B78" s="25" t="s">
        <v>79</v>
      </c>
      <c r="C78" s="55">
        <v>0.13</v>
      </c>
      <c r="D78" s="61">
        <v>119625</v>
      </c>
      <c r="E78" s="61">
        <v>95875</v>
      </c>
      <c r="F78" s="62">
        <v>101.0522</v>
      </c>
      <c r="G78" s="63">
        <v>12.798898080781512</v>
      </c>
      <c r="H78" s="63">
        <v>12.610988157124345</v>
      </c>
    </row>
    <row r="79" spans="1:8" hidden="1" x14ac:dyDescent="0.25">
      <c r="A79" s="149"/>
      <c r="B79" s="25"/>
      <c r="C79" s="55"/>
      <c r="D79" s="61"/>
      <c r="E79" s="61"/>
      <c r="F79" s="62"/>
      <c r="G79" s="63"/>
      <c r="H79" s="63"/>
    </row>
    <row r="80" spans="1:8" ht="15.75" hidden="1" thickTop="1" x14ac:dyDescent="0.25">
      <c r="A80" s="54">
        <v>45673</v>
      </c>
      <c r="B80" s="25" t="s">
        <v>151</v>
      </c>
      <c r="C80" s="60">
        <v>0</v>
      </c>
      <c r="D80" s="61">
        <v>716072</v>
      </c>
      <c r="E80" s="61">
        <v>189723</v>
      </c>
      <c r="F80" s="62">
        <v>79.798000000000002</v>
      </c>
      <c r="G80" s="63">
        <v>11.944818535975836</v>
      </c>
      <c r="H80" s="63">
        <v>11.91375940773777</v>
      </c>
    </row>
    <row r="81" spans="1:8" hidden="1" x14ac:dyDescent="0.25">
      <c r="A81" s="149"/>
      <c r="B81" s="25" t="s">
        <v>77</v>
      </c>
      <c r="C81" s="60">
        <v>0.12</v>
      </c>
      <c r="D81" s="61">
        <v>400504.5</v>
      </c>
      <c r="E81" s="61">
        <v>93730</v>
      </c>
      <c r="F81" s="62">
        <v>100.2711</v>
      </c>
      <c r="G81" s="63">
        <v>11.889927375561868</v>
      </c>
      <c r="H81" s="63">
        <v>11.889927375561868</v>
      </c>
    </row>
    <row r="82" spans="1:8" hidden="1" x14ac:dyDescent="0.25">
      <c r="A82" s="149"/>
      <c r="B82" s="25" t="s">
        <v>78</v>
      </c>
      <c r="C82" s="60">
        <v>0.12</v>
      </c>
      <c r="D82" s="61">
        <v>378420</v>
      </c>
      <c r="E82" s="61">
        <v>119546.1</v>
      </c>
      <c r="F82" s="62">
        <v>98.545500000000004</v>
      </c>
      <c r="G82" s="63">
        <v>12.398983913732877</v>
      </c>
      <c r="H82" s="63">
        <v>12.370921885124767</v>
      </c>
    </row>
    <row r="83" spans="1:8" hidden="1" x14ac:dyDescent="0.25">
      <c r="A83" s="149"/>
      <c r="B83" s="25" t="s">
        <v>79</v>
      </c>
      <c r="C83" s="55">
        <v>0.12</v>
      </c>
      <c r="D83" s="61">
        <v>56212.5</v>
      </c>
      <c r="E83" s="61">
        <v>17712.5</v>
      </c>
      <c r="F83" s="62">
        <v>95.558000000000007</v>
      </c>
      <c r="G83" s="63">
        <v>12.799883114869385</v>
      </c>
      <c r="H83" s="63">
        <v>12.756615184141767</v>
      </c>
    </row>
    <row r="84" spans="1:8" hidden="1" x14ac:dyDescent="0.25">
      <c r="A84" s="149"/>
      <c r="B84" s="25" t="s">
        <v>80</v>
      </c>
      <c r="C84" s="55">
        <v>0.12</v>
      </c>
      <c r="D84" s="61">
        <v>16500</v>
      </c>
      <c r="E84" s="61">
        <v>0</v>
      </c>
      <c r="F84" s="62" t="s">
        <v>24</v>
      </c>
      <c r="G84" s="63" t="s">
        <v>24</v>
      </c>
      <c r="H84" s="63" t="s">
        <v>24</v>
      </c>
    </row>
    <row r="85" spans="1:8" hidden="1" x14ac:dyDescent="0.25">
      <c r="A85" s="149"/>
      <c r="B85" s="25"/>
      <c r="C85" s="55"/>
      <c r="D85" s="61"/>
      <c r="E85" s="61"/>
      <c r="F85" s="62"/>
      <c r="G85" s="63"/>
      <c r="H85" s="63"/>
    </row>
    <row r="86" spans="1:8" ht="15.75" hidden="1" thickTop="1" x14ac:dyDescent="0.25">
      <c r="A86" s="54">
        <v>45701</v>
      </c>
      <c r="B86" s="25" t="s">
        <v>151</v>
      </c>
      <c r="C86" s="60">
        <v>0</v>
      </c>
      <c r="D86" s="61">
        <v>233540.7</v>
      </c>
      <c r="E86" s="61">
        <v>95236.6</v>
      </c>
      <c r="F86" s="62">
        <v>80.845299999999995</v>
      </c>
      <c r="G86" s="72">
        <v>11.689990538663968</v>
      </c>
      <c r="H86" s="72">
        <v>11.688771506958673</v>
      </c>
    </row>
    <row r="87" spans="1:8" hidden="1" x14ac:dyDescent="0.25">
      <c r="A87" s="149"/>
      <c r="B87" s="25" t="s">
        <v>77</v>
      </c>
      <c r="C87" s="60">
        <v>0.12</v>
      </c>
      <c r="D87" s="61">
        <v>44550</v>
      </c>
      <c r="E87" s="61">
        <v>7623</v>
      </c>
      <c r="F87" s="62">
        <v>100.245</v>
      </c>
      <c r="G87" s="72">
        <v>11.888984200581035</v>
      </c>
      <c r="H87" s="72">
        <v>11.708541257234375</v>
      </c>
    </row>
    <row r="88" spans="1:8" hidden="1" x14ac:dyDescent="0.25">
      <c r="A88" s="149"/>
      <c r="B88" s="25" t="s">
        <v>78</v>
      </c>
      <c r="C88" s="60">
        <v>0.12</v>
      </c>
      <c r="D88" s="61">
        <v>392550</v>
      </c>
      <c r="E88" s="61">
        <v>242422</v>
      </c>
      <c r="F88" s="62">
        <v>98.574200000000005</v>
      </c>
      <c r="G88" s="72">
        <v>12.389008045178969</v>
      </c>
      <c r="H88" s="72">
        <v>12.360747198306504</v>
      </c>
    </row>
    <row r="89" spans="1:8" hidden="1" x14ac:dyDescent="0.25">
      <c r="A89" s="149"/>
      <c r="B89" s="25" t="s">
        <v>79</v>
      </c>
      <c r="C89" s="55">
        <v>0.12</v>
      </c>
      <c r="D89" s="61">
        <v>175030</v>
      </c>
      <c r="E89" s="61">
        <v>131080</v>
      </c>
      <c r="F89" s="62">
        <v>95.604200000000006</v>
      </c>
      <c r="G89" s="72">
        <v>12.790006996908318</v>
      </c>
      <c r="H89" s="72">
        <v>12.654553956919507</v>
      </c>
    </row>
    <row r="90" spans="1:8" hidden="1" x14ac:dyDescent="0.25">
      <c r="A90" s="149"/>
      <c r="B90" s="25" t="s">
        <v>80</v>
      </c>
      <c r="C90" s="55">
        <v>0.12</v>
      </c>
      <c r="D90" s="61">
        <v>65000</v>
      </c>
      <c r="E90" s="61">
        <v>0</v>
      </c>
      <c r="F90" s="62" t="s">
        <v>24</v>
      </c>
      <c r="G90" s="72" t="s">
        <v>24</v>
      </c>
      <c r="H90" s="72" t="s">
        <v>24</v>
      </c>
    </row>
    <row r="91" spans="1:8" hidden="1" x14ac:dyDescent="0.25">
      <c r="A91" s="149"/>
      <c r="B91" s="25"/>
      <c r="C91" s="55"/>
      <c r="D91" s="61"/>
      <c r="E91" s="61"/>
      <c r="F91" s="62"/>
      <c r="G91" s="72"/>
      <c r="H91" s="72"/>
    </row>
    <row r="92" spans="1:8" ht="15.75" hidden="1" thickTop="1" x14ac:dyDescent="0.25">
      <c r="A92" s="54">
        <v>45729</v>
      </c>
      <c r="B92" s="25" t="s">
        <v>151</v>
      </c>
      <c r="C92" s="60">
        <v>0</v>
      </c>
      <c r="D92" s="61">
        <v>115500</v>
      </c>
      <c r="E92" s="61" t="s">
        <v>149</v>
      </c>
      <c r="F92" s="62" t="s">
        <v>24</v>
      </c>
      <c r="G92" s="72" t="s">
        <v>24</v>
      </c>
      <c r="H92" s="72" t="s">
        <v>24</v>
      </c>
    </row>
    <row r="93" spans="1:8" hidden="1" x14ac:dyDescent="0.25">
      <c r="A93" s="149"/>
      <c r="B93" s="25" t="s">
        <v>77</v>
      </c>
      <c r="C93" s="60">
        <v>0.12</v>
      </c>
      <c r="D93" s="61">
        <v>117505</v>
      </c>
      <c r="E93" s="61" t="s">
        <v>149</v>
      </c>
      <c r="F93" s="62" t="s">
        <v>24</v>
      </c>
      <c r="G93" s="72" t="s">
        <v>24</v>
      </c>
      <c r="H93" s="72" t="s">
        <v>24</v>
      </c>
    </row>
    <row r="94" spans="1:8" hidden="1" x14ac:dyDescent="0.25">
      <c r="A94" s="149"/>
      <c r="B94" s="25" t="s">
        <v>78</v>
      </c>
      <c r="C94" s="60">
        <v>0.12</v>
      </c>
      <c r="D94" s="61">
        <v>149800</v>
      </c>
      <c r="E94" s="61">
        <v>6020</v>
      </c>
      <c r="F94" s="62">
        <v>98.626800000000003</v>
      </c>
      <c r="G94" s="72">
        <v>12.374499999999999</v>
      </c>
      <c r="H94" s="72">
        <v>12.35950041214338</v>
      </c>
    </row>
    <row r="95" spans="1:8" hidden="1" x14ac:dyDescent="0.25">
      <c r="A95" s="149"/>
      <c r="B95" s="25" t="s">
        <v>79</v>
      </c>
      <c r="C95" s="55">
        <v>0.12</v>
      </c>
      <c r="D95" s="61">
        <v>78502</v>
      </c>
      <c r="E95" s="61">
        <v>9802</v>
      </c>
      <c r="F95" s="62">
        <v>95.606200000000001</v>
      </c>
      <c r="G95" s="72">
        <v>12.789999606063192</v>
      </c>
      <c r="H95" s="72">
        <v>12.763502983135929</v>
      </c>
    </row>
    <row r="96" spans="1:8" hidden="1" x14ac:dyDescent="0.25">
      <c r="A96" s="149"/>
      <c r="B96" s="25" t="s">
        <v>80</v>
      </c>
      <c r="C96" s="55">
        <v>0.12</v>
      </c>
      <c r="D96" s="61">
        <v>15000</v>
      </c>
      <c r="E96" s="61" t="s">
        <v>149</v>
      </c>
      <c r="F96" s="62" t="s">
        <v>24</v>
      </c>
      <c r="G96" s="72" t="s">
        <v>24</v>
      </c>
      <c r="H96" s="72" t="s">
        <v>24</v>
      </c>
    </row>
    <row r="97" spans="1:8" hidden="1" x14ac:dyDescent="0.25">
      <c r="A97" s="149"/>
      <c r="B97" s="25"/>
      <c r="C97" s="55"/>
      <c r="D97" s="61"/>
      <c r="E97" s="61"/>
      <c r="F97" s="62"/>
      <c r="G97" s="72"/>
      <c r="H97" s="72"/>
    </row>
    <row r="98" spans="1:8" ht="15.75" hidden="1" thickTop="1" x14ac:dyDescent="0.25">
      <c r="A98" s="54">
        <v>45757</v>
      </c>
      <c r="B98" s="25" t="s">
        <v>151</v>
      </c>
      <c r="C98" s="60">
        <v>0</v>
      </c>
      <c r="D98" s="61">
        <v>120250</v>
      </c>
      <c r="E98" s="61">
        <v>37000</v>
      </c>
      <c r="F98" s="61">
        <v>81.903499999999994</v>
      </c>
      <c r="G98" s="72">
        <v>11.940038419316924</v>
      </c>
      <c r="H98" s="72">
        <v>11.896468234420865</v>
      </c>
    </row>
    <row r="99" spans="1:8" hidden="1" x14ac:dyDescent="0.25">
      <c r="A99" s="149"/>
      <c r="B99" s="25" t="s">
        <v>77</v>
      </c>
      <c r="C99" s="60">
        <v>0.12</v>
      </c>
      <c r="D99" s="61">
        <v>165840</v>
      </c>
      <c r="E99" s="61">
        <v>38000</v>
      </c>
      <c r="F99" s="61">
        <v>100.2332</v>
      </c>
      <c r="G99" s="72">
        <v>11.879992665939101</v>
      </c>
      <c r="H99" s="72">
        <v>11.860309248186233</v>
      </c>
    </row>
    <row r="100" spans="1:8" hidden="1" x14ac:dyDescent="0.25">
      <c r="A100" s="149"/>
      <c r="B100" s="25" t="s">
        <v>78</v>
      </c>
      <c r="C100" s="60">
        <v>0.12</v>
      </c>
      <c r="D100" s="61">
        <v>306430</v>
      </c>
      <c r="E100" s="61">
        <v>93180</v>
      </c>
      <c r="F100" s="61">
        <v>98.756799999999998</v>
      </c>
      <c r="G100" s="72">
        <v>12.340006842362786</v>
      </c>
      <c r="H100" s="72">
        <v>12.285033663415197</v>
      </c>
    </row>
    <row r="101" spans="1:8" hidden="1" x14ac:dyDescent="0.25">
      <c r="A101" s="149"/>
      <c r="B101" s="25" t="s">
        <v>79</v>
      </c>
      <c r="C101" s="55">
        <v>0.12</v>
      </c>
      <c r="D101" s="61">
        <v>287623</v>
      </c>
      <c r="E101" s="61">
        <v>247623</v>
      </c>
      <c r="F101" s="61">
        <v>95.617099999999994</v>
      </c>
      <c r="G101" s="72">
        <v>12.790003870195438</v>
      </c>
      <c r="H101" s="72">
        <v>12.783199181693011</v>
      </c>
    </row>
    <row r="102" spans="1:8" hidden="1" x14ac:dyDescent="0.25">
      <c r="A102" s="149"/>
      <c r="B102" s="25" t="s">
        <v>80</v>
      </c>
      <c r="C102" s="55">
        <v>0.12</v>
      </c>
      <c r="D102" s="61">
        <v>7500</v>
      </c>
      <c r="E102" s="61" t="s">
        <v>149</v>
      </c>
      <c r="F102" s="61" t="s">
        <v>24</v>
      </c>
      <c r="G102" s="72" t="s">
        <v>24</v>
      </c>
      <c r="H102" s="72" t="s">
        <v>24</v>
      </c>
    </row>
    <row r="103" spans="1:8" hidden="1" x14ac:dyDescent="0.25">
      <c r="A103" s="149"/>
      <c r="B103" s="25"/>
      <c r="C103" s="55"/>
      <c r="D103" s="61"/>
      <c r="E103" s="61"/>
      <c r="F103" s="61"/>
      <c r="G103" s="72"/>
      <c r="H103" s="72"/>
    </row>
    <row r="104" spans="1:8" ht="15.75" hidden="1" thickTop="1" x14ac:dyDescent="0.25">
      <c r="A104" s="54">
        <v>45785</v>
      </c>
      <c r="B104" s="25" t="s">
        <v>151</v>
      </c>
      <c r="C104" s="60">
        <v>0</v>
      </c>
      <c r="D104" s="61">
        <v>157000</v>
      </c>
      <c r="E104" s="61">
        <v>105591.4</v>
      </c>
      <c r="F104" s="61">
        <v>82.803100000000001</v>
      </c>
      <c r="G104" s="72">
        <v>11.789985608928907</v>
      </c>
      <c r="H104" s="72">
        <v>11.642656117746414</v>
      </c>
    </row>
    <row r="105" spans="1:8" hidden="1" x14ac:dyDescent="0.25">
      <c r="A105" s="149"/>
      <c r="B105" s="25" t="s">
        <v>77</v>
      </c>
      <c r="C105" s="60">
        <v>0.12</v>
      </c>
      <c r="D105" s="61">
        <v>279000</v>
      </c>
      <c r="E105" s="61">
        <v>71762.7</v>
      </c>
      <c r="F105" s="61">
        <v>100.6597</v>
      </c>
      <c r="G105" s="72">
        <v>11.689317771941107</v>
      </c>
      <c r="H105" s="72">
        <v>11.652418069930464</v>
      </c>
    </row>
    <row r="106" spans="1:8" hidden="1" x14ac:dyDescent="0.25">
      <c r="A106" s="149"/>
      <c r="B106" s="25" t="s">
        <v>78</v>
      </c>
      <c r="C106" s="60">
        <v>0.12</v>
      </c>
      <c r="D106" s="61">
        <v>203300</v>
      </c>
      <c r="E106" s="61">
        <v>69145</v>
      </c>
      <c r="F106" s="61">
        <v>99.468500000000006</v>
      </c>
      <c r="G106" s="72">
        <v>12.139988140380472</v>
      </c>
      <c r="H106" s="72">
        <v>12.111088904808513</v>
      </c>
    </row>
    <row r="107" spans="1:8" hidden="1" x14ac:dyDescent="0.25">
      <c r="A107" s="149"/>
      <c r="B107" s="25" t="s">
        <v>79</v>
      </c>
      <c r="C107" s="55">
        <v>0.12</v>
      </c>
      <c r="D107" s="61">
        <v>185968</v>
      </c>
      <c r="E107" s="61">
        <v>53020</v>
      </c>
      <c r="F107" s="61">
        <v>96.711200000000005</v>
      </c>
      <c r="G107" s="72">
        <v>12.58900589862858</v>
      </c>
      <c r="H107" s="72">
        <v>12.533966703586414</v>
      </c>
    </row>
    <row r="108" spans="1:8" hidden="1" x14ac:dyDescent="0.25">
      <c r="A108" s="149"/>
      <c r="B108" s="25" t="s">
        <v>80</v>
      </c>
      <c r="C108" s="55">
        <v>0.12</v>
      </c>
      <c r="D108" s="61">
        <v>30000</v>
      </c>
      <c r="E108" s="61" t="s">
        <v>149</v>
      </c>
      <c r="F108" s="61" t="s">
        <v>24</v>
      </c>
      <c r="G108" s="72" t="s">
        <v>24</v>
      </c>
      <c r="H108" s="72" t="s">
        <v>24</v>
      </c>
    </row>
    <row r="109" spans="1:8" hidden="1" x14ac:dyDescent="0.25">
      <c r="A109" s="149"/>
      <c r="B109" s="25"/>
      <c r="C109" s="55"/>
      <c r="D109" s="61"/>
      <c r="E109" s="61"/>
      <c r="F109" s="61"/>
      <c r="G109" s="72"/>
      <c r="H109" s="72"/>
    </row>
    <row r="110" spans="1:8" ht="15.75" hidden="1" thickTop="1" x14ac:dyDescent="0.25">
      <c r="A110" s="54">
        <v>45827</v>
      </c>
      <c r="B110" s="25" t="s">
        <v>151</v>
      </c>
      <c r="C110" s="60">
        <v>0</v>
      </c>
      <c r="D110" s="61">
        <v>276030.60000000003</v>
      </c>
      <c r="E110" s="61">
        <v>63135</v>
      </c>
      <c r="F110" s="61">
        <v>84.3476</v>
      </c>
      <c r="G110" s="72">
        <v>11.390017874640677</v>
      </c>
      <c r="H110" s="72">
        <v>11.358140757969974</v>
      </c>
    </row>
    <row r="111" spans="1:8" hidden="1" x14ac:dyDescent="0.25">
      <c r="A111" s="149"/>
      <c r="B111" s="25" t="s">
        <v>77</v>
      </c>
      <c r="C111" s="60">
        <v>0.12</v>
      </c>
      <c r="D111" s="61">
        <v>188000</v>
      </c>
      <c r="E111" s="61">
        <v>37013</v>
      </c>
      <c r="F111" s="61">
        <v>101.2901</v>
      </c>
      <c r="G111" s="72">
        <v>11.397997186347578</v>
      </c>
      <c r="H111" s="72">
        <v>11.374708606013202</v>
      </c>
    </row>
    <row r="112" spans="1:8" hidden="1" x14ac:dyDescent="0.25">
      <c r="A112" s="149"/>
      <c r="B112" s="25" t="s">
        <v>78</v>
      </c>
      <c r="C112" s="60">
        <v>0.12</v>
      </c>
      <c r="D112" s="61">
        <v>375489</v>
      </c>
      <c r="E112" s="61">
        <v>130433</v>
      </c>
      <c r="F112" s="61">
        <v>101.0181</v>
      </c>
      <c r="G112" s="72">
        <v>11.700011041593871</v>
      </c>
      <c r="H112" s="72">
        <v>11.692852587195699</v>
      </c>
    </row>
    <row r="113" spans="1:11" hidden="1" x14ac:dyDescent="0.25">
      <c r="A113" s="149"/>
      <c r="B113" s="25" t="s">
        <v>79</v>
      </c>
      <c r="C113" s="55">
        <v>0.12</v>
      </c>
      <c r="D113" s="61">
        <v>87065.1</v>
      </c>
      <c r="E113" s="61">
        <v>38197.1</v>
      </c>
      <c r="F113" s="61">
        <v>97.232299999999995</v>
      </c>
      <c r="G113" s="72">
        <v>12.499490956101953</v>
      </c>
      <c r="H113" s="72">
        <v>12.389945138891816</v>
      </c>
    </row>
    <row r="114" spans="1:11" hidden="1" x14ac:dyDescent="0.25">
      <c r="A114" s="149"/>
      <c r="B114" s="25" t="s">
        <v>80</v>
      </c>
      <c r="C114" s="55">
        <v>0.12</v>
      </c>
      <c r="D114" s="61">
        <v>290500</v>
      </c>
      <c r="E114" s="61">
        <v>288000</v>
      </c>
      <c r="F114" s="61">
        <v>16.639500000000002</v>
      </c>
      <c r="G114" s="72">
        <v>12.700017079688736</v>
      </c>
      <c r="H114" s="72">
        <v>12.700017079688736</v>
      </c>
    </row>
    <row r="115" spans="1:11" hidden="1" x14ac:dyDescent="0.25">
      <c r="A115" s="149"/>
      <c r="B115" s="25"/>
      <c r="C115" s="55"/>
      <c r="D115" s="61"/>
      <c r="E115" s="61"/>
      <c r="F115" s="61"/>
      <c r="G115" s="72"/>
      <c r="H115" s="72"/>
    </row>
    <row r="116" spans="1:11" ht="15.75" hidden="1" thickTop="1" x14ac:dyDescent="0.25">
      <c r="A116" s="54">
        <v>45855</v>
      </c>
      <c r="B116" s="25" t="s">
        <v>151</v>
      </c>
      <c r="C116" s="60">
        <v>0</v>
      </c>
      <c r="D116" s="61">
        <v>179750</v>
      </c>
      <c r="E116" s="61">
        <v>39267.9</v>
      </c>
      <c r="F116" s="61">
        <v>81.385000000000005</v>
      </c>
      <c r="G116" s="72">
        <v>10.84798836766592</v>
      </c>
      <c r="H116" s="72">
        <v>10.822209876345569</v>
      </c>
    </row>
    <row r="117" spans="1:11" hidden="1" x14ac:dyDescent="0.25">
      <c r="A117" s="149"/>
      <c r="B117" s="25" t="s">
        <v>77</v>
      </c>
      <c r="C117" s="60">
        <v>0.105</v>
      </c>
      <c r="D117" s="61">
        <v>134104.6</v>
      </c>
      <c r="E117" s="61">
        <v>41765.199999999997</v>
      </c>
      <c r="F117" s="61">
        <v>98.627300000000005</v>
      </c>
      <c r="G117" s="72">
        <v>11.050006923922044</v>
      </c>
      <c r="H117" s="72">
        <v>11.004033893282092</v>
      </c>
    </row>
    <row r="118" spans="1:11" hidden="1" x14ac:dyDescent="0.25">
      <c r="A118" s="149"/>
      <c r="B118" s="25" t="s">
        <v>78</v>
      </c>
      <c r="C118" s="60">
        <v>0.11</v>
      </c>
      <c r="D118" s="61">
        <v>337950</v>
      </c>
      <c r="E118" s="61">
        <v>254840</v>
      </c>
      <c r="F118" s="61">
        <v>98.543800000000005</v>
      </c>
      <c r="G118" s="72">
        <v>11.390003791118877</v>
      </c>
      <c r="H118" s="72">
        <v>11.291860205314968</v>
      </c>
    </row>
    <row r="119" spans="1:11" hidden="1" x14ac:dyDescent="0.25">
      <c r="A119" s="149"/>
      <c r="B119" s="25" t="s">
        <v>79</v>
      </c>
      <c r="C119" s="55">
        <v>0.115</v>
      </c>
      <c r="D119" s="61">
        <v>339122.5</v>
      </c>
      <c r="E119" s="61">
        <v>6449.3</v>
      </c>
      <c r="F119" s="61">
        <v>96.017899999999997</v>
      </c>
      <c r="G119" s="72">
        <v>12.200002736564063</v>
      </c>
      <c r="H119" s="72">
        <v>12.200002736564063</v>
      </c>
    </row>
    <row r="120" spans="1:11" hidden="1" x14ac:dyDescent="0.25">
      <c r="A120" s="149"/>
      <c r="B120" s="25" t="s">
        <v>80</v>
      </c>
      <c r="C120" s="55">
        <v>0</v>
      </c>
      <c r="D120" s="61">
        <v>704920</v>
      </c>
      <c r="E120" s="61" t="s">
        <v>149</v>
      </c>
      <c r="F120" s="61" t="s">
        <v>24</v>
      </c>
      <c r="G120" s="72" t="s">
        <v>24</v>
      </c>
      <c r="H120" s="72" t="s">
        <v>24</v>
      </c>
    </row>
    <row r="121" spans="1:11" hidden="1" x14ac:dyDescent="0.25">
      <c r="A121" s="149"/>
      <c r="B121" s="25"/>
      <c r="C121" s="55"/>
      <c r="D121" s="61"/>
      <c r="E121" s="61"/>
      <c r="F121" s="61"/>
      <c r="G121" s="72"/>
      <c r="H121" s="72"/>
    </row>
    <row r="122" spans="1:11" ht="15.75" hidden="1" thickTop="1" x14ac:dyDescent="0.25">
      <c r="A122" s="54">
        <v>45873</v>
      </c>
      <c r="B122" s="25" t="s">
        <v>151</v>
      </c>
      <c r="C122" s="60">
        <v>0</v>
      </c>
      <c r="D122" s="61">
        <v>150250</v>
      </c>
      <c r="E122" s="61">
        <v>28040</v>
      </c>
      <c r="F122" s="61">
        <v>81.452100000000002</v>
      </c>
      <c r="G122" s="72">
        <v>11.090032100315769</v>
      </c>
      <c r="H122" s="72">
        <v>11.05367822547773</v>
      </c>
      <c r="K122" s="12"/>
    </row>
    <row r="123" spans="1:11" hidden="1" x14ac:dyDescent="0.25">
      <c r="A123" s="149"/>
      <c r="B123" s="25" t="s">
        <v>77</v>
      </c>
      <c r="C123" s="60">
        <v>0.105</v>
      </c>
      <c r="D123" s="61">
        <v>273779</v>
      </c>
      <c r="E123" s="61">
        <v>46840.7</v>
      </c>
      <c r="F123" s="61">
        <v>98.414599999999993</v>
      </c>
      <c r="G123" s="72">
        <v>11.139987417229952</v>
      </c>
      <c r="H123" s="72">
        <v>11.094439121901186</v>
      </c>
    </row>
    <row r="124" spans="1:11" hidden="1" x14ac:dyDescent="0.25">
      <c r="A124" s="149"/>
      <c r="B124" s="25" t="s">
        <v>78</v>
      </c>
      <c r="C124" s="60">
        <v>0.11</v>
      </c>
      <c r="D124" s="61">
        <v>234981</v>
      </c>
      <c r="E124" s="61">
        <v>43374.8</v>
      </c>
      <c r="F124" s="61">
        <v>98.358000000000004</v>
      </c>
      <c r="G124" s="72">
        <v>11.439922381753103</v>
      </c>
      <c r="H124" s="72">
        <v>11.382208898100206</v>
      </c>
    </row>
    <row r="125" spans="1:11" hidden="1" x14ac:dyDescent="0.25">
      <c r="A125" s="149"/>
      <c r="B125" s="25" t="s">
        <v>79</v>
      </c>
      <c r="C125" s="55">
        <v>0.115</v>
      </c>
      <c r="D125" s="61">
        <v>342607</v>
      </c>
      <c r="E125" s="61">
        <v>220590.3</v>
      </c>
      <c r="F125" s="61">
        <v>96.289500000000004</v>
      </c>
      <c r="G125" s="72">
        <v>12.150006629693268</v>
      </c>
      <c r="H125" s="72">
        <v>12.145326413968007</v>
      </c>
    </row>
    <row r="126" spans="1:11" hidden="1" x14ac:dyDescent="0.25">
      <c r="A126" s="149"/>
      <c r="B126" s="25" t="s">
        <v>80</v>
      </c>
      <c r="C126" s="55">
        <v>0</v>
      </c>
      <c r="D126" s="61">
        <v>1032500</v>
      </c>
      <c r="E126" s="61">
        <v>300087.5</v>
      </c>
      <c r="F126" s="61">
        <v>17.459399999999999</v>
      </c>
      <c r="G126" s="72">
        <v>12.450018741432677</v>
      </c>
      <c r="H126" s="72">
        <v>12.443300000000001</v>
      </c>
    </row>
    <row r="127" spans="1:11" hidden="1" x14ac:dyDescent="0.25">
      <c r="A127" s="149"/>
      <c r="B127" s="25"/>
      <c r="C127" s="55"/>
      <c r="D127" s="61"/>
      <c r="E127" s="61"/>
      <c r="F127" s="61"/>
      <c r="G127" s="72"/>
      <c r="H127" s="72"/>
    </row>
    <row r="128" spans="1:11" hidden="1" x14ac:dyDescent="0.25">
      <c r="A128" s="54">
        <v>45908</v>
      </c>
      <c r="B128" s="25" t="s">
        <v>151</v>
      </c>
      <c r="C128" s="60">
        <v>0</v>
      </c>
      <c r="D128" s="61">
        <v>39450</v>
      </c>
      <c r="E128" s="61">
        <v>43289</v>
      </c>
      <c r="F128" s="61">
        <v>82.130499999999998</v>
      </c>
      <c r="G128" s="72">
        <v>11.197325590057613</v>
      </c>
      <c r="H128" s="72">
        <v>11.156568530818459</v>
      </c>
    </row>
    <row r="129" spans="1:8" hidden="1" x14ac:dyDescent="0.25">
      <c r="A129" s="149"/>
      <c r="B129" s="25" t="s">
        <v>77</v>
      </c>
      <c r="C129" s="60">
        <v>0.105</v>
      </c>
      <c r="D129" s="61">
        <v>5584</v>
      </c>
      <c r="E129" s="61">
        <v>8145.4</v>
      </c>
      <c r="F129" s="61">
        <v>98.441199999999995</v>
      </c>
      <c r="G129" s="72">
        <v>11.140003660732784</v>
      </c>
      <c r="H129" s="72">
        <v>11.111391224116867</v>
      </c>
    </row>
    <row r="130" spans="1:8" hidden="1" x14ac:dyDescent="0.25">
      <c r="A130" s="149"/>
      <c r="B130" s="25" t="s">
        <v>78</v>
      </c>
      <c r="C130" s="60">
        <v>0.11</v>
      </c>
      <c r="D130" s="61">
        <v>108850</v>
      </c>
      <c r="E130" s="61">
        <v>114993.60000000001</v>
      </c>
      <c r="F130" s="61">
        <v>98.365300000000005</v>
      </c>
      <c r="G130" s="72">
        <v>11.439489435201839</v>
      </c>
      <c r="H130" s="72">
        <v>11.411491744363213</v>
      </c>
    </row>
    <row r="131" spans="1:8" hidden="1" x14ac:dyDescent="0.25">
      <c r="A131" s="149"/>
      <c r="B131" s="25" t="s">
        <v>79</v>
      </c>
      <c r="C131" s="55">
        <v>0.115</v>
      </c>
      <c r="D131" s="61">
        <v>205000</v>
      </c>
      <c r="E131" s="61">
        <v>207855.3</v>
      </c>
      <c r="F131" s="61">
        <v>96.897499999999994</v>
      </c>
      <c r="G131" s="72">
        <v>12.039996259589044</v>
      </c>
      <c r="H131" s="72">
        <v>12.005760995807803</v>
      </c>
    </row>
    <row r="132" spans="1:8" ht="14.25" hidden="1" customHeight="1" x14ac:dyDescent="0.25">
      <c r="A132" s="149"/>
      <c r="B132" s="25" t="s">
        <v>80</v>
      </c>
      <c r="C132" s="55">
        <v>0</v>
      </c>
      <c r="D132" s="61">
        <v>280000</v>
      </c>
      <c r="E132" s="61">
        <v>280000</v>
      </c>
      <c r="F132" s="61">
        <v>17.8202</v>
      </c>
      <c r="G132" s="72">
        <v>12.380014141911321</v>
      </c>
      <c r="H132" s="72">
        <v>12.380014141911321</v>
      </c>
    </row>
    <row r="133" spans="1:8" hidden="1" x14ac:dyDescent="0.25">
      <c r="A133" s="149"/>
      <c r="B133" s="25"/>
      <c r="C133" s="55"/>
      <c r="D133" s="61"/>
      <c r="E133" s="61"/>
      <c r="F133" s="61"/>
      <c r="G133" s="72"/>
      <c r="H133" s="72"/>
    </row>
    <row r="134" spans="1:8" ht="15.75" hidden="1" thickTop="1" x14ac:dyDescent="0.25">
      <c r="A134" s="54">
        <v>45945</v>
      </c>
      <c r="B134" s="25" t="s">
        <v>151</v>
      </c>
      <c r="C134" s="60">
        <v>0</v>
      </c>
      <c r="D134" s="61">
        <v>164100</v>
      </c>
      <c r="E134" s="61">
        <v>17553</v>
      </c>
      <c r="F134" s="61">
        <v>82.846500000000006</v>
      </c>
      <c r="G134" s="72">
        <v>11.329245284131382</v>
      </c>
      <c r="H134" s="72">
        <v>11.320885561138756</v>
      </c>
    </row>
    <row r="135" spans="1:8" hidden="1" x14ac:dyDescent="0.25">
      <c r="A135" s="149"/>
      <c r="B135" s="25" t="s">
        <v>77</v>
      </c>
      <c r="C135" s="60">
        <v>0.105</v>
      </c>
      <c r="D135" s="61">
        <v>111500</v>
      </c>
      <c r="E135" s="61">
        <v>13858.5</v>
      </c>
      <c r="F135" s="61">
        <v>98.001099999999994</v>
      </c>
      <c r="G135" s="72">
        <v>11.349342353230011</v>
      </c>
      <c r="H135" s="72">
        <v>11.344645137479079</v>
      </c>
    </row>
    <row r="136" spans="1:8" hidden="1" x14ac:dyDescent="0.25">
      <c r="A136" s="149"/>
      <c r="B136" s="25" t="s">
        <v>78</v>
      </c>
      <c r="C136" s="60">
        <v>0.11</v>
      </c>
      <c r="D136" s="61">
        <v>220450.5</v>
      </c>
      <c r="E136" s="61">
        <v>12912.5</v>
      </c>
      <c r="F136" s="61">
        <v>98.168800000000005</v>
      </c>
      <c r="G136" s="72">
        <v>11.499913736249221</v>
      </c>
      <c r="H136" s="72">
        <v>11.491637894589331</v>
      </c>
    </row>
    <row r="137" spans="1:8" hidden="1" x14ac:dyDescent="0.25">
      <c r="A137" s="149"/>
      <c r="B137" s="25" t="s">
        <v>79</v>
      </c>
      <c r="C137" s="55">
        <v>0.115</v>
      </c>
      <c r="D137" s="61">
        <v>522799</v>
      </c>
      <c r="E137" s="61">
        <v>337402</v>
      </c>
      <c r="F137" s="61">
        <v>97.128200000000007</v>
      </c>
      <c r="G137" s="72">
        <v>12.000005668661498</v>
      </c>
      <c r="H137" s="72">
        <v>11.909690279718902</v>
      </c>
    </row>
    <row r="138" spans="1:8" hidden="1" x14ac:dyDescent="0.25">
      <c r="A138" s="149"/>
      <c r="B138" s="25" t="s">
        <v>80</v>
      </c>
      <c r="C138" s="55">
        <v>0</v>
      </c>
      <c r="D138" s="61">
        <v>517500</v>
      </c>
      <c r="E138" s="61">
        <v>125006</v>
      </c>
      <c r="F138" s="61">
        <v>18.126799999999999</v>
      </c>
      <c r="G138" s="72">
        <v>12.339995041672683</v>
      </c>
      <c r="H138" s="72">
        <v>12.303998205432624</v>
      </c>
    </row>
    <row r="139" spans="1:8" hidden="1" x14ac:dyDescent="0.25">
      <c r="A139" s="149"/>
      <c r="B139" s="25"/>
      <c r="C139" s="55"/>
      <c r="D139" s="61"/>
      <c r="E139" s="61"/>
      <c r="F139" s="61"/>
      <c r="G139" s="72"/>
      <c r="H139" s="72"/>
    </row>
    <row r="140" spans="1:8" ht="15.75" thickTop="1" x14ac:dyDescent="0.25">
      <c r="A140" s="54">
        <v>45967</v>
      </c>
      <c r="B140" s="25" t="s">
        <v>151</v>
      </c>
      <c r="C140" s="60">
        <v>0</v>
      </c>
      <c r="D140" s="61">
        <v>160100</v>
      </c>
      <c r="E140" s="61">
        <v>63775.1</v>
      </c>
      <c r="F140" s="61">
        <v>83.194299999999998</v>
      </c>
      <c r="G140" s="72">
        <v>11.479221179685879</v>
      </c>
      <c r="H140" s="72">
        <v>11.447310244187333</v>
      </c>
    </row>
    <row r="141" spans="1:8" x14ac:dyDescent="0.25">
      <c r="A141" s="149"/>
      <c r="B141" s="25" t="s">
        <v>77</v>
      </c>
      <c r="C141" s="60">
        <v>0.105</v>
      </c>
      <c r="D141" s="61">
        <v>319650</v>
      </c>
      <c r="E141" s="61">
        <v>144838</v>
      </c>
      <c r="F141" s="61">
        <v>97.724400000000003</v>
      </c>
      <c r="G141" s="72">
        <v>11.490020452191303</v>
      </c>
      <c r="H141" s="72">
        <v>11.43535853601707</v>
      </c>
    </row>
    <row r="142" spans="1:8" x14ac:dyDescent="0.25">
      <c r="A142" s="149"/>
      <c r="B142" s="25" t="s">
        <v>78</v>
      </c>
      <c r="C142" s="60">
        <v>0.11</v>
      </c>
      <c r="D142" s="61">
        <v>179350</v>
      </c>
      <c r="E142" s="61">
        <v>97475</v>
      </c>
      <c r="F142" s="61">
        <v>97.700299999999999</v>
      </c>
      <c r="G142" s="72">
        <v>11.639007042962533</v>
      </c>
      <c r="H142" s="72">
        <v>11.578841361093094</v>
      </c>
    </row>
    <row r="143" spans="1:8" x14ac:dyDescent="0.25">
      <c r="A143" s="149"/>
      <c r="B143" s="25" t="s">
        <v>79</v>
      </c>
      <c r="C143" s="55">
        <v>0.115</v>
      </c>
      <c r="D143" s="61">
        <v>239973.8</v>
      </c>
      <c r="E143" s="61">
        <v>146553.79999999999</v>
      </c>
      <c r="F143" s="61">
        <v>97.136700000000005</v>
      </c>
      <c r="G143" s="72">
        <v>12.00049583250574</v>
      </c>
      <c r="H143" s="72">
        <v>11.931612246527088</v>
      </c>
    </row>
    <row r="144" spans="1:8" x14ac:dyDescent="0.25">
      <c r="A144" s="149"/>
      <c r="B144" s="25" t="s">
        <v>80</v>
      </c>
      <c r="C144" s="55">
        <v>0</v>
      </c>
      <c r="D144" s="61">
        <v>539500</v>
      </c>
      <c r="E144" s="61">
        <v>340010.6</v>
      </c>
      <c r="F144" s="61">
        <v>18.4695</v>
      </c>
      <c r="G144" s="72">
        <v>12.249985413519116</v>
      </c>
      <c r="H144" s="72">
        <v>12.249985413519116</v>
      </c>
    </row>
    <row r="145" spans="1:8" x14ac:dyDescent="0.25">
      <c r="A145" s="149"/>
      <c r="B145" s="25"/>
      <c r="C145" s="55"/>
      <c r="D145" s="61"/>
      <c r="E145" s="61"/>
      <c r="F145" s="61"/>
      <c r="G145" s="72"/>
      <c r="H145" s="72"/>
    </row>
    <row r="146" spans="1:8" x14ac:dyDescent="0.25">
      <c r="A146" s="54">
        <v>46009</v>
      </c>
      <c r="B146" s="25" t="s">
        <v>151</v>
      </c>
      <c r="C146" s="60">
        <v>0</v>
      </c>
      <c r="D146" s="61">
        <v>684553</v>
      </c>
      <c r="E146" s="61">
        <v>116870</v>
      </c>
      <c r="F146" s="61">
        <v>85.086600000000004</v>
      </c>
      <c r="G146" s="72">
        <v>10.775983069598807</v>
      </c>
      <c r="H146" s="72">
        <v>10.754337684928817</v>
      </c>
    </row>
    <row r="147" spans="1:8" x14ac:dyDescent="0.25">
      <c r="A147" s="149"/>
      <c r="B147" s="25" t="s">
        <v>77</v>
      </c>
      <c r="C147" s="60">
        <v>0.105</v>
      </c>
      <c r="D147" s="61">
        <v>499100</v>
      </c>
      <c r="E147" s="61">
        <v>84340.1</v>
      </c>
      <c r="F147" s="61">
        <v>99.235100000000003</v>
      </c>
      <c r="G147" s="72">
        <v>10.838948563688431</v>
      </c>
      <c r="H147" s="72">
        <v>10.83643947188669</v>
      </c>
    </row>
    <row r="148" spans="1:8" x14ac:dyDescent="0.25">
      <c r="A148" s="149"/>
      <c r="B148" s="25" t="s">
        <v>78</v>
      </c>
      <c r="C148" s="60">
        <v>0.11</v>
      </c>
      <c r="D148" s="61">
        <v>258360</v>
      </c>
      <c r="E148" s="61">
        <v>103360</v>
      </c>
      <c r="F148" s="61">
        <v>99.3125</v>
      </c>
      <c r="G148" s="72">
        <v>11.190013816429614</v>
      </c>
      <c r="H148" s="72">
        <v>11.137872019980739</v>
      </c>
    </row>
    <row r="149" spans="1:8" x14ac:dyDescent="0.25">
      <c r="A149" s="149"/>
      <c r="B149" s="25" t="s">
        <v>79</v>
      </c>
      <c r="C149" s="55">
        <v>0.115</v>
      </c>
      <c r="D149" s="61">
        <v>452570</v>
      </c>
      <c r="E149" s="61">
        <v>104197.1</v>
      </c>
      <c r="F149" s="61">
        <v>99.040499999999994</v>
      </c>
      <c r="G149" s="72">
        <v>11.664994065449132</v>
      </c>
      <c r="H149" s="72">
        <v>11.664808500511359</v>
      </c>
    </row>
    <row r="150" spans="1:8" x14ac:dyDescent="0.25">
      <c r="A150" s="149"/>
      <c r="B150" s="25" t="s">
        <v>80</v>
      </c>
      <c r="C150" s="55">
        <v>0</v>
      </c>
      <c r="D150" s="61">
        <v>593705</v>
      </c>
      <c r="E150" s="61">
        <v>36200</v>
      </c>
      <c r="F150" s="61">
        <v>19.332000000000001</v>
      </c>
      <c r="G150" s="72">
        <v>11.999901528742022</v>
      </c>
      <c r="H150" s="72">
        <v>11.9948911063767</v>
      </c>
    </row>
    <row r="151" spans="1:8" x14ac:dyDescent="0.25">
      <c r="A151" s="149"/>
      <c r="B151" s="25"/>
      <c r="C151" s="55"/>
      <c r="D151" s="61"/>
      <c r="E151" s="61"/>
      <c r="F151" s="61"/>
      <c r="G151" s="72"/>
      <c r="H151" s="72"/>
    </row>
    <row r="152" spans="1:8" x14ac:dyDescent="0.25">
      <c r="A152" s="54">
        <v>46037</v>
      </c>
      <c r="B152" s="25" t="s">
        <v>151</v>
      </c>
      <c r="C152" s="60">
        <v>0</v>
      </c>
      <c r="D152" s="61">
        <v>313750</v>
      </c>
      <c r="E152" s="61">
        <v>113737</v>
      </c>
      <c r="F152" s="61">
        <v>82.359899999999996</v>
      </c>
      <c r="G152" s="209">
        <v>10.190000000000001</v>
      </c>
      <c r="H152" s="209">
        <v>10.1837</v>
      </c>
    </row>
    <row r="153" spans="1:8" x14ac:dyDescent="0.25">
      <c r="A153" s="149"/>
      <c r="B153" s="25" t="s">
        <v>77</v>
      </c>
      <c r="C153" s="60">
        <v>0.10249999999999999</v>
      </c>
      <c r="D153" s="61">
        <v>499650</v>
      </c>
      <c r="E153" s="61">
        <v>156596</v>
      </c>
      <c r="F153" s="61">
        <v>100.27849999999999</v>
      </c>
      <c r="G153" s="209">
        <v>10.14</v>
      </c>
      <c r="H153" s="209">
        <v>10.1214</v>
      </c>
    </row>
    <row r="154" spans="1:8" x14ac:dyDescent="0.25">
      <c r="A154" s="149"/>
      <c r="B154" s="25" t="s">
        <v>78</v>
      </c>
      <c r="C154" s="60">
        <v>0.105</v>
      </c>
      <c r="D154" s="61">
        <v>312510</v>
      </c>
      <c r="E154" s="61">
        <v>133065</v>
      </c>
      <c r="F154" s="61">
        <v>99.904700000000005</v>
      </c>
      <c r="G154" s="209">
        <v>10.525</v>
      </c>
      <c r="H154" s="209">
        <v>10.4619</v>
      </c>
    </row>
    <row r="155" spans="1:8" x14ac:dyDescent="0.25">
      <c r="A155" s="149"/>
      <c r="B155" s="25" t="s">
        <v>79</v>
      </c>
      <c r="C155" s="55">
        <v>0.11</v>
      </c>
      <c r="D155" s="61">
        <v>271000</v>
      </c>
      <c r="E155" s="61">
        <v>142925</v>
      </c>
      <c r="F155" s="61">
        <v>100</v>
      </c>
      <c r="G155" s="209">
        <v>11</v>
      </c>
      <c r="H155" s="209">
        <v>10.9877</v>
      </c>
    </row>
    <row r="156" spans="1:8" x14ac:dyDescent="0.25">
      <c r="A156" s="149"/>
      <c r="B156" s="25" t="s">
        <v>80</v>
      </c>
      <c r="C156" s="55">
        <v>0</v>
      </c>
      <c r="D156" s="61">
        <v>666501</v>
      </c>
      <c r="E156" s="61" t="s">
        <v>149</v>
      </c>
      <c r="F156" s="61" t="s">
        <v>187</v>
      </c>
      <c r="G156" s="209" t="s">
        <v>24</v>
      </c>
      <c r="H156" s="209" t="s">
        <v>24</v>
      </c>
    </row>
    <row r="157" spans="1:8" x14ac:dyDescent="0.25">
      <c r="A157" s="149"/>
      <c r="B157" s="25"/>
      <c r="C157" s="55"/>
      <c r="D157" s="61"/>
      <c r="E157" s="61"/>
      <c r="F157" s="61"/>
      <c r="G157" s="209"/>
      <c r="H157" s="209"/>
    </row>
    <row r="158" spans="1:8" x14ac:dyDescent="0.25">
      <c r="A158" s="54">
        <v>46072</v>
      </c>
      <c r="B158" s="25" t="s">
        <v>151</v>
      </c>
      <c r="C158" s="60">
        <v>0</v>
      </c>
      <c r="D158" s="61">
        <v>140000</v>
      </c>
      <c r="E158" s="61">
        <v>48258</v>
      </c>
      <c r="F158" s="61">
        <v>82.694400000000002</v>
      </c>
      <c r="G158" s="209">
        <v>10.338008093540481</v>
      </c>
      <c r="H158" s="209">
        <v>10.320367551460436</v>
      </c>
    </row>
    <row r="159" spans="1:8" x14ac:dyDescent="0.25">
      <c r="A159" s="149"/>
      <c r="B159" s="25" t="s">
        <v>77</v>
      </c>
      <c r="C159" s="60">
        <v>0.10249999999999999</v>
      </c>
      <c r="D159" s="61">
        <v>295975</v>
      </c>
      <c r="E159" s="61">
        <v>170296.2</v>
      </c>
      <c r="F159" s="61">
        <v>99.987499999999997</v>
      </c>
      <c r="G159" s="209">
        <v>10.248929425962384</v>
      </c>
      <c r="H159" s="209">
        <v>10.209792786190066</v>
      </c>
    </row>
    <row r="160" spans="1:8" x14ac:dyDescent="0.25">
      <c r="A160" s="149"/>
      <c r="B160" s="25" t="s">
        <v>78</v>
      </c>
      <c r="C160" s="60">
        <v>0.105</v>
      </c>
      <c r="D160" s="61">
        <v>364350</v>
      </c>
      <c r="E160" s="61">
        <v>217770</v>
      </c>
      <c r="F160" s="61">
        <v>99.045900000000003</v>
      </c>
      <c r="G160" s="209">
        <v>10.749990315723585</v>
      </c>
      <c r="H160" s="209">
        <v>10.705868748284471</v>
      </c>
    </row>
    <row r="161" spans="1:8" x14ac:dyDescent="0.25">
      <c r="A161" s="149"/>
      <c r="B161" s="25" t="s">
        <v>79</v>
      </c>
      <c r="C161" s="55">
        <v>0.11</v>
      </c>
      <c r="D161" s="61">
        <v>132750</v>
      </c>
      <c r="E161" s="61">
        <v>61650</v>
      </c>
      <c r="F161" s="61">
        <v>98.573599999999999</v>
      </c>
      <c r="G161" s="209">
        <v>11.239000458711702</v>
      </c>
      <c r="H161" s="209">
        <v>11.175104188798679</v>
      </c>
    </row>
    <row r="162" spans="1:8" x14ac:dyDescent="0.25">
      <c r="A162" s="149"/>
      <c r="B162" s="25" t="s">
        <v>80</v>
      </c>
      <c r="C162" s="55">
        <v>0</v>
      </c>
      <c r="D162" s="61">
        <v>811500</v>
      </c>
      <c r="E162" s="61">
        <v>53000</v>
      </c>
      <c r="F162" s="61">
        <v>19.6846</v>
      </c>
      <c r="G162" s="209">
        <v>11.499800539986294</v>
      </c>
      <c r="H162" s="209">
        <v>11.434850401622379</v>
      </c>
    </row>
    <row r="163" spans="1:8" x14ac:dyDescent="0.25">
      <c r="A163" s="149"/>
      <c r="B163" s="25"/>
      <c r="C163" s="55"/>
      <c r="D163" s="61"/>
      <c r="E163" s="61"/>
      <c r="F163" s="61"/>
      <c r="G163" s="209"/>
      <c r="H163" s="209"/>
    </row>
    <row r="164" spans="1:8" x14ac:dyDescent="0.25">
      <c r="A164" s="54">
        <v>46108</v>
      </c>
      <c r="B164" s="25" t="s">
        <v>151</v>
      </c>
      <c r="C164" s="60">
        <v>0</v>
      </c>
      <c r="D164" s="61">
        <v>91000</v>
      </c>
      <c r="E164" s="61">
        <v>42080</v>
      </c>
      <c r="F164" s="61">
        <v>80.843500000000006</v>
      </c>
      <c r="G164" s="209">
        <v>12.500009241451529</v>
      </c>
      <c r="H164" s="209">
        <v>12.413689697466047</v>
      </c>
    </row>
    <row r="165" spans="1:8" x14ac:dyDescent="0.25">
      <c r="A165" s="149"/>
      <c r="B165" s="25" t="s">
        <v>77</v>
      </c>
      <c r="C165" s="60">
        <v>0.10249999999999999</v>
      </c>
      <c r="D165" s="61">
        <v>86250</v>
      </c>
      <c r="E165" s="61">
        <v>65512</v>
      </c>
      <c r="F165" s="61">
        <v>94.775300000000001</v>
      </c>
      <c r="G165" s="209">
        <v>12.500017899160062</v>
      </c>
      <c r="H165" s="209">
        <v>12.337642702871305</v>
      </c>
    </row>
    <row r="166" spans="1:8" x14ac:dyDescent="0.25">
      <c r="A166" s="149"/>
      <c r="B166" s="25" t="s">
        <v>78</v>
      </c>
      <c r="C166" s="60">
        <v>0.105</v>
      </c>
      <c r="D166" s="61">
        <v>105700</v>
      </c>
      <c r="E166" s="61">
        <v>33640</v>
      </c>
      <c r="F166" s="61">
        <v>92.898499999999999</v>
      </c>
      <c r="G166" s="209">
        <v>12.499989220217689</v>
      </c>
      <c r="H166" s="209">
        <v>12.438137472097353</v>
      </c>
    </row>
    <row r="167" spans="1:8" x14ac:dyDescent="0.25">
      <c r="A167" s="149"/>
      <c r="B167" s="25" t="s">
        <v>79</v>
      </c>
      <c r="C167" s="55">
        <v>0.11</v>
      </c>
      <c r="D167" s="61">
        <v>145500</v>
      </c>
      <c r="E167" s="61" t="s">
        <v>149</v>
      </c>
      <c r="F167" s="61" t="s">
        <v>187</v>
      </c>
      <c r="G167" s="209" t="s">
        <v>24</v>
      </c>
      <c r="H167" s="209" t="s">
        <v>24</v>
      </c>
    </row>
    <row r="168" spans="1:8" x14ac:dyDescent="0.25">
      <c r="A168" s="149"/>
      <c r="B168" s="25" t="s">
        <v>80</v>
      </c>
      <c r="C168" s="55">
        <v>0</v>
      </c>
      <c r="D168" s="61">
        <v>390000</v>
      </c>
      <c r="E168" s="61">
        <v>325000</v>
      </c>
      <c r="F168" s="61">
        <v>17.7166</v>
      </c>
      <c r="G168" s="209">
        <v>12.400000738855828</v>
      </c>
      <c r="H168" s="209">
        <v>12.400000738855828</v>
      </c>
    </row>
    <row r="169" spans="1:8" x14ac:dyDescent="0.25">
      <c r="A169" s="149"/>
      <c r="B169" s="25"/>
      <c r="C169" s="55"/>
      <c r="D169" s="61"/>
      <c r="E169" s="61"/>
      <c r="F169" s="61"/>
      <c r="G169" s="209"/>
      <c r="H169" s="209"/>
    </row>
    <row r="170" spans="1:8" x14ac:dyDescent="0.25">
      <c r="A170" s="54">
        <v>46141</v>
      </c>
      <c r="B170" s="25" t="s">
        <v>151</v>
      </c>
      <c r="C170" s="60">
        <v>0</v>
      </c>
      <c r="D170" s="61">
        <v>52004</v>
      </c>
      <c r="E170" s="61" t="s">
        <v>149</v>
      </c>
      <c r="F170" s="61">
        <v>0</v>
      </c>
      <c r="G170" s="61">
        <v>0</v>
      </c>
      <c r="H170" s="61">
        <v>0</v>
      </c>
    </row>
    <row r="171" spans="1:8" x14ac:dyDescent="0.25">
      <c r="A171" s="149"/>
      <c r="B171" s="25" t="s">
        <v>77</v>
      </c>
      <c r="C171" s="60">
        <v>0.10249999999999999</v>
      </c>
      <c r="D171" s="61">
        <v>54500</v>
      </c>
      <c r="E171" s="61" t="s">
        <v>149</v>
      </c>
      <c r="F171" s="61">
        <v>0</v>
      </c>
      <c r="G171" s="61">
        <v>0</v>
      </c>
      <c r="H171" s="61">
        <v>0</v>
      </c>
    </row>
    <row r="172" spans="1:8" x14ac:dyDescent="0.25">
      <c r="A172" s="149"/>
      <c r="B172" s="25" t="s">
        <v>78</v>
      </c>
      <c r="C172" s="60">
        <v>0.105</v>
      </c>
      <c r="D172" s="61">
        <v>212171</v>
      </c>
      <c r="E172" s="61" t="s">
        <v>149</v>
      </c>
      <c r="F172" s="61">
        <v>0</v>
      </c>
      <c r="G172" s="61">
        <v>0</v>
      </c>
      <c r="H172" s="61">
        <v>0</v>
      </c>
    </row>
    <row r="173" spans="1:8" x14ac:dyDescent="0.25">
      <c r="A173" s="149"/>
      <c r="B173" s="25" t="s">
        <v>79</v>
      </c>
      <c r="C173" s="55">
        <v>0.11</v>
      </c>
      <c r="D173" s="61">
        <v>162259</v>
      </c>
      <c r="E173" s="61" t="s">
        <v>149</v>
      </c>
      <c r="F173" s="61">
        <v>0</v>
      </c>
      <c r="G173" s="61">
        <v>0</v>
      </c>
      <c r="H173" s="61">
        <v>0</v>
      </c>
    </row>
    <row r="174" spans="1:8" x14ac:dyDescent="0.25">
      <c r="A174" s="149"/>
      <c r="B174" s="25" t="s">
        <v>80</v>
      </c>
      <c r="C174" s="55">
        <v>0</v>
      </c>
      <c r="D174" s="61">
        <v>425500</v>
      </c>
      <c r="E174" s="61" t="s">
        <v>149</v>
      </c>
      <c r="F174" s="61">
        <v>0</v>
      </c>
      <c r="G174" s="61">
        <v>0</v>
      </c>
      <c r="H174" s="61">
        <v>0</v>
      </c>
    </row>
    <row r="175" spans="1:8" x14ac:dyDescent="0.25">
      <c r="A175" s="149"/>
      <c r="B175" s="25"/>
      <c r="C175" s="55"/>
      <c r="D175" s="61"/>
      <c r="E175" s="61"/>
      <c r="F175" s="61"/>
      <c r="G175" s="209"/>
      <c r="H175" s="209"/>
    </row>
    <row r="176" spans="1:8" x14ac:dyDescent="0.25">
      <c r="A176" s="54">
        <v>46161</v>
      </c>
      <c r="B176" s="25" t="s">
        <v>151</v>
      </c>
      <c r="C176" s="60">
        <v>0</v>
      </c>
      <c r="D176" s="61">
        <v>66500</v>
      </c>
      <c r="E176" s="61">
        <v>26330</v>
      </c>
      <c r="F176" s="61">
        <v>81.335800000000006</v>
      </c>
      <c r="G176" s="209">
        <v>13.250003554094974</v>
      </c>
      <c r="H176" s="209">
        <v>13.14615855278706</v>
      </c>
    </row>
    <row r="177" spans="1:8" x14ac:dyDescent="0.25">
      <c r="A177" s="149"/>
      <c r="B177" s="25" t="s">
        <v>77</v>
      </c>
      <c r="C177" s="60">
        <v>0.12</v>
      </c>
      <c r="D177" s="61">
        <v>40000</v>
      </c>
      <c r="E177" s="61">
        <v>11623</v>
      </c>
      <c r="F177" s="61">
        <v>96.986099999999993</v>
      </c>
      <c r="G177" s="209">
        <v>13.250003936860624</v>
      </c>
      <c r="H177" s="209">
        <v>13.24657830537315</v>
      </c>
    </row>
    <row r="178" spans="1:8" x14ac:dyDescent="0.25">
      <c r="A178" s="149"/>
      <c r="B178" s="25" t="s">
        <v>78</v>
      </c>
      <c r="C178" s="60">
        <v>0.1225</v>
      </c>
      <c r="D178" s="61">
        <v>126726</v>
      </c>
      <c r="E178" s="61">
        <v>37395</v>
      </c>
      <c r="F178" s="61">
        <v>97.484499999999997</v>
      </c>
      <c r="G178" s="209">
        <v>12.949000812475184</v>
      </c>
      <c r="H178" s="209">
        <v>12.914000118709989</v>
      </c>
    </row>
    <row r="179" spans="1:8" x14ac:dyDescent="0.25">
      <c r="A179" s="149"/>
      <c r="B179" s="25" t="s">
        <v>79</v>
      </c>
      <c r="C179" s="55">
        <v>0.125</v>
      </c>
      <c r="D179" s="61">
        <v>150763</v>
      </c>
      <c r="E179" s="61">
        <v>55440</v>
      </c>
      <c r="F179" s="61">
        <v>97.521299999999997</v>
      </c>
      <c r="G179" s="209">
        <v>12.949004941492429</v>
      </c>
      <c r="H179" s="209">
        <v>12.832001623329193</v>
      </c>
    </row>
    <row r="180" spans="1:8" x14ac:dyDescent="0.25">
      <c r="A180" s="149"/>
      <c r="B180" s="25" t="s">
        <v>80</v>
      </c>
      <c r="C180" s="55">
        <v>0</v>
      </c>
      <c r="D180" s="61">
        <v>626500</v>
      </c>
      <c r="E180" s="61">
        <v>521000</v>
      </c>
      <c r="F180" s="61">
        <v>16.884699999999999</v>
      </c>
      <c r="G180" s="209">
        <v>12.89998272857185</v>
      </c>
      <c r="H180" s="209">
        <v>12.89998272857185</v>
      </c>
    </row>
    <row r="181" spans="1:8" x14ac:dyDescent="0.25">
      <c r="A181" s="149"/>
      <c r="B181" s="25"/>
      <c r="C181" s="55"/>
      <c r="D181" s="61"/>
      <c r="E181" s="61"/>
      <c r="F181" s="61"/>
      <c r="G181" s="209"/>
      <c r="H181" s="209"/>
    </row>
    <row r="182" spans="1:8" x14ac:dyDescent="0.25">
      <c r="A182" s="54">
        <v>46191</v>
      </c>
      <c r="B182" s="25" t="s">
        <v>151</v>
      </c>
      <c r="C182" s="60">
        <v>0</v>
      </c>
      <c r="D182" s="61">
        <v>221001.3</v>
      </c>
      <c r="E182" s="61">
        <v>4457.2</v>
      </c>
      <c r="F182" s="61">
        <v>83.459100000000007</v>
      </c>
      <c r="G182" s="209">
        <v>0.12140010197343024</v>
      </c>
      <c r="H182" s="209">
        <v>0.12140010197343024</v>
      </c>
    </row>
    <row r="183" spans="1:8" x14ac:dyDescent="0.25">
      <c r="A183" s="149"/>
      <c r="B183" s="25" t="s">
        <v>77</v>
      </c>
      <c r="C183" s="60">
        <v>0.12</v>
      </c>
      <c r="D183" s="61">
        <v>612551.1</v>
      </c>
      <c r="E183" s="61">
        <v>170397.1</v>
      </c>
      <c r="F183" s="61">
        <v>99.760199999999998</v>
      </c>
      <c r="G183" s="209">
        <v>0.12089998975393562</v>
      </c>
      <c r="H183" s="209">
        <v>0.12059346044219914</v>
      </c>
    </row>
    <row r="184" spans="1:8" x14ac:dyDescent="0.25">
      <c r="A184" s="149"/>
      <c r="B184" s="25" t="s">
        <v>78</v>
      </c>
      <c r="C184" s="60">
        <v>0.1225</v>
      </c>
      <c r="D184" s="61">
        <v>825910</v>
      </c>
      <c r="E184" s="61">
        <v>349690.1</v>
      </c>
      <c r="F184" s="61">
        <v>100.1926</v>
      </c>
      <c r="G184" s="209">
        <v>0.12190003204100133</v>
      </c>
      <c r="H184" s="209">
        <v>0.12092287122134882</v>
      </c>
    </row>
    <row r="185" spans="1:8" x14ac:dyDescent="0.25">
      <c r="A185" s="149"/>
      <c r="B185" s="25" t="s">
        <v>79</v>
      </c>
      <c r="C185" s="55">
        <v>0.125</v>
      </c>
      <c r="D185" s="61">
        <v>247462</v>
      </c>
      <c r="E185" s="61">
        <v>123996.6</v>
      </c>
      <c r="F185" s="61">
        <v>99.361199999999997</v>
      </c>
      <c r="G185" s="209">
        <v>0.12609993019239921</v>
      </c>
      <c r="H185" s="209">
        <v>0.12571319593215838</v>
      </c>
    </row>
    <row r="186" spans="1:8" x14ac:dyDescent="0.25">
      <c r="A186" s="149"/>
      <c r="B186" s="25" t="s">
        <v>80</v>
      </c>
      <c r="C186" s="55">
        <v>0</v>
      </c>
      <c r="D186" s="61">
        <v>155500</v>
      </c>
      <c r="E186" s="61" t="s">
        <v>149</v>
      </c>
      <c r="F186" s="61">
        <v>0</v>
      </c>
      <c r="G186" s="61">
        <v>0</v>
      </c>
      <c r="H186" s="61">
        <v>0</v>
      </c>
    </row>
    <row r="187" spans="1:8" ht="7.5" customHeight="1" thickBot="1" x14ac:dyDescent="0.3">
      <c r="A187" s="165"/>
      <c r="B187" s="14"/>
      <c r="C187" s="15"/>
      <c r="D187" s="16"/>
      <c r="E187" s="19"/>
      <c r="F187" s="17"/>
      <c r="G187" s="18"/>
      <c r="H187" s="18"/>
    </row>
    <row r="188" spans="1:8" ht="15.75" thickTop="1" x14ac:dyDescent="0.25">
      <c r="A188" s="234" t="s">
        <v>154</v>
      </c>
      <c r="B188" s="234"/>
      <c r="C188" s="234"/>
      <c r="D188" s="234"/>
      <c r="E188" s="234"/>
      <c r="F188" s="234"/>
      <c r="G188" s="234"/>
      <c r="H188" s="234"/>
    </row>
    <row r="189" spans="1:8" x14ac:dyDescent="0.25">
      <c r="A189" s="258" t="s">
        <v>166</v>
      </c>
      <c r="B189" s="258"/>
      <c r="C189" s="258"/>
      <c r="D189" s="258"/>
      <c r="E189" s="258"/>
      <c r="F189" s="258"/>
      <c r="G189" s="258"/>
      <c r="H189" s="258"/>
    </row>
    <row r="190" spans="1:8" x14ac:dyDescent="0.25">
      <c r="A190" s="258" t="s">
        <v>167</v>
      </c>
      <c r="B190" s="258"/>
      <c r="C190" s="258"/>
      <c r="D190" s="258"/>
      <c r="E190" s="258"/>
      <c r="F190" s="258"/>
      <c r="G190" s="258"/>
      <c r="H190" s="258"/>
    </row>
    <row r="191" spans="1:8" x14ac:dyDescent="0.25">
      <c r="A191" s="159" t="s">
        <v>170</v>
      </c>
      <c r="B191" s="159"/>
      <c r="C191" s="159"/>
      <c r="D191" s="159"/>
      <c r="E191" s="159"/>
      <c r="F191" s="159"/>
      <c r="G191" s="159"/>
      <c r="H191" s="159"/>
    </row>
    <row r="192" spans="1:8" x14ac:dyDescent="0.25">
      <c r="A192" s="242" t="s">
        <v>153</v>
      </c>
      <c r="B192" s="242"/>
      <c r="C192" s="242"/>
      <c r="D192" s="242"/>
      <c r="E192" s="242"/>
      <c r="F192" s="242"/>
      <c r="G192" s="242"/>
      <c r="H192" s="242"/>
    </row>
  </sheetData>
  <mergeCells count="7">
    <mergeCell ref="A190:H190"/>
    <mergeCell ref="A1:H1"/>
    <mergeCell ref="A2:H2"/>
    <mergeCell ref="A3:H3"/>
    <mergeCell ref="A192:H192"/>
    <mergeCell ref="A189:H189"/>
    <mergeCell ref="A188:H188"/>
  </mergeCells>
  <hyperlinks>
    <hyperlink ref="J1" r:id="rId1" xr:uid="{694E3FF6-0400-49D3-8F07-D47A9F8B0B9C}"/>
  </hyperlinks>
  <pageMargins left="0.7" right="0.7" top="0.75" bottom="0.75" header="0.3" footer="0.3"/>
  <pageSetup paperSize="9" scale="85" orientation="portrait" r:id="rId2"/>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310"/>
  <sheetViews>
    <sheetView view="pageBreakPreview" topLeftCell="A287" zoomScale="85" zoomScaleNormal="70" zoomScaleSheetLayoutView="85" zoomScalePageLayoutView="40" workbookViewId="0">
      <selection activeCell="M2" sqref="M2"/>
    </sheetView>
  </sheetViews>
  <sheetFormatPr defaultColWidth="9.140625" defaultRowHeight="15" x14ac:dyDescent="0.25"/>
  <cols>
    <col min="1" max="1" width="41.140625" style="152" customWidth="1"/>
    <col min="2" max="2" width="10.140625" style="152" customWidth="1"/>
    <col min="3" max="3" width="15.7109375" style="152" bestFit="1" customWidth="1"/>
    <col min="4" max="4" width="13.7109375" style="152" bestFit="1" customWidth="1"/>
    <col min="5" max="5" width="11.5703125" style="152" bestFit="1" customWidth="1"/>
    <col min="6" max="6" width="13.7109375" style="152" bestFit="1" customWidth="1"/>
    <col min="7" max="7" width="13" style="152" bestFit="1" customWidth="1"/>
    <col min="8" max="8" width="11.5703125" style="152" bestFit="1" customWidth="1"/>
    <col min="9" max="10" width="13.7109375" style="152" bestFit="1" customWidth="1"/>
    <col min="11" max="11" width="9.42578125" style="152" bestFit="1" customWidth="1"/>
    <col min="12" max="16384" width="9.140625" style="152"/>
  </cols>
  <sheetData>
    <row r="1" spans="1:14" ht="27" x14ac:dyDescent="0.25">
      <c r="A1" s="276" t="s">
        <v>84</v>
      </c>
      <c r="B1" s="276"/>
      <c r="C1" s="276"/>
      <c r="D1" s="276"/>
      <c r="E1" s="276"/>
      <c r="F1" s="276"/>
      <c r="G1" s="276"/>
      <c r="H1" s="276"/>
      <c r="I1" s="276"/>
      <c r="J1" s="276"/>
      <c r="K1" s="276"/>
      <c r="M1" s="210" t="s">
        <v>194</v>
      </c>
    </row>
    <row r="2" spans="1:14" ht="22.5" x14ac:dyDescent="0.25">
      <c r="A2" s="213" t="s">
        <v>145</v>
      </c>
      <c r="B2" s="213"/>
      <c r="C2" s="213"/>
      <c r="D2" s="213"/>
      <c r="E2" s="213"/>
      <c r="F2" s="213"/>
      <c r="G2" s="213"/>
      <c r="H2" s="213"/>
      <c r="I2" s="213"/>
      <c r="J2" s="213"/>
      <c r="K2" s="213"/>
      <c r="M2" s="210" t="s">
        <v>195</v>
      </c>
    </row>
    <row r="3" spans="1:14" ht="16.5" thickBot="1" x14ac:dyDescent="0.3">
      <c r="A3" s="277" t="s">
        <v>1</v>
      </c>
      <c r="B3" s="277"/>
      <c r="C3" s="277"/>
      <c r="D3" s="277"/>
      <c r="E3" s="277"/>
      <c r="F3" s="277"/>
      <c r="G3" s="277"/>
      <c r="H3" s="277"/>
      <c r="I3" s="277"/>
      <c r="J3" s="277"/>
      <c r="K3" s="277"/>
    </row>
    <row r="4" spans="1:14" ht="14.25" customHeight="1" thickTop="1" x14ac:dyDescent="0.25">
      <c r="A4" s="278" t="s">
        <v>179</v>
      </c>
      <c r="B4" s="279" t="s">
        <v>75</v>
      </c>
      <c r="C4" s="262" t="s">
        <v>146</v>
      </c>
      <c r="D4" s="263"/>
      <c r="E4" s="264"/>
      <c r="F4" s="262" t="s">
        <v>147</v>
      </c>
      <c r="G4" s="269"/>
      <c r="H4" s="270"/>
      <c r="I4" s="262" t="s">
        <v>148</v>
      </c>
      <c r="J4" s="269"/>
      <c r="K4" s="269"/>
    </row>
    <row r="5" spans="1:14" ht="14.25" customHeight="1" x14ac:dyDescent="0.25">
      <c r="A5" s="279"/>
      <c r="B5" s="279"/>
      <c r="C5" s="265"/>
      <c r="D5" s="263"/>
      <c r="E5" s="264"/>
      <c r="F5" s="262"/>
      <c r="G5" s="269"/>
      <c r="H5" s="270"/>
      <c r="I5" s="262"/>
      <c r="J5" s="269"/>
      <c r="K5" s="269"/>
      <c r="L5" s="261"/>
      <c r="M5" s="261"/>
      <c r="N5" s="261"/>
    </row>
    <row r="6" spans="1:14" ht="15" customHeight="1" thickBot="1" x14ac:dyDescent="0.3">
      <c r="A6" s="279"/>
      <c r="B6" s="279"/>
      <c r="C6" s="266"/>
      <c r="D6" s="267"/>
      <c r="E6" s="268"/>
      <c r="F6" s="271"/>
      <c r="G6" s="272"/>
      <c r="H6" s="273"/>
      <c r="I6" s="271"/>
      <c r="J6" s="272"/>
      <c r="K6" s="272"/>
    </row>
    <row r="7" spans="1:14" ht="18.75" x14ac:dyDescent="0.25">
      <c r="A7" s="279"/>
      <c r="B7" s="279"/>
      <c r="C7" s="195" t="s">
        <v>39</v>
      </c>
      <c r="D7" s="196" t="s">
        <v>39</v>
      </c>
      <c r="E7" s="151" t="s">
        <v>85</v>
      </c>
      <c r="F7" s="196" t="s">
        <v>39</v>
      </c>
      <c r="G7" s="196" t="s">
        <v>39</v>
      </c>
      <c r="H7" s="151" t="s">
        <v>85</v>
      </c>
      <c r="I7" s="197" t="s">
        <v>39</v>
      </c>
      <c r="J7" s="150" t="s">
        <v>39</v>
      </c>
      <c r="K7" s="111" t="s">
        <v>85</v>
      </c>
    </row>
    <row r="8" spans="1:14" ht="21.75" x14ac:dyDescent="0.25">
      <c r="A8" s="279"/>
      <c r="B8" s="279"/>
      <c r="C8" s="195" t="s">
        <v>183</v>
      </c>
      <c r="D8" s="196" t="s">
        <v>184</v>
      </c>
      <c r="E8" s="151" t="s">
        <v>185</v>
      </c>
      <c r="F8" s="196" t="s">
        <v>183</v>
      </c>
      <c r="G8" s="196" t="s">
        <v>184</v>
      </c>
      <c r="H8" s="151" t="s">
        <v>186</v>
      </c>
      <c r="I8" s="197" t="s">
        <v>183</v>
      </c>
      <c r="J8" s="150" t="s">
        <v>184</v>
      </c>
      <c r="K8" s="111" t="s">
        <v>186</v>
      </c>
    </row>
    <row r="9" spans="1:14" ht="14.25" customHeight="1" thickBot="1" x14ac:dyDescent="0.3">
      <c r="A9" s="280"/>
      <c r="B9" s="280"/>
      <c r="C9" s="145"/>
      <c r="D9" s="146"/>
      <c r="E9" s="146"/>
      <c r="F9" s="146"/>
      <c r="G9" s="146"/>
      <c r="H9" s="146"/>
      <c r="I9" s="147"/>
      <c r="J9" s="148"/>
      <c r="K9" s="145"/>
    </row>
    <row r="10" spans="1:14" ht="19.5" hidden="1" thickTop="1" x14ac:dyDescent="0.25">
      <c r="A10" s="111"/>
      <c r="B10" s="112"/>
      <c r="C10" s="109"/>
      <c r="D10" s="109"/>
      <c r="E10" s="109"/>
      <c r="F10" s="109"/>
      <c r="G10" s="109"/>
      <c r="H10" s="109"/>
      <c r="I10" s="109"/>
      <c r="J10" s="109"/>
      <c r="K10" s="109"/>
    </row>
    <row r="11" spans="1:14" ht="18.75" hidden="1" x14ac:dyDescent="0.25">
      <c r="A11" s="113">
        <v>45329</v>
      </c>
      <c r="B11" s="109" t="s">
        <v>86</v>
      </c>
      <c r="C11" s="114"/>
      <c r="D11" s="114"/>
      <c r="E11" s="115"/>
      <c r="F11" s="114"/>
      <c r="G11" s="114"/>
      <c r="H11" s="115"/>
      <c r="I11" s="114">
        <v>3842.3</v>
      </c>
      <c r="J11" s="114" t="s">
        <v>62</v>
      </c>
      <c r="K11" s="110"/>
    </row>
    <row r="12" spans="1:14" ht="18.75" hidden="1" x14ac:dyDescent="0.25">
      <c r="A12" s="111"/>
      <c r="B12" s="109" t="s">
        <v>87</v>
      </c>
      <c r="C12" s="114"/>
      <c r="D12" s="114"/>
      <c r="E12" s="115"/>
      <c r="F12" s="114">
        <v>0</v>
      </c>
      <c r="G12" s="114" t="s">
        <v>81</v>
      </c>
      <c r="H12" s="116"/>
      <c r="I12" s="114"/>
      <c r="J12" s="114"/>
      <c r="K12" s="109"/>
    </row>
    <row r="13" spans="1:14" ht="18.75" hidden="1" x14ac:dyDescent="0.25">
      <c r="A13" s="111"/>
      <c r="B13" s="109" t="s">
        <v>88</v>
      </c>
      <c r="C13" s="117">
        <v>163500</v>
      </c>
      <c r="D13" s="117">
        <v>125135</v>
      </c>
      <c r="E13" s="116">
        <v>95.859800000000007</v>
      </c>
      <c r="F13" s="117"/>
      <c r="G13" s="117"/>
      <c r="H13" s="115"/>
      <c r="I13" s="117"/>
      <c r="J13" s="117"/>
      <c r="K13" s="109"/>
    </row>
    <row r="14" spans="1:14" ht="18.75" hidden="1" x14ac:dyDescent="0.25">
      <c r="A14" s="109"/>
      <c r="B14" s="109" t="s">
        <v>89</v>
      </c>
      <c r="C14" s="117">
        <v>274000</v>
      </c>
      <c r="D14" s="117">
        <v>219800</v>
      </c>
      <c r="E14" s="116">
        <v>94.086799999999997</v>
      </c>
      <c r="F14" s="117"/>
      <c r="G14" s="117"/>
      <c r="H14" s="115"/>
      <c r="I14" s="117"/>
      <c r="J14" s="117"/>
      <c r="K14" s="109"/>
    </row>
    <row r="15" spans="1:14" ht="18.75" hidden="1" x14ac:dyDescent="0.25">
      <c r="A15" s="109"/>
      <c r="B15" s="109"/>
      <c r="C15" s="114"/>
      <c r="D15" s="114"/>
      <c r="E15" s="115"/>
      <c r="F15" s="114"/>
      <c r="G15" s="114"/>
      <c r="H15" s="115"/>
      <c r="I15" s="114"/>
      <c r="J15" s="114"/>
      <c r="K15" s="109"/>
    </row>
    <row r="16" spans="1:14" ht="18.75" hidden="1" x14ac:dyDescent="0.25">
      <c r="A16" s="113">
        <v>45344</v>
      </c>
      <c r="B16" s="109" t="s">
        <v>86</v>
      </c>
      <c r="C16" s="114"/>
      <c r="D16" s="114"/>
      <c r="E16" s="115"/>
      <c r="F16" s="114"/>
      <c r="G16" s="114"/>
      <c r="H16" s="115"/>
      <c r="I16" s="114">
        <v>0</v>
      </c>
      <c r="J16" s="114" t="s">
        <v>81</v>
      </c>
      <c r="K16" s="110"/>
    </row>
    <row r="17" spans="1:11" ht="18.75" hidden="1" x14ac:dyDescent="0.25">
      <c r="A17" s="111"/>
      <c r="B17" s="109" t="s">
        <v>87</v>
      </c>
      <c r="C17" s="114"/>
      <c r="D17" s="114"/>
      <c r="E17" s="115"/>
      <c r="F17" s="114">
        <v>0</v>
      </c>
      <c r="G17" s="114" t="s">
        <v>81</v>
      </c>
      <c r="H17" s="116"/>
      <c r="I17" s="114"/>
      <c r="J17" s="114"/>
      <c r="K17" s="109"/>
    </row>
    <row r="18" spans="1:11" ht="18.75" hidden="1" x14ac:dyDescent="0.25">
      <c r="A18" s="111"/>
      <c r="B18" s="109" t="s">
        <v>88</v>
      </c>
      <c r="C18" s="117">
        <v>228800</v>
      </c>
      <c r="D18" s="117">
        <v>4345</v>
      </c>
      <c r="E18" s="116">
        <v>95.855699999999999</v>
      </c>
      <c r="F18" s="117"/>
      <c r="G18" s="117"/>
      <c r="H18" s="115"/>
      <c r="I18" s="117"/>
      <c r="J18" s="117"/>
      <c r="K18" s="109"/>
    </row>
    <row r="19" spans="1:11" ht="18.75" hidden="1" x14ac:dyDescent="0.25">
      <c r="A19" s="109"/>
      <c r="B19" s="109" t="s">
        <v>89</v>
      </c>
      <c r="C19" s="117">
        <v>23000</v>
      </c>
      <c r="D19" s="117">
        <v>2005.5</v>
      </c>
      <c r="E19" s="116">
        <v>93.634200000000007</v>
      </c>
      <c r="F19" s="117"/>
      <c r="G19" s="117"/>
      <c r="H19" s="115"/>
      <c r="I19" s="117"/>
      <c r="J19" s="117"/>
      <c r="K19" s="109"/>
    </row>
    <row r="20" spans="1:11" ht="18.75" hidden="1" x14ac:dyDescent="0.25">
      <c r="A20" s="109"/>
      <c r="B20" s="109"/>
      <c r="C20" s="114"/>
      <c r="D20" s="114"/>
      <c r="E20" s="115"/>
      <c r="F20" s="114"/>
      <c r="G20" s="114"/>
      <c r="H20" s="115"/>
      <c r="I20" s="114"/>
      <c r="J20" s="114"/>
      <c r="K20" s="109"/>
    </row>
    <row r="21" spans="1:11" ht="18.75" hidden="1" x14ac:dyDescent="0.25">
      <c r="A21" s="113">
        <v>45358</v>
      </c>
      <c r="B21" s="109" t="s">
        <v>86</v>
      </c>
      <c r="C21" s="114"/>
      <c r="D21" s="114"/>
      <c r="E21" s="114"/>
      <c r="F21" s="114"/>
      <c r="G21" s="114"/>
      <c r="H21" s="114"/>
      <c r="I21" s="114">
        <v>4271.3999999999996</v>
      </c>
      <c r="J21" s="117" t="s">
        <v>149</v>
      </c>
      <c r="K21" s="169">
        <v>0</v>
      </c>
    </row>
    <row r="22" spans="1:11" ht="18.75" hidden="1" x14ac:dyDescent="0.25">
      <c r="A22" s="111"/>
      <c r="B22" s="109" t="s">
        <v>87</v>
      </c>
      <c r="C22" s="114"/>
      <c r="D22" s="114"/>
      <c r="E22" s="114"/>
      <c r="F22" s="114">
        <v>6800.6</v>
      </c>
      <c r="G22" s="117" t="s">
        <v>149</v>
      </c>
      <c r="H22" s="170">
        <v>0</v>
      </c>
      <c r="I22" s="114"/>
      <c r="J22" s="114"/>
      <c r="K22" s="171"/>
    </row>
    <row r="23" spans="1:11" ht="18.75" hidden="1" x14ac:dyDescent="0.25">
      <c r="A23" s="111"/>
      <c r="B23" s="109" t="s">
        <v>88</v>
      </c>
      <c r="C23" s="117">
        <v>129694.8</v>
      </c>
      <c r="D23" s="117">
        <v>34004.5</v>
      </c>
      <c r="E23" s="170">
        <v>95.870599999999996</v>
      </c>
      <c r="F23" s="117"/>
      <c r="G23" s="117"/>
      <c r="H23" s="172"/>
      <c r="I23" s="117"/>
      <c r="J23" s="117"/>
      <c r="K23" s="171"/>
    </row>
    <row r="24" spans="1:11" ht="18.75" hidden="1" x14ac:dyDescent="0.25">
      <c r="A24" s="109"/>
      <c r="B24" s="109" t="s">
        <v>89</v>
      </c>
      <c r="C24" s="117">
        <v>60750</v>
      </c>
      <c r="D24" s="117">
        <v>31250</v>
      </c>
      <c r="E24" s="170">
        <v>93.652199999999993</v>
      </c>
      <c r="F24" s="117"/>
      <c r="G24" s="117"/>
      <c r="H24" s="172"/>
      <c r="I24" s="117"/>
      <c r="J24" s="117"/>
      <c r="K24" s="171"/>
    </row>
    <row r="25" spans="1:11" ht="18.75" hidden="1" x14ac:dyDescent="0.25">
      <c r="A25" s="109"/>
      <c r="B25" s="109"/>
      <c r="C25" s="114"/>
      <c r="D25" s="114"/>
      <c r="E25" s="172"/>
      <c r="F25" s="114"/>
      <c r="G25" s="114"/>
      <c r="H25" s="172"/>
      <c r="I25" s="114"/>
      <c r="J25" s="114"/>
      <c r="K25" s="171"/>
    </row>
    <row r="26" spans="1:11" ht="18.75" hidden="1" x14ac:dyDescent="0.25">
      <c r="A26" s="113">
        <v>45372</v>
      </c>
      <c r="B26" s="109" t="s">
        <v>86</v>
      </c>
      <c r="C26" s="114"/>
      <c r="D26" s="114"/>
      <c r="E26" s="172"/>
      <c r="F26" s="114"/>
      <c r="G26" s="114"/>
      <c r="H26" s="172"/>
      <c r="I26" s="114">
        <v>3480.4</v>
      </c>
      <c r="J26" s="117" t="s">
        <v>149</v>
      </c>
      <c r="K26" s="169">
        <v>0</v>
      </c>
    </row>
    <row r="27" spans="1:11" ht="18.75" hidden="1" x14ac:dyDescent="0.25">
      <c r="A27" s="111"/>
      <c r="B27" s="109" t="s">
        <v>87</v>
      </c>
      <c r="C27" s="114"/>
      <c r="D27" s="114"/>
      <c r="E27" s="172"/>
      <c r="F27" s="114">
        <v>351</v>
      </c>
      <c r="G27" s="117" t="s">
        <v>149</v>
      </c>
      <c r="H27" s="170">
        <v>0</v>
      </c>
      <c r="I27" s="114"/>
      <c r="J27" s="114"/>
      <c r="K27" s="171"/>
    </row>
    <row r="28" spans="1:11" ht="18.75" hidden="1" x14ac:dyDescent="0.25">
      <c r="A28" s="111"/>
      <c r="B28" s="109" t="s">
        <v>88</v>
      </c>
      <c r="C28" s="117">
        <v>99106.8</v>
      </c>
      <c r="D28" s="117">
        <v>7600.3</v>
      </c>
      <c r="E28" s="170">
        <v>95.822000000000003</v>
      </c>
      <c r="F28" s="117"/>
      <c r="G28" s="117"/>
      <c r="H28" s="172"/>
      <c r="I28" s="117"/>
      <c r="J28" s="117"/>
      <c r="K28" s="171"/>
    </row>
    <row r="29" spans="1:11" ht="18.75" hidden="1" x14ac:dyDescent="0.25">
      <c r="A29" s="109"/>
      <c r="B29" s="109" t="s">
        <v>89</v>
      </c>
      <c r="C29" s="117">
        <v>61000</v>
      </c>
      <c r="D29" s="117">
        <v>10001.6</v>
      </c>
      <c r="E29" s="170">
        <v>93.555700000000002</v>
      </c>
      <c r="F29" s="117"/>
      <c r="G29" s="117"/>
      <c r="H29" s="172"/>
      <c r="I29" s="117"/>
      <c r="J29" s="117"/>
      <c r="K29" s="171"/>
    </row>
    <row r="30" spans="1:11" ht="18.75" hidden="1" x14ac:dyDescent="0.3">
      <c r="A30" s="162"/>
      <c r="B30" s="162"/>
      <c r="C30" s="173"/>
      <c r="D30" s="173"/>
      <c r="E30" s="174"/>
      <c r="F30" s="173"/>
      <c r="G30" s="173"/>
      <c r="H30" s="174"/>
      <c r="I30" s="173"/>
      <c r="J30" s="173"/>
      <c r="K30" s="175"/>
    </row>
    <row r="31" spans="1:11" ht="18.75" hidden="1" x14ac:dyDescent="0.3">
      <c r="A31" s="113">
        <v>45428</v>
      </c>
      <c r="B31" s="109" t="s">
        <v>86</v>
      </c>
      <c r="C31" s="173"/>
      <c r="D31" s="173"/>
      <c r="E31" s="174"/>
      <c r="F31" s="173"/>
      <c r="G31" s="173"/>
      <c r="H31" s="174"/>
      <c r="I31" s="117">
        <v>638.20000000000005</v>
      </c>
      <c r="J31" s="117" t="s">
        <v>149</v>
      </c>
      <c r="K31" s="169">
        <v>0</v>
      </c>
    </row>
    <row r="32" spans="1:11" ht="18.75" hidden="1" x14ac:dyDescent="0.3">
      <c r="A32" s="111"/>
      <c r="B32" s="109" t="s">
        <v>87</v>
      </c>
      <c r="C32" s="173"/>
      <c r="D32" s="173"/>
      <c r="E32" s="174"/>
      <c r="F32" s="173" t="s">
        <v>150</v>
      </c>
      <c r="G32" s="173">
        <v>0</v>
      </c>
      <c r="H32" s="174">
        <v>0</v>
      </c>
      <c r="I32" s="173"/>
      <c r="J32" s="173"/>
      <c r="K32" s="175"/>
    </row>
    <row r="33" spans="1:11" ht="18.75" hidden="1" x14ac:dyDescent="0.3">
      <c r="A33" s="111"/>
      <c r="B33" s="109" t="s">
        <v>88</v>
      </c>
      <c r="C33" s="117">
        <v>1201321</v>
      </c>
      <c r="D33" s="117">
        <v>381784.2</v>
      </c>
      <c r="E33" s="170">
        <v>96.182299999999998</v>
      </c>
      <c r="F33" s="173"/>
      <c r="G33" s="173"/>
      <c r="H33" s="174"/>
      <c r="I33" s="173"/>
      <c r="J33" s="173"/>
      <c r="K33" s="175"/>
    </row>
    <row r="34" spans="1:11" ht="18.75" hidden="1" x14ac:dyDescent="0.3">
      <c r="A34" s="109"/>
      <c r="B34" s="109" t="s">
        <v>89</v>
      </c>
      <c r="C34" s="117">
        <v>127900</v>
      </c>
      <c r="D34" s="117">
        <v>76750</v>
      </c>
      <c r="E34" s="170">
        <v>94.212400000000002</v>
      </c>
      <c r="F34" s="173"/>
      <c r="G34" s="173"/>
      <c r="H34" s="174"/>
      <c r="I34" s="173"/>
      <c r="J34" s="173"/>
      <c r="K34" s="175"/>
    </row>
    <row r="35" spans="1:11" ht="18.75" hidden="1" x14ac:dyDescent="0.3">
      <c r="A35" s="162"/>
      <c r="B35" s="162"/>
      <c r="C35" s="173"/>
      <c r="D35" s="173"/>
      <c r="E35" s="174"/>
      <c r="F35" s="173"/>
      <c r="G35" s="173"/>
      <c r="H35" s="174"/>
      <c r="I35" s="173"/>
      <c r="J35" s="173"/>
      <c r="K35" s="175"/>
    </row>
    <row r="36" spans="1:11" ht="18.75" hidden="1" x14ac:dyDescent="0.3">
      <c r="A36" s="113">
        <v>45442</v>
      </c>
      <c r="B36" s="109" t="s">
        <v>86</v>
      </c>
      <c r="C36" s="173"/>
      <c r="D36" s="173"/>
      <c r="E36" s="174"/>
      <c r="F36" s="173"/>
      <c r="G36" s="173"/>
      <c r="H36" s="174"/>
      <c r="I36" s="117">
        <v>1500</v>
      </c>
      <c r="J36" s="117" t="s">
        <v>149</v>
      </c>
      <c r="K36" s="169">
        <v>0</v>
      </c>
    </row>
    <row r="37" spans="1:11" ht="18.75" hidden="1" x14ac:dyDescent="0.3">
      <c r="A37" s="111"/>
      <c r="B37" s="109" t="s">
        <v>87</v>
      </c>
      <c r="C37" s="173"/>
      <c r="D37" s="173"/>
      <c r="E37" s="174"/>
      <c r="F37" s="117">
        <v>45000</v>
      </c>
      <c r="G37" s="117" t="s">
        <v>149</v>
      </c>
      <c r="H37" s="170">
        <v>0</v>
      </c>
      <c r="I37" s="173"/>
      <c r="J37" s="173"/>
      <c r="K37" s="175"/>
    </row>
    <row r="38" spans="1:11" ht="18.75" hidden="1" x14ac:dyDescent="0.3">
      <c r="A38" s="111"/>
      <c r="B38" s="109" t="s">
        <v>88</v>
      </c>
      <c r="C38" s="117">
        <v>629850</v>
      </c>
      <c r="D38" s="117">
        <v>234492.1</v>
      </c>
      <c r="E38" s="170">
        <v>96.5929</v>
      </c>
      <c r="F38" s="173"/>
      <c r="G38" s="173"/>
      <c r="H38" s="174"/>
      <c r="I38" s="173"/>
      <c r="J38" s="173"/>
      <c r="K38" s="175"/>
    </row>
    <row r="39" spans="1:11" ht="18.75" hidden="1" x14ac:dyDescent="0.3">
      <c r="A39" s="109"/>
      <c r="B39" s="109" t="s">
        <v>89</v>
      </c>
      <c r="C39" s="117">
        <v>457500</v>
      </c>
      <c r="D39" s="117">
        <v>186500</v>
      </c>
      <c r="E39" s="170">
        <v>94.472899999999996</v>
      </c>
      <c r="F39" s="173"/>
      <c r="G39" s="173"/>
      <c r="H39" s="174"/>
      <c r="I39" s="173"/>
      <c r="J39" s="173"/>
      <c r="K39" s="175"/>
    </row>
    <row r="40" spans="1:11" ht="18.75" hidden="1" x14ac:dyDescent="0.3">
      <c r="A40" s="109"/>
      <c r="B40" s="109"/>
      <c r="C40" s="117"/>
      <c r="D40" s="117"/>
      <c r="E40" s="170"/>
      <c r="F40" s="173"/>
      <c r="G40" s="173"/>
      <c r="H40" s="174"/>
      <c r="I40" s="173"/>
      <c r="J40" s="173"/>
      <c r="K40" s="175"/>
    </row>
    <row r="41" spans="1:11" ht="18.75" hidden="1" x14ac:dyDescent="0.3">
      <c r="A41" s="113">
        <v>45456</v>
      </c>
      <c r="B41" s="109" t="s">
        <v>86</v>
      </c>
      <c r="C41" s="173"/>
      <c r="D41" s="173"/>
      <c r="E41" s="174"/>
      <c r="F41" s="173"/>
      <c r="G41" s="173"/>
      <c r="H41" s="174"/>
      <c r="I41" s="117">
        <v>1000</v>
      </c>
      <c r="J41" s="117" t="s">
        <v>149</v>
      </c>
      <c r="K41" s="169">
        <v>0</v>
      </c>
    </row>
    <row r="42" spans="1:11" ht="18.75" hidden="1" x14ac:dyDescent="0.3">
      <c r="A42" s="111"/>
      <c r="B42" s="109" t="s">
        <v>87</v>
      </c>
      <c r="C42" s="173"/>
      <c r="D42" s="173"/>
      <c r="E42" s="174"/>
      <c r="F42" s="117">
        <v>49000</v>
      </c>
      <c r="G42" s="117" t="s">
        <v>149</v>
      </c>
      <c r="H42" s="170">
        <v>0</v>
      </c>
      <c r="I42" s="173"/>
      <c r="J42" s="173"/>
      <c r="K42" s="175"/>
    </row>
    <row r="43" spans="1:11" ht="18.75" hidden="1" x14ac:dyDescent="0.3">
      <c r="A43" s="111"/>
      <c r="B43" s="109" t="s">
        <v>88</v>
      </c>
      <c r="C43" s="117">
        <v>265250</v>
      </c>
      <c r="D43" s="117">
        <v>82126.399999999994</v>
      </c>
      <c r="E43" s="170">
        <v>96.587500000000006</v>
      </c>
      <c r="F43" s="173"/>
      <c r="G43" s="173"/>
      <c r="H43" s="174"/>
      <c r="I43" s="173"/>
      <c r="J43" s="173"/>
      <c r="K43" s="175"/>
    </row>
    <row r="44" spans="1:11" ht="18.75" hidden="1" x14ac:dyDescent="0.3">
      <c r="A44" s="109"/>
      <c r="B44" s="109" t="s">
        <v>89</v>
      </c>
      <c r="C44" s="117">
        <v>22500</v>
      </c>
      <c r="D44" s="117">
        <v>8300</v>
      </c>
      <c r="E44" s="170">
        <v>94.458500000000001</v>
      </c>
      <c r="F44" s="173"/>
      <c r="G44" s="173"/>
      <c r="H44" s="174"/>
      <c r="I44" s="173"/>
      <c r="J44" s="173"/>
      <c r="K44" s="175"/>
    </row>
    <row r="45" spans="1:11" ht="18.75" hidden="1" x14ac:dyDescent="0.3">
      <c r="A45" s="109"/>
      <c r="B45" s="109"/>
      <c r="C45" s="117"/>
      <c r="D45" s="117"/>
      <c r="E45" s="170"/>
      <c r="F45" s="173"/>
      <c r="G45" s="173"/>
      <c r="H45" s="174"/>
      <c r="I45" s="173"/>
      <c r="J45" s="173"/>
      <c r="K45" s="175"/>
    </row>
    <row r="46" spans="1:11" ht="18.75" hidden="1" x14ac:dyDescent="0.3">
      <c r="A46" s="113">
        <v>45470</v>
      </c>
      <c r="B46" s="109" t="s">
        <v>86</v>
      </c>
      <c r="C46" s="173"/>
      <c r="D46" s="173"/>
      <c r="E46" s="174"/>
      <c r="F46" s="173"/>
      <c r="G46" s="173"/>
      <c r="H46" s="174"/>
      <c r="I46" s="117">
        <v>700</v>
      </c>
      <c r="J46" s="117" t="s">
        <v>149</v>
      </c>
      <c r="K46" s="169">
        <v>0</v>
      </c>
    </row>
    <row r="47" spans="1:11" ht="18.75" hidden="1" x14ac:dyDescent="0.3">
      <c r="A47" s="111"/>
      <c r="B47" s="109" t="s">
        <v>87</v>
      </c>
      <c r="C47" s="173"/>
      <c r="D47" s="173"/>
      <c r="E47" s="174"/>
      <c r="F47" s="117">
        <v>136000</v>
      </c>
      <c r="G47" s="117" t="s">
        <v>149</v>
      </c>
      <c r="H47" s="170">
        <v>0</v>
      </c>
      <c r="I47" s="173"/>
      <c r="J47" s="173"/>
      <c r="K47" s="175"/>
    </row>
    <row r="48" spans="1:11" ht="18.75" hidden="1" x14ac:dyDescent="0.3">
      <c r="A48" s="111"/>
      <c r="B48" s="109" t="s">
        <v>88</v>
      </c>
      <c r="C48" s="117">
        <v>344700</v>
      </c>
      <c r="D48" s="117">
        <v>81599.899999999994</v>
      </c>
      <c r="E48" s="170">
        <v>96.547200000000004</v>
      </c>
      <c r="F48" s="173"/>
      <c r="G48" s="173"/>
      <c r="H48" s="174"/>
      <c r="I48" s="173"/>
      <c r="J48" s="173"/>
      <c r="K48" s="175"/>
    </row>
    <row r="49" spans="1:11" ht="18.75" hidden="1" x14ac:dyDescent="0.3">
      <c r="A49" s="109"/>
      <c r="B49" s="109" t="s">
        <v>89</v>
      </c>
      <c r="C49" s="117">
        <v>50000</v>
      </c>
      <c r="D49" s="117">
        <v>25000</v>
      </c>
      <c r="E49" s="170">
        <v>94.483999999999995</v>
      </c>
      <c r="F49" s="173"/>
      <c r="G49" s="173"/>
      <c r="H49" s="174"/>
      <c r="I49" s="173"/>
      <c r="J49" s="173"/>
      <c r="K49" s="175"/>
    </row>
    <row r="50" spans="1:11" ht="17.25" hidden="1" customHeight="1" x14ac:dyDescent="0.3">
      <c r="A50" s="109"/>
      <c r="B50" s="109"/>
      <c r="C50" s="117"/>
      <c r="D50" s="117"/>
      <c r="E50" s="170"/>
      <c r="F50" s="173"/>
      <c r="G50" s="173"/>
      <c r="H50" s="174"/>
      <c r="I50" s="173"/>
      <c r="J50" s="173"/>
      <c r="K50" s="175"/>
    </row>
    <row r="51" spans="1:11" ht="17.25" hidden="1" customHeight="1" x14ac:dyDescent="0.3">
      <c r="A51" s="113">
        <v>45483</v>
      </c>
      <c r="B51" s="109" t="s">
        <v>86</v>
      </c>
      <c r="C51" s="176"/>
      <c r="D51" s="176"/>
      <c r="E51" s="177"/>
      <c r="F51" s="178"/>
      <c r="G51" s="173"/>
      <c r="H51" s="174"/>
      <c r="I51" s="179">
        <v>1000</v>
      </c>
      <c r="J51" s="117" t="s">
        <v>149</v>
      </c>
      <c r="K51" s="169">
        <v>0</v>
      </c>
    </row>
    <row r="52" spans="1:11" ht="17.25" hidden="1" customHeight="1" x14ac:dyDescent="0.3">
      <c r="A52" s="111"/>
      <c r="B52" s="109" t="s">
        <v>87</v>
      </c>
      <c r="C52" s="176"/>
      <c r="D52" s="176"/>
      <c r="E52" s="177"/>
      <c r="F52" s="179">
        <v>35000</v>
      </c>
      <c r="G52" s="117" t="s">
        <v>149</v>
      </c>
      <c r="H52" s="170">
        <v>0</v>
      </c>
      <c r="I52" s="176"/>
      <c r="J52" s="173"/>
      <c r="K52" s="175"/>
    </row>
    <row r="53" spans="1:11" ht="17.25" hidden="1" customHeight="1" x14ac:dyDescent="0.3">
      <c r="A53" s="111"/>
      <c r="B53" s="109" t="s">
        <v>88</v>
      </c>
      <c r="C53" s="179">
        <v>165400</v>
      </c>
      <c r="D53" s="179">
        <v>28240.6</v>
      </c>
      <c r="E53" s="180">
        <v>96.557100000000005</v>
      </c>
      <c r="F53" s="176"/>
      <c r="G53" s="173"/>
      <c r="H53" s="174"/>
      <c r="I53" s="176"/>
      <c r="J53" s="173"/>
      <c r="K53" s="175"/>
    </row>
    <row r="54" spans="1:11" ht="17.25" hidden="1" customHeight="1" x14ac:dyDescent="0.3">
      <c r="A54" s="109"/>
      <c r="B54" s="109" t="s">
        <v>89</v>
      </c>
      <c r="C54" s="179">
        <v>49000</v>
      </c>
      <c r="D54" s="179">
        <v>36000</v>
      </c>
      <c r="E54" s="180">
        <v>94.482900000000001</v>
      </c>
      <c r="F54" s="176"/>
      <c r="G54" s="173"/>
      <c r="H54" s="174"/>
      <c r="I54" s="176"/>
      <c r="J54" s="173"/>
      <c r="K54" s="175"/>
    </row>
    <row r="55" spans="1:11" ht="17.25" hidden="1" customHeight="1" x14ac:dyDescent="0.3">
      <c r="A55" s="109"/>
      <c r="B55" s="109"/>
      <c r="C55" s="179"/>
      <c r="D55" s="179"/>
      <c r="E55" s="180"/>
      <c r="F55" s="176"/>
      <c r="G55" s="173"/>
      <c r="H55" s="174"/>
      <c r="I55" s="176"/>
      <c r="J55" s="173"/>
      <c r="K55" s="175"/>
    </row>
    <row r="56" spans="1:11" ht="17.25" hidden="1" customHeight="1" x14ac:dyDescent="0.3">
      <c r="A56" s="113">
        <v>45497</v>
      </c>
      <c r="B56" s="109" t="s">
        <v>86</v>
      </c>
      <c r="C56" s="176"/>
      <c r="D56" s="176"/>
      <c r="E56" s="177"/>
      <c r="F56" s="176"/>
      <c r="G56" s="173"/>
      <c r="H56" s="174"/>
      <c r="I56" s="173" t="s">
        <v>150</v>
      </c>
      <c r="J56" s="173">
        <v>0</v>
      </c>
      <c r="K56" s="175">
        <v>0</v>
      </c>
    </row>
    <row r="57" spans="1:11" ht="17.25" hidden="1" customHeight="1" x14ac:dyDescent="0.3">
      <c r="A57" s="111"/>
      <c r="B57" s="109" t="s">
        <v>87</v>
      </c>
      <c r="C57" s="176"/>
      <c r="D57" s="176"/>
      <c r="E57" s="177"/>
      <c r="F57" s="179">
        <v>186000</v>
      </c>
      <c r="G57" s="179">
        <v>25405</v>
      </c>
      <c r="H57" s="170">
        <v>98.814899999999994</v>
      </c>
      <c r="I57" s="173"/>
      <c r="J57" s="173"/>
      <c r="K57" s="175"/>
    </row>
    <row r="58" spans="1:11" ht="17.25" hidden="1" customHeight="1" x14ac:dyDescent="0.3">
      <c r="A58" s="111"/>
      <c r="B58" s="109" t="s">
        <v>88</v>
      </c>
      <c r="C58" s="179">
        <v>217872</v>
      </c>
      <c r="D58" s="179">
        <v>126055.8</v>
      </c>
      <c r="E58" s="180">
        <v>96.528800000000004</v>
      </c>
      <c r="F58" s="173"/>
      <c r="G58" s="173"/>
      <c r="H58" s="174"/>
      <c r="I58" s="173"/>
      <c r="J58" s="173"/>
      <c r="K58" s="175"/>
    </row>
    <row r="59" spans="1:11" ht="17.25" hidden="1" customHeight="1" x14ac:dyDescent="0.3">
      <c r="A59" s="109"/>
      <c r="B59" s="109" t="s">
        <v>89</v>
      </c>
      <c r="C59" s="179">
        <v>18500</v>
      </c>
      <c r="D59" s="179">
        <v>19000</v>
      </c>
      <c r="E59" s="180">
        <v>94.488399999999999</v>
      </c>
      <c r="F59" s="173"/>
      <c r="G59" s="173"/>
      <c r="H59" s="174"/>
      <c r="I59" s="173"/>
      <c r="J59" s="173"/>
      <c r="K59" s="175"/>
    </row>
    <row r="60" spans="1:11" ht="17.25" hidden="1" customHeight="1" x14ac:dyDescent="0.3">
      <c r="A60" s="109"/>
      <c r="B60" s="109"/>
      <c r="C60" s="179"/>
      <c r="D60" s="179"/>
      <c r="E60" s="180"/>
      <c r="F60" s="173"/>
      <c r="G60" s="173"/>
      <c r="H60" s="174"/>
      <c r="I60" s="173"/>
      <c r="J60" s="173"/>
      <c r="K60" s="175"/>
    </row>
    <row r="61" spans="1:11" ht="17.25" hidden="1" customHeight="1" x14ac:dyDescent="0.3">
      <c r="A61" s="118">
        <v>45512</v>
      </c>
      <c r="B61" s="120" t="s">
        <v>86</v>
      </c>
      <c r="C61" s="178"/>
      <c r="D61" s="178"/>
      <c r="E61" s="181"/>
      <c r="F61" s="178"/>
      <c r="G61" s="178"/>
      <c r="H61" s="181"/>
      <c r="I61" s="173" t="s">
        <v>150</v>
      </c>
      <c r="J61" s="173">
        <v>0</v>
      </c>
      <c r="K61" s="175">
        <v>0</v>
      </c>
    </row>
    <row r="62" spans="1:11" ht="17.25" hidden="1" customHeight="1" x14ac:dyDescent="0.3">
      <c r="A62" s="119"/>
      <c r="B62" s="120" t="s">
        <v>87</v>
      </c>
      <c r="C62" s="178"/>
      <c r="D62" s="178"/>
      <c r="E62" s="181"/>
      <c r="F62" s="179">
        <v>150000</v>
      </c>
      <c r="G62" s="117" t="s">
        <v>149</v>
      </c>
      <c r="H62" s="170">
        <v>0</v>
      </c>
      <c r="I62" s="176"/>
      <c r="J62" s="176"/>
      <c r="K62" s="182"/>
    </row>
    <row r="63" spans="1:11" ht="17.25" hidden="1" customHeight="1" x14ac:dyDescent="0.3">
      <c r="A63" s="119"/>
      <c r="B63" s="120" t="s">
        <v>88</v>
      </c>
      <c r="C63" s="179">
        <v>371325</v>
      </c>
      <c r="D63" s="179">
        <v>301713.3</v>
      </c>
      <c r="E63" s="180">
        <v>96.520899999999997</v>
      </c>
      <c r="F63" s="178"/>
      <c r="G63" s="178"/>
      <c r="H63" s="181"/>
      <c r="I63" s="176"/>
      <c r="J63" s="176"/>
      <c r="K63" s="182"/>
    </row>
    <row r="64" spans="1:11" ht="17.25" hidden="1" customHeight="1" x14ac:dyDescent="0.3">
      <c r="A64" s="120"/>
      <c r="B64" s="120" t="s">
        <v>89</v>
      </c>
      <c r="C64" s="179">
        <v>25490</v>
      </c>
      <c r="D64" s="179">
        <v>25990</v>
      </c>
      <c r="E64" s="180">
        <v>94.537700000000001</v>
      </c>
      <c r="F64" s="178"/>
      <c r="G64" s="178"/>
      <c r="H64" s="181"/>
      <c r="I64" s="176"/>
      <c r="J64" s="176"/>
      <c r="K64" s="182"/>
    </row>
    <row r="65" spans="1:11" ht="17.25" hidden="1" customHeight="1" thickTop="1" x14ac:dyDescent="0.3">
      <c r="A65" s="118">
        <v>45526</v>
      </c>
      <c r="B65" s="120" t="s">
        <v>86</v>
      </c>
      <c r="C65" s="178"/>
      <c r="D65" s="178"/>
      <c r="E65" s="181"/>
      <c r="F65" s="178"/>
      <c r="G65" s="178"/>
      <c r="H65" s="181"/>
      <c r="I65" s="179">
        <v>60000</v>
      </c>
      <c r="J65" s="117" t="s">
        <v>149</v>
      </c>
      <c r="K65" s="169">
        <v>0</v>
      </c>
    </row>
    <row r="66" spans="1:11" ht="0.75" hidden="1" customHeight="1" thickTop="1" x14ac:dyDescent="0.3">
      <c r="A66" s="119"/>
      <c r="B66" s="120" t="s">
        <v>87</v>
      </c>
      <c r="C66" s="178"/>
      <c r="D66" s="178"/>
      <c r="E66" s="181"/>
      <c r="F66" s="179">
        <v>255905.3</v>
      </c>
      <c r="G66" s="117" t="s">
        <v>149</v>
      </c>
      <c r="H66" s="170">
        <v>0</v>
      </c>
      <c r="I66" s="178"/>
      <c r="J66" s="178"/>
      <c r="K66" s="178"/>
    </row>
    <row r="67" spans="1:11" ht="17.25" hidden="1" customHeight="1" x14ac:dyDescent="0.25">
      <c r="A67" s="121"/>
      <c r="B67" s="109" t="s">
        <v>88</v>
      </c>
      <c r="C67" s="179">
        <v>489494.7</v>
      </c>
      <c r="D67" s="179">
        <v>171962.8</v>
      </c>
      <c r="E67" s="180">
        <v>96.738500000000002</v>
      </c>
      <c r="F67" s="179"/>
      <c r="G67" s="179"/>
      <c r="H67" s="179"/>
      <c r="I67" s="179"/>
      <c r="J67" s="179"/>
      <c r="K67" s="179"/>
    </row>
    <row r="68" spans="1:11" ht="17.25" hidden="1" customHeight="1" thickTop="1" x14ac:dyDescent="0.25">
      <c r="A68" s="122"/>
      <c r="B68" s="109" t="s">
        <v>89</v>
      </c>
      <c r="C68" s="179">
        <v>29782</v>
      </c>
      <c r="D68" s="179">
        <v>29782</v>
      </c>
      <c r="E68" s="180">
        <v>94.556799999999996</v>
      </c>
      <c r="F68" s="179"/>
      <c r="G68" s="179"/>
      <c r="H68" s="179"/>
      <c r="I68" s="179"/>
      <c r="J68" s="179"/>
      <c r="K68" s="179"/>
    </row>
    <row r="69" spans="1:11" ht="17.25" hidden="1" customHeight="1" thickTop="1" x14ac:dyDescent="0.3">
      <c r="A69" s="109"/>
      <c r="B69" s="109"/>
      <c r="C69" s="179"/>
      <c r="D69" s="179"/>
      <c r="E69" s="180"/>
      <c r="F69" s="173"/>
      <c r="G69" s="173"/>
      <c r="H69" s="174"/>
      <c r="I69" s="173"/>
      <c r="J69" s="173"/>
      <c r="K69" s="175"/>
    </row>
    <row r="70" spans="1:11" ht="0.75" hidden="1" customHeight="1" thickTop="1" x14ac:dyDescent="0.3">
      <c r="A70" s="119"/>
      <c r="B70" s="183"/>
      <c r="C70" s="184"/>
      <c r="D70" s="184"/>
      <c r="E70" s="185"/>
      <c r="F70" s="186"/>
      <c r="G70" s="186"/>
      <c r="H70" s="187"/>
      <c r="I70" s="184"/>
      <c r="J70" s="184"/>
      <c r="K70" s="188"/>
    </row>
    <row r="71" spans="1:11" ht="17.25" hidden="1" customHeight="1" x14ac:dyDescent="0.25">
      <c r="A71" s="118">
        <v>45540</v>
      </c>
      <c r="B71" s="109" t="s">
        <v>88</v>
      </c>
      <c r="C71" s="179">
        <v>682252</v>
      </c>
      <c r="D71" s="179">
        <v>187998.3</v>
      </c>
      <c r="E71" s="180">
        <v>96.469800000000006</v>
      </c>
      <c r="F71" s="179"/>
      <c r="G71" s="179"/>
      <c r="H71" s="179"/>
      <c r="I71" s="179"/>
      <c r="J71" s="179"/>
      <c r="K71" s="179"/>
    </row>
    <row r="72" spans="1:11" ht="0.75" hidden="1" customHeight="1" thickTop="1" x14ac:dyDescent="0.25">
      <c r="A72" s="120"/>
      <c r="B72" s="109" t="s">
        <v>89</v>
      </c>
      <c r="C72" s="179">
        <v>141650.9</v>
      </c>
      <c r="D72" s="179">
        <v>30450.9</v>
      </c>
      <c r="E72" s="180">
        <v>94.019199999999998</v>
      </c>
      <c r="F72" s="179"/>
      <c r="G72" s="179"/>
      <c r="H72" s="179"/>
      <c r="I72" s="179"/>
      <c r="J72" s="179"/>
      <c r="K72" s="179"/>
    </row>
    <row r="73" spans="1:11" ht="17.25" hidden="1" customHeight="1" x14ac:dyDescent="0.25">
      <c r="A73" s="120"/>
      <c r="B73" s="122"/>
      <c r="C73" s="189"/>
      <c r="D73" s="189"/>
      <c r="E73" s="190"/>
      <c r="F73" s="179"/>
      <c r="G73" s="179"/>
      <c r="H73" s="179"/>
      <c r="I73" s="179"/>
      <c r="J73" s="179"/>
      <c r="K73" s="179"/>
    </row>
    <row r="74" spans="1:11" ht="17.25" hidden="1" customHeight="1" thickTop="1" x14ac:dyDescent="0.25">
      <c r="A74" s="118">
        <v>45554</v>
      </c>
      <c r="B74" s="109" t="s">
        <v>86</v>
      </c>
      <c r="C74" s="179">
        <v>566350</v>
      </c>
      <c r="D74" s="179">
        <v>0</v>
      </c>
      <c r="E74" s="179">
        <v>0</v>
      </c>
      <c r="F74" s="179"/>
      <c r="G74" s="179"/>
      <c r="H74" s="179"/>
      <c r="I74" s="179"/>
      <c r="J74" s="179"/>
      <c r="K74" s="179"/>
    </row>
    <row r="75" spans="1:11" ht="17.25" hidden="1" customHeight="1" thickTop="1" x14ac:dyDescent="0.25">
      <c r="A75" s="121"/>
      <c r="B75" s="109" t="s">
        <v>88</v>
      </c>
      <c r="C75" s="179">
        <v>394900</v>
      </c>
      <c r="D75" s="179">
        <v>0</v>
      </c>
      <c r="E75" s="179">
        <v>0</v>
      </c>
      <c r="F75" s="179"/>
      <c r="G75" s="179"/>
      <c r="H75" s="179"/>
      <c r="I75" s="179"/>
      <c r="J75" s="179"/>
      <c r="K75" s="179"/>
    </row>
    <row r="76" spans="1:11" ht="17.25" hidden="1" customHeight="1" x14ac:dyDescent="0.25">
      <c r="A76" s="122"/>
      <c r="B76" s="109" t="s">
        <v>89</v>
      </c>
      <c r="C76" s="179">
        <v>51000</v>
      </c>
      <c r="D76" s="179">
        <v>0</v>
      </c>
      <c r="E76" s="179">
        <v>0</v>
      </c>
      <c r="F76" s="179"/>
      <c r="G76" s="179"/>
      <c r="H76" s="179"/>
      <c r="I76" s="179"/>
      <c r="J76" s="179"/>
      <c r="K76" s="179"/>
    </row>
    <row r="77" spans="1:11" ht="17.25" hidden="1" customHeight="1" x14ac:dyDescent="0.3">
      <c r="A77" s="162"/>
      <c r="B77" s="162"/>
      <c r="C77" s="162"/>
      <c r="D77" s="162"/>
      <c r="E77" s="162"/>
      <c r="F77" s="162"/>
      <c r="G77" s="162"/>
      <c r="H77" s="162"/>
      <c r="I77" s="162"/>
      <c r="J77" s="162"/>
      <c r="K77" s="162"/>
    </row>
    <row r="78" spans="1:11" ht="17.25" hidden="1" customHeight="1" x14ac:dyDescent="0.3">
      <c r="A78" s="118">
        <v>45568</v>
      </c>
      <c r="B78" s="109" t="s">
        <v>86</v>
      </c>
      <c r="C78" s="179">
        <v>605500</v>
      </c>
      <c r="D78" s="179">
        <v>22324.5</v>
      </c>
      <c r="E78" s="180">
        <v>99.666700000000006</v>
      </c>
      <c r="F78" s="162"/>
      <c r="G78" s="162"/>
      <c r="H78" s="162"/>
      <c r="I78" s="162"/>
      <c r="J78" s="162"/>
      <c r="K78" s="162"/>
    </row>
    <row r="79" spans="1:11" ht="17.25" hidden="1" customHeight="1" x14ac:dyDescent="0.3">
      <c r="A79" s="162"/>
      <c r="B79" s="109" t="s">
        <v>88</v>
      </c>
      <c r="C79" s="179">
        <v>334400</v>
      </c>
      <c r="D79" s="179">
        <v>117399</v>
      </c>
      <c r="E79" s="180">
        <v>96.826899999999995</v>
      </c>
      <c r="F79" s="162"/>
      <c r="G79" s="162"/>
      <c r="H79" s="162"/>
      <c r="I79" s="162"/>
      <c r="J79" s="162"/>
      <c r="K79" s="162"/>
    </row>
    <row r="80" spans="1:11" ht="17.25" hidden="1" customHeight="1" x14ac:dyDescent="0.3">
      <c r="A80" s="162"/>
      <c r="B80" s="109" t="s">
        <v>89</v>
      </c>
      <c r="C80" s="179">
        <v>209546.2</v>
      </c>
      <c r="D80" s="179">
        <v>164546.20000000001</v>
      </c>
      <c r="E80" s="180">
        <v>93.517600000000002</v>
      </c>
      <c r="F80" s="162"/>
      <c r="G80" s="162"/>
      <c r="H80" s="162"/>
      <c r="I80" s="162"/>
      <c r="J80" s="162"/>
      <c r="K80" s="162"/>
    </row>
    <row r="81" spans="1:11" ht="17.25" hidden="1" customHeight="1" x14ac:dyDescent="0.3">
      <c r="A81" s="162"/>
      <c r="B81" s="162"/>
      <c r="C81" s="162"/>
      <c r="D81" s="162"/>
      <c r="E81" s="162"/>
      <c r="F81" s="162"/>
      <c r="G81" s="162"/>
      <c r="H81" s="162"/>
      <c r="I81" s="162"/>
      <c r="J81" s="162"/>
      <c r="K81" s="162"/>
    </row>
    <row r="82" spans="1:11" ht="17.25" hidden="1" customHeight="1" x14ac:dyDescent="0.3">
      <c r="A82" s="118">
        <v>45582</v>
      </c>
      <c r="B82" s="109" t="s">
        <v>86</v>
      </c>
      <c r="C82" s="179">
        <v>71250</v>
      </c>
      <c r="D82" s="179">
        <v>3011</v>
      </c>
      <c r="E82" s="180">
        <v>99.653199999999998</v>
      </c>
      <c r="F82" s="162"/>
      <c r="G82" s="162"/>
      <c r="H82" s="162"/>
      <c r="I82" s="162"/>
      <c r="J82" s="162"/>
      <c r="K82" s="162"/>
    </row>
    <row r="83" spans="1:11" ht="17.25" hidden="1" customHeight="1" x14ac:dyDescent="0.3">
      <c r="A83" s="118"/>
      <c r="B83" s="109" t="s">
        <v>88</v>
      </c>
      <c r="C83" s="179">
        <v>344400</v>
      </c>
      <c r="D83" s="179">
        <v>232399.9</v>
      </c>
      <c r="E83" s="180">
        <v>96.822199999999995</v>
      </c>
      <c r="F83" s="162"/>
      <c r="G83" s="162"/>
      <c r="H83" s="162"/>
      <c r="I83" s="162"/>
      <c r="J83" s="162"/>
      <c r="K83" s="162"/>
    </row>
    <row r="84" spans="1:11" ht="17.25" hidden="1" customHeight="1" x14ac:dyDescent="0.3">
      <c r="A84" s="162"/>
      <c r="B84" s="109" t="s">
        <v>89</v>
      </c>
      <c r="C84" s="179">
        <v>392497.1</v>
      </c>
      <c r="D84" s="179">
        <v>173497.1</v>
      </c>
      <c r="E84" s="180">
        <v>93.506500000000003</v>
      </c>
      <c r="F84" s="162"/>
      <c r="G84" s="162"/>
      <c r="H84" s="162"/>
      <c r="I84" s="162"/>
      <c r="J84" s="162"/>
      <c r="K84" s="162"/>
    </row>
    <row r="85" spans="1:11" ht="17.25" hidden="1" customHeight="1" x14ac:dyDescent="0.3">
      <c r="A85" s="162"/>
      <c r="B85" s="109"/>
      <c r="C85" s="179"/>
      <c r="D85" s="179"/>
      <c r="E85" s="180"/>
      <c r="F85" s="162"/>
      <c r="G85" s="162"/>
      <c r="H85" s="162"/>
      <c r="I85" s="162"/>
      <c r="J85" s="162"/>
      <c r="K85" s="162"/>
    </row>
    <row r="86" spans="1:11" ht="17.25" hidden="1" customHeight="1" thickTop="1" x14ac:dyDescent="0.3">
      <c r="A86" s="118">
        <v>45610</v>
      </c>
      <c r="B86" s="109" t="s">
        <v>86</v>
      </c>
      <c r="C86" s="179">
        <v>24675</v>
      </c>
      <c r="D86" s="179" t="s">
        <v>149</v>
      </c>
      <c r="E86" s="179" t="s">
        <v>149</v>
      </c>
      <c r="F86" s="162"/>
      <c r="G86" s="162"/>
      <c r="H86" s="162"/>
      <c r="I86" s="162"/>
      <c r="J86" s="162"/>
      <c r="K86" s="162"/>
    </row>
    <row r="87" spans="1:11" ht="17.25" hidden="1" customHeight="1" x14ac:dyDescent="0.3">
      <c r="A87" s="118"/>
      <c r="B87" s="109" t="s">
        <v>88</v>
      </c>
      <c r="C87" s="179">
        <v>157000</v>
      </c>
      <c r="D87" s="179">
        <v>19310.5</v>
      </c>
      <c r="E87" s="180">
        <v>96.686099999999996</v>
      </c>
      <c r="F87" s="162"/>
      <c r="G87" s="162"/>
      <c r="H87" s="162"/>
      <c r="I87" s="162"/>
      <c r="J87" s="162"/>
      <c r="K87" s="162"/>
    </row>
    <row r="88" spans="1:11" ht="17.25" hidden="1" customHeight="1" x14ac:dyDescent="0.3">
      <c r="A88" s="162"/>
      <c r="B88" s="109" t="s">
        <v>89</v>
      </c>
      <c r="C88" s="179">
        <v>527715</v>
      </c>
      <c r="D88" s="179">
        <v>520715</v>
      </c>
      <c r="E88" s="180">
        <v>92.404499999999999</v>
      </c>
      <c r="F88" s="162"/>
      <c r="G88" s="162"/>
      <c r="H88" s="162"/>
      <c r="I88" s="162"/>
      <c r="J88" s="162"/>
      <c r="K88" s="162"/>
    </row>
    <row r="89" spans="1:11" ht="17.25" hidden="1" customHeight="1" x14ac:dyDescent="0.3">
      <c r="A89" s="162"/>
      <c r="B89" s="109"/>
      <c r="C89" s="179"/>
      <c r="D89" s="179"/>
      <c r="E89" s="180"/>
      <c r="F89" s="162"/>
      <c r="G89" s="162"/>
      <c r="H89" s="162"/>
      <c r="I89" s="162"/>
      <c r="J89" s="162"/>
      <c r="K89" s="162"/>
    </row>
    <row r="90" spans="1:11" ht="17.25" hidden="1" customHeight="1" x14ac:dyDescent="0.3">
      <c r="A90" s="118">
        <v>45624</v>
      </c>
      <c r="B90" s="109" t="s">
        <v>86</v>
      </c>
      <c r="C90" s="179">
        <v>22500</v>
      </c>
      <c r="D90" s="179" t="s">
        <v>149</v>
      </c>
      <c r="E90" s="179" t="s">
        <v>149</v>
      </c>
      <c r="F90" s="162"/>
      <c r="G90" s="162"/>
      <c r="H90" s="162"/>
      <c r="I90" s="162"/>
      <c r="J90" s="162"/>
      <c r="K90" s="162"/>
    </row>
    <row r="91" spans="1:11" ht="17.25" hidden="1" customHeight="1" x14ac:dyDescent="0.3">
      <c r="A91" s="118"/>
      <c r="B91" s="109" t="s">
        <v>88</v>
      </c>
      <c r="C91" s="179">
        <v>144500</v>
      </c>
      <c r="D91" s="179">
        <v>22468.5</v>
      </c>
      <c r="E91" s="180">
        <v>96.687700000000007</v>
      </c>
      <c r="F91" s="162"/>
      <c r="G91" s="162"/>
      <c r="H91" s="162"/>
      <c r="I91" s="162"/>
      <c r="J91" s="162"/>
      <c r="K91" s="162"/>
    </row>
    <row r="92" spans="1:11" ht="17.25" hidden="1" customHeight="1" x14ac:dyDescent="0.3">
      <c r="A92" s="162"/>
      <c r="B92" s="109" t="s">
        <v>89</v>
      </c>
      <c r="C92" s="179">
        <v>1097390</v>
      </c>
      <c r="D92" s="179">
        <v>621100</v>
      </c>
      <c r="E92" s="180">
        <v>92.546199999999999</v>
      </c>
      <c r="F92" s="162"/>
      <c r="G92" s="162"/>
      <c r="H92" s="162"/>
      <c r="I92" s="162"/>
      <c r="J92" s="162"/>
      <c r="K92" s="162"/>
    </row>
    <row r="93" spans="1:11" ht="17.25" hidden="1" customHeight="1" x14ac:dyDescent="0.3">
      <c r="A93" s="162"/>
      <c r="B93" s="109"/>
      <c r="C93" s="179"/>
      <c r="D93" s="179"/>
      <c r="E93" s="180"/>
      <c r="F93" s="162"/>
      <c r="G93" s="162"/>
      <c r="H93" s="162"/>
      <c r="I93" s="162"/>
      <c r="J93" s="162"/>
      <c r="K93" s="162"/>
    </row>
    <row r="94" spans="1:11" ht="0.75" customHeight="1" thickTop="1" x14ac:dyDescent="0.3">
      <c r="A94" s="118">
        <v>45638</v>
      </c>
      <c r="B94" s="109" t="s">
        <v>86</v>
      </c>
      <c r="C94" s="179">
        <v>22500</v>
      </c>
      <c r="D94" s="179" t="s">
        <v>149</v>
      </c>
      <c r="E94" s="179" t="s">
        <v>149</v>
      </c>
      <c r="F94" s="191"/>
      <c r="G94" s="191"/>
      <c r="H94" s="191"/>
      <c r="I94" s="191"/>
      <c r="J94" s="191"/>
      <c r="K94" s="191"/>
    </row>
    <row r="95" spans="1:11" ht="0.75" customHeight="1" x14ac:dyDescent="0.3">
      <c r="A95" s="118"/>
      <c r="B95" s="109" t="s">
        <v>88</v>
      </c>
      <c r="C95" s="179">
        <v>331900</v>
      </c>
      <c r="D95" s="179">
        <v>105750.7</v>
      </c>
      <c r="E95" s="179">
        <v>96.645899999999997</v>
      </c>
      <c r="F95" s="191"/>
      <c r="G95" s="191"/>
      <c r="H95" s="191"/>
      <c r="I95" s="191"/>
      <c r="J95" s="191"/>
      <c r="K95" s="191"/>
    </row>
    <row r="96" spans="1:11" ht="0.75" hidden="1" customHeight="1" x14ac:dyDescent="0.3">
      <c r="A96" s="162"/>
      <c r="B96" s="109" t="s">
        <v>89</v>
      </c>
      <c r="C96" s="179">
        <v>946500</v>
      </c>
      <c r="D96" s="179">
        <v>682387</v>
      </c>
      <c r="E96" s="179">
        <v>92.399000000000001</v>
      </c>
      <c r="F96" s="191"/>
      <c r="G96" s="191"/>
      <c r="H96" s="191"/>
      <c r="I96" s="191"/>
      <c r="J96" s="191"/>
      <c r="K96" s="191"/>
    </row>
    <row r="97" spans="1:11" ht="0.75" hidden="1" customHeight="1" x14ac:dyDescent="0.3">
      <c r="A97" s="162"/>
      <c r="B97" s="109"/>
      <c r="C97" s="179"/>
      <c r="D97" s="179"/>
      <c r="E97" s="179"/>
      <c r="F97" s="191"/>
      <c r="G97" s="191"/>
      <c r="H97" s="191"/>
      <c r="I97" s="191"/>
      <c r="J97" s="191"/>
      <c r="K97" s="191"/>
    </row>
    <row r="98" spans="1:11" ht="0.75" hidden="1" customHeight="1" x14ac:dyDescent="0.3">
      <c r="A98" s="118">
        <v>45652</v>
      </c>
      <c r="B98" s="109" t="s">
        <v>86</v>
      </c>
      <c r="C98" s="179">
        <v>32500</v>
      </c>
      <c r="D98" s="179" t="s">
        <v>149</v>
      </c>
      <c r="E98" s="179" t="s">
        <v>149</v>
      </c>
      <c r="F98" s="191"/>
      <c r="G98" s="191"/>
      <c r="H98" s="191"/>
      <c r="I98" s="191"/>
      <c r="J98" s="191"/>
      <c r="K98" s="191"/>
    </row>
    <row r="99" spans="1:11" ht="0.75" hidden="1" customHeight="1" x14ac:dyDescent="0.3">
      <c r="A99" s="118"/>
      <c r="B99" s="109" t="s">
        <v>88</v>
      </c>
      <c r="C99" s="179">
        <v>218049.5</v>
      </c>
      <c r="D99" s="179">
        <v>13202.8</v>
      </c>
      <c r="E99" s="179">
        <v>96.649100000000004</v>
      </c>
      <c r="F99" s="191"/>
      <c r="G99" s="191"/>
      <c r="H99" s="191"/>
      <c r="I99" s="191"/>
      <c r="J99" s="191"/>
      <c r="K99" s="191"/>
    </row>
    <row r="100" spans="1:11" ht="0.75" hidden="1" customHeight="1" x14ac:dyDescent="0.3">
      <c r="A100" s="162"/>
      <c r="B100" s="109" t="s">
        <v>89</v>
      </c>
      <c r="C100" s="179">
        <v>1152964</v>
      </c>
      <c r="D100" s="179">
        <v>719326</v>
      </c>
      <c r="E100" s="179">
        <v>92.397099999999995</v>
      </c>
      <c r="F100" s="191"/>
      <c r="G100" s="191"/>
      <c r="H100" s="191"/>
      <c r="I100" s="191"/>
      <c r="J100" s="191"/>
      <c r="K100" s="191"/>
    </row>
    <row r="101" spans="1:11" ht="0.75" hidden="1" customHeight="1" x14ac:dyDescent="0.3">
      <c r="A101" s="162"/>
      <c r="B101" s="109"/>
      <c r="C101" s="179"/>
      <c r="D101" s="179"/>
      <c r="E101" s="179"/>
      <c r="F101" s="191"/>
      <c r="G101" s="191"/>
      <c r="H101" s="191"/>
      <c r="I101" s="191"/>
      <c r="J101" s="191"/>
      <c r="K101" s="191"/>
    </row>
    <row r="102" spans="1:11" ht="0.75" hidden="1" customHeight="1" x14ac:dyDescent="0.3">
      <c r="A102" s="118">
        <v>45666</v>
      </c>
      <c r="B102" s="109" t="s">
        <v>86</v>
      </c>
      <c r="C102" s="179">
        <v>74500</v>
      </c>
      <c r="D102" s="179">
        <v>1865.5</v>
      </c>
      <c r="E102" s="179">
        <v>99.653800000000004</v>
      </c>
      <c r="F102" s="191"/>
      <c r="G102" s="191"/>
      <c r="H102" s="191"/>
      <c r="I102" s="191"/>
      <c r="J102" s="191"/>
      <c r="K102" s="191"/>
    </row>
    <row r="103" spans="1:11" ht="0.75" hidden="1" customHeight="1" x14ac:dyDescent="0.3">
      <c r="A103" s="118"/>
      <c r="B103" s="109" t="s">
        <v>88</v>
      </c>
      <c r="C103" s="179">
        <v>140000</v>
      </c>
      <c r="D103" s="179">
        <v>9995</v>
      </c>
      <c r="E103" s="179">
        <v>96.572500000000005</v>
      </c>
      <c r="F103" s="191"/>
      <c r="G103" s="191"/>
      <c r="H103" s="191"/>
      <c r="I103" s="191"/>
      <c r="J103" s="191"/>
      <c r="K103" s="191"/>
    </row>
    <row r="104" spans="1:11" ht="0.75" hidden="1" customHeight="1" x14ac:dyDescent="0.3">
      <c r="A104" s="162"/>
      <c r="B104" s="109" t="s">
        <v>89</v>
      </c>
      <c r="C104" s="179">
        <v>560750</v>
      </c>
      <c r="D104" s="179" t="s">
        <v>149</v>
      </c>
      <c r="E104" s="179" t="s">
        <v>149</v>
      </c>
      <c r="F104" s="191"/>
      <c r="G104" s="191"/>
      <c r="H104" s="191"/>
      <c r="I104" s="191"/>
      <c r="J104" s="191"/>
      <c r="K104" s="191"/>
    </row>
    <row r="105" spans="1:11" ht="0.75" hidden="1" customHeight="1" x14ac:dyDescent="0.3">
      <c r="A105" s="162"/>
      <c r="B105" s="109"/>
      <c r="C105" s="179"/>
      <c r="D105" s="179"/>
      <c r="E105" s="179"/>
      <c r="F105" s="191"/>
      <c r="G105" s="191"/>
      <c r="H105" s="191"/>
      <c r="I105" s="191"/>
      <c r="J105" s="191"/>
      <c r="K105" s="191"/>
    </row>
    <row r="106" spans="1:11" ht="17.25" hidden="1" customHeight="1" x14ac:dyDescent="0.3">
      <c r="A106" s="118">
        <v>45680</v>
      </c>
      <c r="B106" s="109" t="s">
        <v>86</v>
      </c>
      <c r="C106" s="179">
        <v>13000</v>
      </c>
      <c r="D106" s="179">
        <v>1125</v>
      </c>
      <c r="E106" s="179">
        <v>100.227</v>
      </c>
      <c r="F106" s="191"/>
      <c r="G106" s="191"/>
      <c r="H106" s="191"/>
      <c r="I106" s="191"/>
      <c r="J106" s="191"/>
      <c r="K106" s="191"/>
    </row>
    <row r="107" spans="1:11" ht="17.25" hidden="1" customHeight="1" x14ac:dyDescent="0.3">
      <c r="A107" s="118"/>
      <c r="B107" s="109" t="s">
        <v>88</v>
      </c>
      <c r="C107" s="179">
        <v>103647</v>
      </c>
      <c r="D107" s="179">
        <v>23388</v>
      </c>
      <c r="E107" s="179">
        <v>96.719099999999997</v>
      </c>
      <c r="F107" s="191"/>
      <c r="G107" s="191"/>
      <c r="H107" s="191"/>
      <c r="I107" s="191"/>
      <c r="J107" s="191"/>
      <c r="K107" s="191"/>
    </row>
    <row r="108" spans="1:11" ht="17.25" hidden="1" customHeight="1" x14ac:dyDescent="0.3">
      <c r="A108" s="162"/>
      <c r="B108" s="109" t="s">
        <v>89</v>
      </c>
      <c r="C108" s="179">
        <v>407500</v>
      </c>
      <c r="D108" s="179">
        <v>101788</v>
      </c>
      <c r="E108" s="179">
        <v>92.891900000000007</v>
      </c>
      <c r="F108" s="191"/>
      <c r="G108" s="191"/>
      <c r="H108" s="191"/>
      <c r="I108" s="191"/>
      <c r="J108" s="191"/>
      <c r="K108" s="191"/>
    </row>
    <row r="109" spans="1:11" ht="17.25" hidden="1" customHeight="1" x14ac:dyDescent="0.3">
      <c r="A109" s="162"/>
      <c r="B109" s="109"/>
      <c r="C109" s="179"/>
      <c r="D109" s="179"/>
      <c r="E109" s="179"/>
      <c r="F109" s="191"/>
      <c r="G109" s="191"/>
      <c r="H109" s="191"/>
      <c r="I109" s="191"/>
      <c r="J109" s="191"/>
      <c r="K109" s="191"/>
    </row>
    <row r="110" spans="1:11" ht="17.25" hidden="1" customHeight="1" x14ac:dyDescent="0.3">
      <c r="A110" s="118">
        <v>45694</v>
      </c>
      <c r="B110" s="109" t="s">
        <v>86</v>
      </c>
      <c r="C110" s="179">
        <v>19000</v>
      </c>
      <c r="D110" s="179">
        <v>2174.5</v>
      </c>
      <c r="E110" s="179">
        <v>100.1417</v>
      </c>
      <c r="F110" s="191"/>
      <c r="G110" s="191"/>
      <c r="H110" s="191"/>
      <c r="I110" s="191"/>
      <c r="J110" s="191"/>
      <c r="K110" s="191"/>
    </row>
    <row r="111" spans="1:11" ht="17.25" hidden="1" customHeight="1" x14ac:dyDescent="0.3">
      <c r="A111" s="118"/>
      <c r="B111" s="109" t="s">
        <v>88</v>
      </c>
      <c r="C111" s="179">
        <v>152015</v>
      </c>
      <c r="D111" s="179">
        <v>44912.5</v>
      </c>
      <c r="E111" s="179">
        <v>96.726699999999994</v>
      </c>
      <c r="F111" s="191"/>
      <c r="G111" s="191"/>
      <c r="H111" s="191"/>
      <c r="I111" s="191"/>
      <c r="J111" s="191"/>
      <c r="K111" s="191"/>
    </row>
    <row r="112" spans="1:11" ht="17.25" hidden="1" customHeight="1" x14ac:dyDescent="0.3">
      <c r="A112" s="162"/>
      <c r="B112" s="109" t="s">
        <v>89</v>
      </c>
      <c r="C112" s="179">
        <v>655000</v>
      </c>
      <c r="D112" s="179">
        <v>603792</v>
      </c>
      <c r="E112" s="179">
        <v>92.894400000000005</v>
      </c>
      <c r="F112" s="191"/>
      <c r="G112" s="191"/>
      <c r="H112" s="191"/>
      <c r="I112" s="191"/>
      <c r="J112" s="191"/>
      <c r="K112" s="191"/>
    </row>
    <row r="113" spans="1:11" ht="17.25" hidden="1" customHeight="1" x14ac:dyDescent="0.3">
      <c r="A113" s="162"/>
      <c r="B113" s="109"/>
      <c r="C113" s="191"/>
      <c r="D113" s="191"/>
      <c r="E113" s="191"/>
      <c r="F113" s="191"/>
      <c r="G113" s="191"/>
      <c r="H113" s="191"/>
      <c r="I113" s="191"/>
      <c r="J113" s="191"/>
      <c r="K113" s="191"/>
    </row>
    <row r="114" spans="1:11" ht="17.25" hidden="1" customHeight="1" x14ac:dyDescent="0.3">
      <c r="A114" s="118">
        <v>45708</v>
      </c>
      <c r="B114" s="109" t="s">
        <v>86</v>
      </c>
      <c r="C114" s="179">
        <v>11250</v>
      </c>
      <c r="D114" s="179" t="s">
        <v>149</v>
      </c>
      <c r="E114" s="179" t="s">
        <v>149</v>
      </c>
      <c r="F114" s="191"/>
      <c r="G114" s="191"/>
      <c r="H114" s="191"/>
      <c r="I114" s="191"/>
      <c r="J114" s="191"/>
      <c r="K114" s="191"/>
    </row>
    <row r="115" spans="1:11" ht="17.25" hidden="1" customHeight="1" x14ac:dyDescent="0.3">
      <c r="A115" s="118"/>
      <c r="B115" s="109" t="s">
        <v>88</v>
      </c>
      <c r="C115" s="179">
        <v>105380</v>
      </c>
      <c r="D115" s="179">
        <v>25781</v>
      </c>
      <c r="E115" s="179">
        <v>96.771299999999997</v>
      </c>
      <c r="F115" s="191"/>
      <c r="G115" s="191"/>
      <c r="H115" s="191"/>
      <c r="I115" s="191"/>
      <c r="J115" s="191"/>
      <c r="K115" s="191"/>
    </row>
    <row r="116" spans="1:11" ht="17.25" hidden="1" customHeight="1" x14ac:dyDescent="0.3">
      <c r="A116" s="162"/>
      <c r="B116" s="109" t="s">
        <v>89</v>
      </c>
      <c r="C116" s="179">
        <v>797722.7</v>
      </c>
      <c r="D116" s="179">
        <v>405522</v>
      </c>
      <c r="E116" s="179">
        <v>92.905299999999997</v>
      </c>
      <c r="F116" s="191"/>
      <c r="G116" s="191"/>
      <c r="H116" s="191"/>
      <c r="I116" s="191"/>
      <c r="J116" s="191"/>
      <c r="K116" s="191"/>
    </row>
    <row r="117" spans="1:11" ht="17.25" hidden="1" customHeight="1" x14ac:dyDescent="0.3">
      <c r="A117" s="162"/>
      <c r="B117" s="109"/>
      <c r="C117" s="179"/>
      <c r="D117" s="179"/>
      <c r="E117" s="179"/>
      <c r="F117" s="191"/>
      <c r="G117" s="191"/>
      <c r="H117" s="191"/>
      <c r="I117" s="191"/>
      <c r="J117" s="191"/>
      <c r="K117" s="191"/>
    </row>
    <row r="118" spans="1:11" ht="17.25" hidden="1" customHeight="1" x14ac:dyDescent="0.3">
      <c r="A118" s="118">
        <v>45722</v>
      </c>
      <c r="B118" s="109" t="s">
        <v>86</v>
      </c>
      <c r="C118" s="179">
        <v>17000</v>
      </c>
      <c r="D118" s="179" t="s">
        <v>149</v>
      </c>
      <c r="E118" s="179" t="s">
        <v>149</v>
      </c>
      <c r="F118" s="191"/>
      <c r="G118" s="191"/>
      <c r="H118" s="191"/>
      <c r="I118" s="191"/>
      <c r="J118" s="191"/>
      <c r="K118" s="191"/>
    </row>
    <row r="119" spans="1:11" ht="17.25" hidden="1" customHeight="1" x14ac:dyDescent="0.3">
      <c r="A119" s="118"/>
      <c r="B119" s="109" t="s">
        <v>88</v>
      </c>
      <c r="C119" s="179">
        <v>167750</v>
      </c>
      <c r="D119" s="179">
        <v>31850</v>
      </c>
      <c r="E119" s="179">
        <v>96.975499999999997</v>
      </c>
      <c r="F119" s="191"/>
      <c r="G119" s="191"/>
      <c r="H119" s="191"/>
      <c r="I119" s="191"/>
      <c r="J119" s="191"/>
      <c r="K119" s="191"/>
    </row>
    <row r="120" spans="1:11" ht="17.25" hidden="1" customHeight="1" x14ac:dyDescent="0.3">
      <c r="A120" s="162"/>
      <c r="B120" s="109" t="s">
        <v>89</v>
      </c>
      <c r="C120" s="179">
        <v>785250</v>
      </c>
      <c r="D120" s="179">
        <v>597410</v>
      </c>
      <c r="E120" s="179">
        <v>93.109399999999994</v>
      </c>
      <c r="F120" s="191"/>
      <c r="G120" s="191"/>
      <c r="H120" s="191"/>
      <c r="I120" s="191"/>
      <c r="J120" s="191"/>
      <c r="K120" s="191"/>
    </row>
    <row r="121" spans="1:11" ht="17.25" hidden="1" customHeight="1" x14ac:dyDescent="0.3">
      <c r="A121" s="162"/>
      <c r="B121" s="109"/>
      <c r="C121" s="179"/>
      <c r="D121" s="179"/>
      <c r="E121" s="179"/>
      <c r="F121" s="191"/>
      <c r="G121" s="191"/>
      <c r="H121" s="191"/>
      <c r="I121" s="191"/>
      <c r="J121" s="191"/>
      <c r="K121" s="191"/>
    </row>
    <row r="122" spans="1:11" ht="17.25" hidden="1" customHeight="1" x14ac:dyDescent="0.3">
      <c r="A122" s="118">
        <v>45723</v>
      </c>
      <c r="B122" s="109" t="s">
        <v>86</v>
      </c>
      <c r="C122" s="179"/>
      <c r="D122" s="179"/>
      <c r="E122" s="179"/>
      <c r="F122" s="191"/>
      <c r="G122" s="191"/>
      <c r="H122" s="191"/>
      <c r="I122" s="179">
        <v>131814.1</v>
      </c>
      <c r="J122" s="179">
        <v>45250</v>
      </c>
      <c r="K122" s="179">
        <v>99.947500000000005</v>
      </c>
    </row>
    <row r="123" spans="1:11" ht="17.25" hidden="1" customHeight="1" x14ac:dyDescent="0.3">
      <c r="A123" s="118"/>
      <c r="B123" s="109" t="s">
        <v>87</v>
      </c>
      <c r="C123" s="179"/>
      <c r="D123" s="179"/>
      <c r="E123" s="179"/>
      <c r="F123" s="179">
        <v>178025</v>
      </c>
      <c r="G123" s="179">
        <v>71850</v>
      </c>
      <c r="H123" s="179">
        <v>99.980400000000003</v>
      </c>
      <c r="I123" s="191"/>
      <c r="J123" s="191"/>
      <c r="K123" s="191"/>
    </row>
    <row r="124" spans="1:11" ht="17.25" hidden="1" customHeight="1" x14ac:dyDescent="0.3">
      <c r="A124" s="118"/>
      <c r="B124" s="109" t="s">
        <v>88</v>
      </c>
      <c r="C124" s="179">
        <v>24393.4</v>
      </c>
      <c r="D124" s="179" t="s">
        <v>149</v>
      </c>
      <c r="E124" s="179" t="s">
        <v>149</v>
      </c>
      <c r="F124" s="191"/>
      <c r="G124" s="191"/>
      <c r="H124" s="191"/>
      <c r="I124" s="191"/>
      <c r="J124" s="191"/>
      <c r="K124" s="191"/>
    </row>
    <row r="125" spans="1:11" ht="17.25" hidden="1" customHeight="1" x14ac:dyDescent="0.3">
      <c r="A125" s="162"/>
      <c r="B125" s="109" t="s">
        <v>89</v>
      </c>
      <c r="C125" s="179"/>
      <c r="D125" s="179"/>
      <c r="E125" s="179"/>
      <c r="F125" s="191"/>
      <c r="G125" s="191"/>
      <c r="H125" s="191"/>
      <c r="I125" s="191"/>
      <c r="J125" s="191"/>
      <c r="K125" s="191"/>
    </row>
    <row r="126" spans="1:11" ht="17.25" hidden="1" customHeight="1" x14ac:dyDescent="0.3">
      <c r="A126" s="162"/>
      <c r="B126" s="109"/>
      <c r="C126" s="179"/>
      <c r="D126" s="179"/>
      <c r="E126" s="179"/>
      <c r="F126" s="191"/>
      <c r="G126" s="191"/>
      <c r="H126" s="191"/>
      <c r="I126" s="191"/>
      <c r="J126" s="191"/>
      <c r="K126" s="191"/>
    </row>
    <row r="127" spans="1:11" ht="17.25" hidden="1" customHeight="1" x14ac:dyDescent="0.3">
      <c r="A127" s="118">
        <v>45736</v>
      </c>
      <c r="B127" s="109" t="s">
        <v>86</v>
      </c>
      <c r="C127" s="179">
        <v>17250</v>
      </c>
      <c r="D127" s="179" t="s">
        <v>149</v>
      </c>
      <c r="E127" s="179" t="s">
        <v>149</v>
      </c>
      <c r="F127" s="191"/>
      <c r="G127" s="191"/>
      <c r="H127" s="191"/>
      <c r="I127" s="191"/>
      <c r="J127" s="191"/>
      <c r="K127" s="191"/>
    </row>
    <row r="128" spans="1:11" ht="17.25" hidden="1" customHeight="1" x14ac:dyDescent="0.3">
      <c r="A128" s="118"/>
      <c r="B128" s="109" t="s">
        <v>88</v>
      </c>
      <c r="C128" s="179">
        <v>120500</v>
      </c>
      <c r="D128" s="179">
        <v>37525.5</v>
      </c>
      <c r="E128" s="179">
        <v>97.048100000000005</v>
      </c>
      <c r="F128" s="191"/>
      <c r="G128" s="191"/>
      <c r="H128" s="191"/>
      <c r="I128" s="191"/>
      <c r="J128" s="191"/>
      <c r="K128" s="191"/>
    </row>
    <row r="129" spans="1:11" ht="17.25" hidden="1" customHeight="1" x14ac:dyDescent="0.3">
      <c r="A129" s="162"/>
      <c r="B129" s="109" t="s">
        <v>89</v>
      </c>
      <c r="C129" s="179">
        <v>1183500</v>
      </c>
      <c r="D129" s="179">
        <v>724802</v>
      </c>
      <c r="E129" s="179">
        <v>92.806399999999996</v>
      </c>
      <c r="F129" s="191"/>
      <c r="G129" s="191"/>
      <c r="H129" s="191"/>
      <c r="I129" s="191"/>
      <c r="J129" s="191"/>
      <c r="K129" s="191"/>
    </row>
    <row r="130" spans="1:11" ht="17.25" hidden="1" customHeight="1" x14ac:dyDescent="0.3">
      <c r="A130" s="162"/>
      <c r="B130" s="109"/>
      <c r="C130" s="179"/>
      <c r="D130" s="179"/>
      <c r="E130" s="179"/>
      <c r="F130" s="191"/>
      <c r="G130" s="191"/>
      <c r="H130" s="191"/>
      <c r="I130" s="191"/>
      <c r="J130" s="191"/>
      <c r="K130" s="191"/>
    </row>
    <row r="131" spans="1:11" ht="17.25" hidden="1" customHeight="1" x14ac:dyDescent="0.3">
      <c r="A131" s="118">
        <v>45737</v>
      </c>
      <c r="B131" s="109" t="s">
        <v>86</v>
      </c>
      <c r="C131" s="191"/>
      <c r="D131" s="191"/>
      <c r="E131" s="191"/>
      <c r="F131" s="191"/>
      <c r="G131" s="191"/>
      <c r="H131" s="191"/>
      <c r="I131" s="179">
        <v>183958.2</v>
      </c>
      <c r="J131" s="179">
        <v>156394.1</v>
      </c>
      <c r="K131" s="179">
        <v>99.949100000000001</v>
      </c>
    </row>
    <row r="132" spans="1:11" ht="17.25" hidden="1" customHeight="1" x14ac:dyDescent="0.3">
      <c r="A132" s="118"/>
      <c r="B132" s="109" t="s">
        <v>87</v>
      </c>
      <c r="C132" s="191"/>
      <c r="D132" s="191"/>
      <c r="E132" s="191"/>
      <c r="F132" s="179">
        <v>197750</v>
      </c>
      <c r="G132" s="179" t="s">
        <v>149</v>
      </c>
      <c r="H132" s="179" t="s">
        <v>149</v>
      </c>
      <c r="I132" s="191"/>
      <c r="J132" s="191"/>
      <c r="K132" s="191"/>
    </row>
    <row r="133" spans="1:11" ht="17.25" hidden="1" customHeight="1" x14ac:dyDescent="0.3">
      <c r="A133" s="118"/>
      <c r="B133" s="109" t="s">
        <v>88</v>
      </c>
      <c r="C133" s="179">
        <v>34500</v>
      </c>
      <c r="D133" s="179" t="s">
        <v>149</v>
      </c>
      <c r="E133" s="179" t="s">
        <v>149</v>
      </c>
      <c r="F133" s="191"/>
      <c r="G133" s="191"/>
      <c r="H133" s="191"/>
      <c r="I133" s="191"/>
      <c r="J133" s="191"/>
      <c r="K133" s="191"/>
    </row>
    <row r="134" spans="1:11" ht="17.25" hidden="1" customHeight="1" x14ac:dyDescent="0.3">
      <c r="A134" s="118"/>
      <c r="B134" s="109" t="s">
        <v>89</v>
      </c>
      <c r="C134" s="179"/>
      <c r="D134" s="179"/>
      <c r="E134" s="179"/>
      <c r="F134" s="191"/>
      <c r="G134" s="191"/>
      <c r="H134" s="191"/>
      <c r="I134" s="191"/>
      <c r="J134" s="191"/>
      <c r="K134" s="191"/>
    </row>
    <row r="135" spans="1:11" ht="17.25" hidden="1" customHeight="1" x14ac:dyDescent="0.3">
      <c r="A135" s="118"/>
      <c r="B135" s="109"/>
      <c r="C135" s="179"/>
      <c r="D135" s="179"/>
      <c r="E135" s="179"/>
      <c r="F135" s="191"/>
      <c r="G135" s="191"/>
      <c r="H135" s="191"/>
      <c r="I135" s="191"/>
      <c r="J135" s="191"/>
      <c r="K135" s="191"/>
    </row>
    <row r="136" spans="1:11" ht="17.25" hidden="1" customHeight="1" x14ac:dyDescent="0.3">
      <c r="A136" s="118">
        <v>45750</v>
      </c>
      <c r="B136" s="109" t="s">
        <v>86</v>
      </c>
      <c r="C136" s="179">
        <v>27000</v>
      </c>
      <c r="D136" s="179"/>
      <c r="E136" s="179"/>
      <c r="F136" s="191"/>
      <c r="G136" s="191"/>
      <c r="H136" s="191"/>
      <c r="I136" s="191"/>
      <c r="J136" s="191"/>
      <c r="K136" s="191"/>
    </row>
    <row r="137" spans="1:11" ht="17.25" hidden="1" customHeight="1" x14ac:dyDescent="0.3">
      <c r="A137" s="118"/>
      <c r="B137" s="109" t="s">
        <v>87</v>
      </c>
      <c r="C137" s="191"/>
      <c r="D137" s="191"/>
      <c r="E137" s="191"/>
      <c r="F137" s="191"/>
      <c r="G137" s="191"/>
      <c r="H137" s="191"/>
      <c r="I137" s="191"/>
      <c r="J137" s="191"/>
      <c r="K137" s="191"/>
    </row>
    <row r="138" spans="1:11" ht="17.25" hidden="1" customHeight="1" x14ac:dyDescent="0.3">
      <c r="A138" s="118"/>
      <c r="B138" s="109" t="s">
        <v>88</v>
      </c>
      <c r="C138" s="179">
        <v>88000</v>
      </c>
      <c r="D138" s="179">
        <v>16903</v>
      </c>
      <c r="E138" s="179">
        <v>96.829099999999997</v>
      </c>
      <c r="F138" s="191"/>
      <c r="G138" s="191"/>
      <c r="H138" s="191"/>
      <c r="I138" s="191"/>
      <c r="J138" s="191"/>
      <c r="K138" s="191"/>
    </row>
    <row r="139" spans="1:11" ht="17.25" hidden="1" customHeight="1" x14ac:dyDescent="0.3">
      <c r="A139" s="118"/>
      <c r="B139" s="109" t="s">
        <v>89</v>
      </c>
      <c r="C139" s="179">
        <v>1017500</v>
      </c>
      <c r="D139" s="179">
        <v>963602</v>
      </c>
      <c r="E139" s="179">
        <v>92.607100000000003</v>
      </c>
      <c r="F139" s="191"/>
      <c r="G139" s="191"/>
      <c r="H139" s="191"/>
      <c r="I139" s="191"/>
      <c r="J139" s="191"/>
      <c r="K139" s="191"/>
    </row>
    <row r="140" spans="1:11" ht="17.25" hidden="1" customHeight="1" x14ac:dyDescent="0.3">
      <c r="A140" s="118"/>
      <c r="B140" s="109"/>
      <c r="C140" s="179"/>
      <c r="D140" s="179"/>
      <c r="E140" s="179"/>
      <c r="F140" s="191"/>
      <c r="G140" s="191"/>
      <c r="H140" s="191"/>
      <c r="I140" s="191"/>
      <c r="J140" s="191"/>
      <c r="K140" s="191"/>
    </row>
    <row r="141" spans="1:11" ht="17.25" hidden="1" customHeight="1" x14ac:dyDescent="0.3">
      <c r="A141" s="118">
        <v>45764</v>
      </c>
      <c r="B141" s="109" t="s">
        <v>86</v>
      </c>
      <c r="C141" s="179">
        <v>32500</v>
      </c>
      <c r="D141" s="179"/>
      <c r="E141" s="179"/>
      <c r="F141" s="191"/>
      <c r="G141" s="191"/>
      <c r="H141" s="191"/>
      <c r="I141" s="191"/>
      <c r="J141" s="191"/>
      <c r="K141" s="191"/>
    </row>
    <row r="142" spans="1:11" ht="17.25" hidden="1" customHeight="1" x14ac:dyDescent="0.3">
      <c r="A142" s="118"/>
      <c r="B142" s="109" t="s">
        <v>87</v>
      </c>
      <c r="C142" s="191"/>
      <c r="D142" s="191"/>
      <c r="E142" s="191"/>
      <c r="F142" s="191"/>
      <c r="G142" s="191"/>
      <c r="H142" s="191"/>
      <c r="I142" s="191"/>
      <c r="J142" s="191"/>
      <c r="K142" s="191"/>
    </row>
    <row r="143" spans="1:11" ht="17.25" hidden="1" customHeight="1" x14ac:dyDescent="0.3">
      <c r="A143" s="118"/>
      <c r="B143" s="109" t="s">
        <v>88</v>
      </c>
      <c r="C143" s="179">
        <v>186500</v>
      </c>
      <c r="D143" s="179">
        <v>67618.5</v>
      </c>
      <c r="E143" s="179">
        <v>96.755099999999999</v>
      </c>
      <c r="F143" s="191"/>
      <c r="G143" s="191"/>
      <c r="H143" s="191"/>
      <c r="I143" s="191"/>
      <c r="J143" s="191"/>
      <c r="K143" s="191"/>
    </row>
    <row r="144" spans="1:11" ht="17.25" hidden="1" customHeight="1" x14ac:dyDescent="0.3">
      <c r="A144" s="118"/>
      <c r="B144" s="109" t="s">
        <v>89</v>
      </c>
      <c r="C144" s="179">
        <v>1372800</v>
      </c>
      <c r="D144" s="179">
        <v>193208.3</v>
      </c>
      <c r="E144" s="179">
        <v>92.745800000000003</v>
      </c>
      <c r="F144" s="191"/>
      <c r="G144" s="191"/>
      <c r="H144" s="191"/>
      <c r="I144" s="191"/>
      <c r="J144" s="191"/>
      <c r="K144" s="191"/>
    </row>
    <row r="145" spans="1:11" ht="17.25" hidden="1" customHeight="1" x14ac:dyDescent="0.3">
      <c r="A145" s="118"/>
      <c r="B145" s="109"/>
      <c r="C145" s="179"/>
      <c r="D145" s="179"/>
      <c r="E145" s="179"/>
      <c r="F145" s="191"/>
      <c r="G145" s="191"/>
      <c r="H145" s="191"/>
      <c r="I145" s="191"/>
      <c r="J145" s="191"/>
      <c r="K145" s="191"/>
    </row>
    <row r="146" spans="1:11" ht="17.25" hidden="1" customHeight="1" x14ac:dyDescent="0.3">
      <c r="A146" s="118">
        <v>45779</v>
      </c>
      <c r="B146" s="109" t="s">
        <v>86</v>
      </c>
      <c r="C146" s="179">
        <v>12500</v>
      </c>
      <c r="D146" s="179"/>
      <c r="E146" s="179"/>
      <c r="F146" s="191"/>
      <c r="G146" s="191"/>
      <c r="H146" s="191"/>
      <c r="I146" s="191"/>
      <c r="J146" s="191"/>
      <c r="K146" s="191"/>
    </row>
    <row r="147" spans="1:11" ht="17.25" hidden="1" customHeight="1" x14ac:dyDescent="0.3">
      <c r="A147" s="118"/>
      <c r="B147" s="109" t="s">
        <v>87</v>
      </c>
      <c r="C147" s="191"/>
      <c r="D147" s="191"/>
      <c r="E147" s="191"/>
      <c r="F147" s="191"/>
      <c r="G147" s="191"/>
      <c r="H147" s="191"/>
      <c r="I147" s="191"/>
      <c r="J147" s="191"/>
      <c r="K147" s="191"/>
    </row>
    <row r="148" spans="1:11" ht="17.25" hidden="1" customHeight="1" x14ac:dyDescent="0.3">
      <c r="A148" s="118"/>
      <c r="B148" s="109" t="s">
        <v>88</v>
      </c>
      <c r="C148" s="179">
        <v>262750</v>
      </c>
      <c r="D148" s="179">
        <v>93051.5</v>
      </c>
      <c r="E148" s="179">
        <v>96.866699999999994</v>
      </c>
      <c r="F148" s="191"/>
      <c r="G148" s="191"/>
      <c r="H148" s="191"/>
      <c r="I148" s="191"/>
      <c r="J148" s="191"/>
      <c r="K148" s="191"/>
    </row>
    <row r="149" spans="1:11" ht="17.25" hidden="1" customHeight="1" x14ac:dyDescent="0.3">
      <c r="A149" s="118"/>
      <c r="B149" s="109" t="s">
        <v>89</v>
      </c>
      <c r="C149" s="179">
        <v>1262000</v>
      </c>
      <c r="D149" s="179">
        <v>227606</v>
      </c>
      <c r="E149" s="179">
        <v>93.212299999999999</v>
      </c>
      <c r="F149" s="191"/>
      <c r="G149" s="191"/>
      <c r="H149" s="191"/>
      <c r="I149" s="191"/>
      <c r="J149" s="191"/>
      <c r="K149" s="191"/>
    </row>
    <row r="150" spans="1:11" ht="17.25" hidden="1" customHeight="1" x14ac:dyDescent="0.3">
      <c r="A150" s="118"/>
      <c r="B150" s="109"/>
      <c r="C150" s="179"/>
      <c r="D150" s="179"/>
      <c r="E150" s="179"/>
      <c r="F150" s="191"/>
      <c r="G150" s="191"/>
      <c r="H150" s="191"/>
      <c r="I150" s="191"/>
      <c r="J150" s="191"/>
      <c r="K150" s="191"/>
    </row>
    <row r="151" spans="1:11" ht="17.25" hidden="1" customHeight="1" x14ac:dyDescent="0.3">
      <c r="A151" s="118">
        <v>45792</v>
      </c>
      <c r="B151" s="109" t="s">
        <v>86</v>
      </c>
      <c r="C151" s="162"/>
      <c r="D151" s="162"/>
      <c r="E151" s="162"/>
      <c r="F151" s="191"/>
      <c r="G151" s="191"/>
      <c r="H151" s="191"/>
      <c r="I151" s="191"/>
      <c r="J151" s="191"/>
      <c r="K151" s="191"/>
    </row>
    <row r="152" spans="1:11" ht="17.25" hidden="1" customHeight="1" x14ac:dyDescent="0.3">
      <c r="A152" s="118"/>
      <c r="B152" s="109" t="s">
        <v>87</v>
      </c>
      <c r="C152" s="162"/>
      <c r="D152" s="162"/>
      <c r="E152" s="162"/>
      <c r="F152" s="191"/>
      <c r="G152" s="191"/>
      <c r="H152" s="191"/>
      <c r="I152" s="191"/>
      <c r="J152" s="191"/>
      <c r="K152" s="191"/>
    </row>
    <row r="153" spans="1:11" ht="17.25" hidden="1" customHeight="1" x14ac:dyDescent="0.3">
      <c r="A153" s="118"/>
      <c r="B153" s="109" t="s">
        <v>88</v>
      </c>
      <c r="C153" s="162"/>
      <c r="D153" s="162"/>
      <c r="E153" s="162"/>
      <c r="F153" s="191"/>
      <c r="G153" s="191"/>
      <c r="H153" s="191"/>
      <c r="I153" s="191"/>
      <c r="J153" s="191"/>
      <c r="K153" s="191"/>
    </row>
    <row r="154" spans="1:11" ht="17.25" hidden="1" customHeight="1" x14ac:dyDescent="0.3">
      <c r="A154" s="118"/>
      <c r="B154" s="109" t="s">
        <v>89</v>
      </c>
      <c r="C154" s="179">
        <v>1730925</v>
      </c>
      <c r="D154" s="179">
        <v>112654</v>
      </c>
      <c r="E154" s="179">
        <v>94.476399999999998</v>
      </c>
      <c r="F154" s="191"/>
      <c r="G154" s="191"/>
      <c r="H154" s="191"/>
      <c r="I154" s="191"/>
      <c r="J154" s="191"/>
      <c r="K154" s="191"/>
    </row>
    <row r="155" spans="1:11" ht="17.25" hidden="1" customHeight="1" x14ac:dyDescent="0.3">
      <c r="A155" s="118"/>
      <c r="B155" s="109"/>
      <c r="C155" s="191"/>
      <c r="D155" s="191"/>
      <c r="E155" s="191"/>
      <c r="F155" s="191"/>
      <c r="G155" s="191"/>
      <c r="H155" s="191"/>
      <c r="I155" s="191"/>
      <c r="J155" s="191"/>
      <c r="K155" s="191"/>
    </row>
    <row r="156" spans="1:11" ht="17.25" hidden="1" customHeight="1" x14ac:dyDescent="0.3">
      <c r="A156" s="118">
        <v>45806</v>
      </c>
      <c r="B156" s="109" t="s">
        <v>86</v>
      </c>
      <c r="C156" s="179"/>
      <c r="D156" s="179"/>
      <c r="E156" s="179"/>
      <c r="F156" s="191"/>
      <c r="G156" s="191"/>
      <c r="H156" s="191"/>
      <c r="I156" s="191"/>
      <c r="J156" s="191"/>
      <c r="K156" s="191"/>
    </row>
    <row r="157" spans="1:11" ht="17.25" hidden="1" customHeight="1" x14ac:dyDescent="0.3">
      <c r="A157" s="118"/>
      <c r="B157" s="109" t="s">
        <v>87</v>
      </c>
      <c r="C157" s="179"/>
      <c r="D157" s="179"/>
      <c r="E157" s="179"/>
      <c r="F157" s="191"/>
      <c r="G157" s="191"/>
      <c r="H157" s="191"/>
      <c r="I157" s="191"/>
      <c r="J157" s="191"/>
      <c r="K157" s="191"/>
    </row>
    <row r="158" spans="1:11" ht="17.25" hidden="1" customHeight="1" x14ac:dyDescent="0.3">
      <c r="A158" s="118"/>
      <c r="B158" s="109" t="s">
        <v>88</v>
      </c>
      <c r="C158" s="179"/>
      <c r="D158" s="179"/>
      <c r="E158" s="179"/>
      <c r="F158" s="191"/>
      <c r="G158" s="191"/>
      <c r="H158" s="191"/>
      <c r="I158" s="191"/>
      <c r="J158" s="191"/>
      <c r="K158" s="191"/>
    </row>
    <row r="159" spans="1:11" ht="17.25" hidden="1" customHeight="1" x14ac:dyDescent="0.3">
      <c r="A159" s="118"/>
      <c r="B159" s="109" t="s">
        <v>89</v>
      </c>
      <c r="C159" s="179">
        <v>699900</v>
      </c>
      <c r="D159" s="179">
        <v>187170.5</v>
      </c>
      <c r="E159" s="179">
        <v>95.039599999999993</v>
      </c>
      <c r="F159" s="191"/>
      <c r="G159" s="191"/>
      <c r="H159" s="191"/>
      <c r="I159" s="191"/>
      <c r="J159" s="191"/>
      <c r="K159" s="191"/>
    </row>
    <row r="160" spans="1:11" ht="17.25" hidden="1" customHeight="1" x14ac:dyDescent="0.3">
      <c r="A160" s="118"/>
      <c r="B160" s="109"/>
      <c r="C160" s="179"/>
      <c r="D160" s="179"/>
      <c r="E160" s="179"/>
      <c r="F160" s="191"/>
      <c r="G160" s="191"/>
      <c r="H160" s="191"/>
      <c r="I160" s="191"/>
      <c r="J160" s="191"/>
      <c r="K160" s="191"/>
    </row>
    <row r="161" spans="1:11" ht="17.25" hidden="1" customHeight="1" x14ac:dyDescent="0.3">
      <c r="A161" s="118">
        <v>45820</v>
      </c>
      <c r="B161" s="109" t="s">
        <v>86</v>
      </c>
      <c r="C161" s="179"/>
      <c r="D161" s="179"/>
      <c r="E161" s="179"/>
      <c r="F161" s="191"/>
      <c r="G161" s="191"/>
      <c r="H161" s="191"/>
      <c r="I161" s="191"/>
      <c r="J161" s="191"/>
      <c r="K161" s="191"/>
    </row>
    <row r="162" spans="1:11" ht="17.25" hidden="1" customHeight="1" x14ac:dyDescent="0.3">
      <c r="A162" s="118"/>
      <c r="B162" s="109" t="s">
        <v>87</v>
      </c>
      <c r="C162" s="179"/>
      <c r="D162" s="179"/>
      <c r="E162" s="179"/>
      <c r="F162" s="191"/>
      <c r="G162" s="191"/>
      <c r="H162" s="191"/>
      <c r="I162" s="191"/>
      <c r="J162" s="191"/>
      <c r="K162" s="191"/>
    </row>
    <row r="163" spans="1:11" ht="17.25" hidden="1" customHeight="1" x14ac:dyDescent="0.3">
      <c r="A163" s="118"/>
      <c r="B163" s="109" t="s">
        <v>88</v>
      </c>
      <c r="C163" s="179"/>
      <c r="D163" s="179"/>
      <c r="E163" s="179"/>
      <c r="F163" s="191"/>
      <c r="G163" s="191"/>
      <c r="H163" s="191"/>
      <c r="I163" s="191"/>
      <c r="J163" s="191"/>
      <c r="K163" s="191"/>
    </row>
    <row r="164" spans="1:11" ht="17.25" hidden="1" customHeight="1" x14ac:dyDescent="0.3">
      <c r="A164" s="118"/>
      <c r="B164" s="109" t="s">
        <v>89</v>
      </c>
      <c r="C164" s="179">
        <v>883000</v>
      </c>
      <c r="D164" s="179">
        <v>206911</v>
      </c>
      <c r="E164" s="179">
        <v>95.037999999999997</v>
      </c>
      <c r="F164" s="162"/>
      <c r="G164" s="191"/>
      <c r="H164" s="191"/>
      <c r="I164" s="191"/>
      <c r="J164" s="191"/>
      <c r="K164" s="191"/>
    </row>
    <row r="165" spans="1:11" ht="17.25" hidden="1" customHeight="1" x14ac:dyDescent="0.3">
      <c r="A165" s="118"/>
      <c r="B165" s="109"/>
      <c r="C165" s="162"/>
      <c r="D165" s="162"/>
      <c r="E165" s="162"/>
      <c r="F165" s="162"/>
      <c r="G165" s="191"/>
      <c r="H165" s="191"/>
      <c r="I165" s="191"/>
      <c r="J165" s="191"/>
      <c r="K165" s="191"/>
    </row>
    <row r="166" spans="1:11" ht="17.25" hidden="1" customHeight="1" x14ac:dyDescent="0.3">
      <c r="A166" s="118">
        <v>45834</v>
      </c>
      <c r="B166" s="109" t="s">
        <v>86</v>
      </c>
      <c r="C166" s="179"/>
      <c r="D166" s="179"/>
      <c r="E166" s="179"/>
      <c r="F166" s="191"/>
      <c r="G166" s="191"/>
      <c r="H166" s="191"/>
      <c r="I166" s="191"/>
      <c r="J166" s="191"/>
      <c r="K166" s="191"/>
    </row>
    <row r="167" spans="1:11" ht="17.25" hidden="1" customHeight="1" x14ac:dyDescent="0.3">
      <c r="A167" s="118"/>
      <c r="B167" s="109" t="s">
        <v>87</v>
      </c>
      <c r="C167" s="179"/>
      <c r="D167" s="179"/>
      <c r="E167" s="179"/>
      <c r="F167" s="191"/>
      <c r="G167" s="191"/>
      <c r="H167" s="191"/>
      <c r="I167" s="191"/>
      <c r="J167" s="191"/>
      <c r="K167" s="191"/>
    </row>
    <row r="168" spans="1:11" ht="17.25" hidden="1" customHeight="1" x14ac:dyDescent="0.3">
      <c r="A168" s="118"/>
      <c r="B168" s="109" t="s">
        <v>88</v>
      </c>
      <c r="C168" s="179"/>
      <c r="D168" s="179"/>
      <c r="E168" s="179"/>
      <c r="F168" s="191"/>
      <c r="G168" s="191"/>
      <c r="H168" s="191"/>
      <c r="I168" s="191"/>
      <c r="J168" s="191"/>
      <c r="K168" s="191"/>
    </row>
    <row r="169" spans="1:11" ht="17.25" hidden="1" customHeight="1" x14ac:dyDescent="0.3">
      <c r="A169" s="118"/>
      <c r="B169" s="109" t="s">
        <v>89</v>
      </c>
      <c r="C169" s="179">
        <v>742500</v>
      </c>
      <c r="D169" s="179">
        <v>155554</v>
      </c>
      <c r="E169" s="179">
        <v>95.1982</v>
      </c>
      <c r="F169" s="191"/>
      <c r="G169" s="191"/>
      <c r="H169" s="191"/>
      <c r="I169" s="191"/>
      <c r="J169" s="191"/>
      <c r="K169" s="191"/>
    </row>
    <row r="170" spans="1:11" ht="17.25" hidden="1" customHeight="1" x14ac:dyDescent="0.3">
      <c r="A170" s="118"/>
      <c r="B170" s="109"/>
      <c r="C170" s="179"/>
      <c r="D170" s="179"/>
      <c r="E170" s="179"/>
      <c r="F170" s="191"/>
      <c r="G170" s="191"/>
      <c r="H170" s="191"/>
      <c r="I170" s="191"/>
      <c r="J170" s="191"/>
      <c r="K170" s="191"/>
    </row>
    <row r="171" spans="1:11" ht="17.25" hidden="1" customHeight="1" x14ac:dyDescent="0.3">
      <c r="A171" s="118">
        <v>45848</v>
      </c>
      <c r="B171" s="109" t="s">
        <v>86</v>
      </c>
      <c r="C171" s="179"/>
      <c r="D171" s="179"/>
      <c r="E171" s="179"/>
      <c r="F171" s="191"/>
      <c r="G171" s="191"/>
      <c r="H171" s="191"/>
      <c r="I171" s="191"/>
      <c r="J171" s="191"/>
      <c r="K171" s="191"/>
    </row>
    <row r="172" spans="1:11" ht="17.25" hidden="1" customHeight="1" x14ac:dyDescent="0.3">
      <c r="A172" s="162"/>
      <c r="B172" s="109" t="s">
        <v>87</v>
      </c>
      <c r="C172" s="179"/>
      <c r="D172" s="179"/>
      <c r="E172" s="179"/>
      <c r="F172" s="191"/>
      <c r="G172" s="191"/>
      <c r="H172" s="191"/>
      <c r="I172" s="191"/>
      <c r="J172" s="191"/>
      <c r="K172" s="191"/>
    </row>
    <row r="173" spans="1:11" ht="17.25" hidden="1" customHeight="1" x14ac:dyDescent="0.3">
      <c r="A173" s="118"/>
      <c r="B173" s="109" t="s">
        <v>88</v>
      </c>
      <c r="C173" s="179"/>
      <c r="D173" s="179"/>
      <c r="E173" s="179"/>
      <c r="F173" s="191"/>
      <c r="G173" s="191"/>
      <c r="H173" s="191"/>
      <c r="I173" s="191"/>
      <c r="J173" s="191"/>
      <c r="K173" s="191"/>
    </row>
    <row r="174" spans="1:11" ht="17.25" hidden="1" customHeight="1" x14ac:dyDescent="0.3">
      <c r="A174" s="118"/>
      <c r="B174" s="109" t="s">
        <v>89</v>
      </c>
      <c r="C174" s="179">
        <v>767000</v>
      </c>
      <c r="D174" s="179">
        <v>208420</v>
      </c>
      <c r="E174" s="179">
        <v>94.573899999999995</v>
      </c>
      <c r="F174" s="191"/>
      <c r="G174" s="191"/>
      <c r="H174" s="191"/>
      <c r="I174" s="191"/>
      <c r="J174" s="191"/>
      <c r="K174" s="191"/>
    </row>
    <row r="175" spans="1:11" ht="17.25" hidden="1" customHeight="1" x14ac:dyDescent="0.3">
      <c r="A175" s="118"/>
      <c r="B175" s="109"/>
      <c r="C175" s="179"/>
      <c r="D175" s="179"/>
      <c r="E175" s="179"/>
      <c r="F175" s="191"/>
      <c r="G175" s="191"/>
      <c r="H175" s="191"/>
      <c r="I175" s="191"/>
      <c r="J175" s="191"/>
      <c r="K175" s="191"/>
    </row>
    <row r="176" spans="1:11" ht="17.25" hidden="1" customHeight="1" x14ac:dyDescent="0.3">
      <c r="A176" s="118">
        <v>45862</v>
      </c>
      <c r="B176" s="109" t="s">
        <v>86</v>
      </c>
      <c r="C176" s="179"/>
      <c r="D176" s="179"/>
      <c r="E176" s="179"/>
      <c r="F176" s="191"/>
      <c r="G176" s="191"/>
      <c r="H176" s="191"/>
      <c r="I176" s="191"/>
      <c r="J176" s="191"/>
      <c r="K176" s="191"/>
    </row>
    <row r="177" spans="1:11" ht="17.25" hidden="1" customHeight="1" x14ac:dyDescent="0.3">
      <c r="A177" s="118"/>
      <c r="B177" s="109" t="s">
        <v>87</v>
      </c>
      <c r="C177" s="179"/>
      <c r="D177" s="179"/>
      <c r="E177" s="179"/>
      <c r="F177" s="191"/>
      <c r="G177" s="191"/>
      <c r="H177" s="191"/>
      <c r="I177" s="191"/>
      <c r="J177" s="191"/>
      <c r="K177" s="191"/>
    </row>
    <row r="178" spans="1:11" ht="17.25" hidden="1" customHeight="1" x14ac:dyDescent="0.3">
      <c r="A178" s="118"/>
      <c r="B178" s="109" t="s">
        <v>88</v>
      </c>
      <c r="C178" s="179"/>
      <c r="D178" s="179"/>
      <c r="E178" s="179"/>
      <c r="F178" s="191"/>
      <c r="G178" s="191"/>
      <c r="H178" s="191"/>
      <c r="I178" s="191"/>
      <c r="J178" s="191"/>
      <c r="K178" s="191"/>
    </row>
    <row r="179" spans="1:11" ht="17.25" hidden="1" customHeight="1" x14ac:dyDescent="0.3">
      <c r="A179" s="118"/>
      <c r="B179" s="109" t="s">
        <v>89</v>
      </c>
      <c r="C179" s="179">
        <v>602000</v>
      </c>
      <c r="D179" s="179" t="s">
        <v>149</v>
      </c>
      <c r="E179" s="179">
        <v>0</v>
      </c>
      <c r="F179" s="191"/>
      <c r="G179" s="191"/>
      <c r="H179" s="191"/>
      <c r="I179" s="191"/>
      <c r="J179" s="191"/>
      <c r="K179" s="191"/>
    </row>
    <row r="180" spans="1:11" ht="17.25" hidden="1" customHeight="1" x14ac:dyDescent="0.3">
      <c r="A180" s="118"/>
      <c r="B180" s="109"/>
      <c r="C180" s="179"/>
      <c r="D180" s="179"/>
      <c r="E180" s="179"/>
      <c r="F180" s="191"/>
      <c r="G180" s="191"/>
      <c r="H180" s="191"/>
      <c r="I180" s="191"/>
      <c r="J180" s="191"/>
      <c r="K180" s="191"/>
    </row>
    <row r="181" spans="1:11" ht="17.25" hidden="1" customHeight="1" x14ac:dyDescent="0.3">
      <c r="A181" s="118">
        <v>45876</v>
      </c>
      <c r="B181" s="109" t="s">
        <v>86</v>
      </c>
      <c r="C181" s="179"/>
      <c r="D181" s="179"/>
      <c r="E181" s="179"/>
      <c r="F181" s="191"/>
      <c r="G181" s="191"/>
      <c r="H181" s="191"/>
      <c r="I181" s="191"/>
      <c r="J181" s="191"/>
      <c r="K181" s="191"/>
    </row>
    <row r="182" spans="1:11" ht="17.25" hidden="1" customHeight="1" x14ac:dyDescent="0.3">
      <c r="A182" s="162"/>
      <c r="B182" s="109" t="s">
        <v>87</v>
      </c>
      <c r="C182" s="179"/>
      <c r="D182" s="179"/>
      <c r="E182" s="179"/>
      <c r="F182" s="191"/>
      <c r="G182" s="191"/>
      <c r="H182" s="191"/>
      <c r="I182" s="191"/>
      <c r="J182" s="191"/>
      <c r="K182" s="191"/>
    </row>
    <row r="183" spans="1:11" ht="17.25" hidden="1" customHeight="1" x14ac:dyDescent="0.3">
      <c r="A183" s="118"/>
      <c r="B183" s="109" t="s">
        <v>88</v>
      </c>
      <c r="C183" s="179"/>
      <c r="D183" s="179"/>
      <c r="E183" s="179"/>
      <c r="F183" s="191"/>
      <c r="G183" s="191"/>
      <c r="H183" s="191"/>
      <c r="I183" s="191"/>
      <c r="J183" s="191"/>
      <c r="K183" s="191"/>
    </row>
    <row r="184" spans="1:11" ht="17.25" hidden="1" customHeight="1" x14ac:dyDescent="0.3">
      <c r="A184" s="118"/>
      <c r="B184" s="109" t="s">
        <v>89</v>
      </c>
      <c r="C184" s="179">
        <v>539200</v>
      </c>
      <c r="D184" s="179">
        <v>203350</v>
      </c>
      <c r="E184" s="179">
        <v>94.852599999999995</v>
      </c>
      <c r="F184" s="191"/>
      <c r="G184" s="191"/>
      <c r="H184" s="191"/>
      <c r="I184" s="191"/>
      <c r="J184" s="191"/>
      <c r="K184" s="191"/>
    </row>
    <row r="185" spans="1:11" ht="17.25" hidden="1" customHeight="1" x14ac:dyDescent="0.3">
      <c r="A185" s="118"/>
      <c r="B185" s="109"/>
      <c r="C185" s="179"/>
      <c r="D185" s="179"/>
      <c r="E185" s="179"/>
      <c r="F185" s="191"/>
      <c r="G185" s="191"/>
      <c r="H185" s="191"/>
      <c r="I185" s="191"/>
      <c r="J185" s="191"/>
      <c r="K185" s="191"/>
    </row>
    <row r="186" spans="1:11" ht="17.25" hidden="1" customHeight="1" x14ac:dyDescent="0.3">
      <c r="A186" s="118">
        <v>45890</v>
      </c>
      <c r="B186" s="109" t="s">
        <v>86</v>
      </c>
      <c r="C186" s="179"/>
      <c r="D186" s="179"/>
      <c r="E186" s="179"/>
      <c r="F186" s="191"/>
      <c r="G186" s="191"/>
      <c r="H186" s="191"/>
      <c r="I186" s="191"/>
      <c r="J186" s="191"/>
      <c r="K186" s="191"/>
    </row>
    <row r="187" spans="1:11" ht="17.25" hidden="1" customHeight="1" x14ac:dyDescent="0.3">
      <c r="A187" s="118"/>
      <c r="B187" s="109" t="s">
        <v>87</v>
      </c>
      <c r="C187" s="179"/>
      <c r="D187" s="179"/>
      <c r="E187" s="179"/>
      <c r="F187" s="191"/>
      <c r="G187" s="191"/>
      <c r="H187" s="191"/>
      <c r="I187" s="191"/>
      <c r="J187" s="191"/>
      <c r="K187" s="191"/>
    </row>
    <row r="188" spans="1:11" ht="17.25" hidden="1" customHeight="1" x14ac:dyDescent="0.3">
      <c r="A188" s="118"/>
      <c r="B188" s="109" t="s">
        <v>88</v>
      </c>
      <c r="C188" s="179"/>
      <c r="D188" s="179"/>
      <c r="E188" s="179"/>
      <c r="F188" s="191"/>
      <c r="G188" s="191"/>
      <c r="H188" s="191"/>
      <c r="I188" s="191"/>
      <c r="J188" s="191"/>
      <c r="K188" s="191"/>
    </row>
    <row r="189" spans="1:11" ht="17.25" hidden="1" customHeight="1" x14ac:dyDescent="0.3">
      <c r="A189" s="118"/>
      <c r="B189" s="109" t="s">
        <v>89</v>
      </c>
      <c r="C189" s="179">
        <v>873800</v>
      </c>
      <c r="D189" s="179">
        <v>109250</v>
      </c>
      <c r="E189" s="179">
        <v>95.5244</v>
      </c>
      <c r="F189" s="191"/>
      <c r="G189" s="191"/>
      <c r="H189" s="191"/>
      <c r="I189" s="191"/>
      <c r="J189" s="191"/>
      <c r="K189" s="191"/>
    </row>
    <row r="190" spans="1:11" ht="17.25" hidden="1" customHeight="1" x14ac:dyDescent="0.3">
      <c r="A190" s="118"/>
      <c r="B190" s="109"/>
      <c r="C190" s="179"/>
      <c r="D190" s="179"/>
      <c r="E190" s="179"/>
      <c r="F190" s="191"/>
      <c r="G190" s="191"/>
      <c r="H190" s="191"/>
      <c r="I190" s="191"/>
      <c r="J190" s="191"/>
      <c r="K190" s="191"/>
    </row>
    <row r="191" spans="1:11" ht="17.25" hidden="1" customHeight="1" x14ac:dyDescent="0.3">
      <c r="A191" s="118">
        <v>45904</v>
      </c>
      <c r="B191" s="109" t="s">
        <v>86</v>
      </c>
      <c r="C191" s="179"/>
      <c r="D191" s="179"/>
      <c r="E191" s="179"/>
      <c r="F191" s="191"/>
      <c r="G191" s="191"/>
      <c r="H191" s="191"/>
      <c r="I191" s="191"/>
      <c r="J191" s="191"/>
      <c r="K191" s="191"/>
    </row>
    <row r="192" spans="1:11" ht="17.25" hidden="1" customHeight="1" x14ac:dyDescent="0.3">
      <c r="A192" s="118"/>
      <c r="B192" s="109" t="s">
        <v>87</v>
      </c>
      <c r="C192" s="179"/>
      <c r="D192" s="179"/>
      <c r="E192" s="179"/>
      <c r="F192" s="191"/>
      <c r="G192" s="191"/>
      <c r="H192" s="191"/>
      <c r="I192" s="191"/>
      <c r="J192" s="191"/>
      <c r="K192" s="191"/>
    </row>
    <row r="193" spans="1:11" ht="17.25" hidden="1" customHeight="1" x14ac:dyDescent="0.3">
      <c r="A193" s="118"/>
      <c r="B193" s="109" t="s">
        <v>88</v>
      </c>
      <c r="C193" s="179"/>
      <c r="D193" s="179"/>
      <c r="E193" s="179"/>
      <c r="F193" s="191"/>
      <c r="G193" s="191"/>
      <c r="H193" s="191"/>
      <c r="I193" s="191"/>
      <c r="J193" s="191"/>
      <c r="K193" s="191"/>
    </row>
    <row r="194" spans="1:11" ht="17.25" hidden="1" customHeight="1" x14ac:dyDescent="0.3">
      <c r="A194" s="118"/>
      <c r="B194" s="109" t="s">
        <v>89</v>
      </c>
      <c r="C194" s="179">
        <v>444000</v>
      </c>
      <c r="D194" s="179">
        <v>36744</v>
      </c>
      <c r="E194" s="179">
        <v>95.534400000000005</v>
      </c>
      <c r="F194" s="191"/>
      <c r="G194" s="191"/>
      <c r="H194" s="191"/>
      <c r="I194" s="191"/>
      <c r="J194" s="191"/>
      <c r="K194" s="191"/>
    </row>
    <row r="195" spans="1:11" ht="17.25" hidden="1" customHeight="1" x14ac:dyDescent="0.3">
      <c r="A195" s="118"/>
      <c r="B195" s="109"/>
      <c r="C195" s="179"/>
      <c r="D195" s="179"/>
      <c r="E195" s="179"/>
      <c r="F195" s="191"/>
      <c r="G195" s="191"/>
      <c r="H195" s="191"/>
      <c r="I195" s="191"/>
      <c r="J195" s="191"/>
      <c r="K195" s="191"/>
    </row>
    <row r="196" spans="1:11" ht="17.25" hidden="1" customHeight="1" x14ac:dyDescent="0.3">
      <c r="A196" s="118">
        <v>45918</v>
      </c>
      <c r="B196" s="109" t="s">
        <v>86</v>
      </c>
      <c r="C196" s="179"/>
      <c r="D196" s="179"/>
      <c r="E196" s="179"/>
      <c r="F196" s="191"/>
      <c r="G196" s="191"/>
      <c r="H196" s="191"/>
      <c r="I196" s="191"/>
      <c r="J196" s="191"/>
      <c r="K196" s="191"/>
    </row>
    <row r="197" spans="1:11" ht="17.25" hidden="1" customHeight="1" x14ac:dyDescent="0.3">
      <c r="A197" s="118"/>
      <c r="B197" s="109" t="s">
        <v>87</v>
      </c>
      <c r="C197" s="179"/>
      <c r="D197" s="179"/>
      <c r="E197" s="179"/>
      <c r="F197" s="191"/>
      <c r="G197" s="191"/>
      <c r="H197" s="191"/>
      <c r="I197" s="191"/>
      <c r="J197" s="191"/>
      <c r="K197" s="191"/>
    </row>
    <row r="198" spans="1:11" ht="17.25" hidden="1" customHeight="1" x14ac:dyDescent="0.3">
      <c r="A198" s="118"/>
      <c r="B198" s="109" t="s">
        <v>88</v>
      </c>
      <c r="C198" s="179"/>
      <c r="D198" s="179"/>
      <c r="E198" s="179"/>
      <c r="F198" s="191"/>
      <c r="G198" s="191"/>
      <c r="H198" s="191"/>
      <c r="I198" s="191"/>
      <c r="J198" s="191"/>
      <c r="K198" s="191"/>
    </row>
    <row r="199" spans="1:11" ht="17.25" hidden="1" customHeight="1" x14ac:dyDescent="0.3">
      <c r="A199" s="118"/>
      <c r="B199" s="109" t="s">
        <v>89</v>
      </c>
      <c r="C199" s="179">
        <v>502006</v>
      </c>
      <c r="D199" s="179" t="s">
        <v>149</v>
      </c>
      <c r="E199" s="179" t="s">
        <v>24</v>
      </c>
      <c r="F199" s="191"/>
      <c r="G199" s="191"/>
      <c r="H199" s="191"/>
      <c r="I199" s="191"/>
      <c r="J199" s="191"/>
      <c r="K199" s="191"/>
    </row>
    <row r="200" spans="1:11" ht="17.25" hidden="1" customHeight="1" x14ac:dyDescent="0.3">
      <c r="A200" s="118"/>
      <c r="B200" s="109"/>
      <c r="C200" s="179"/>
      <c r="D200" s="179"/>
      <c r="E200" s="179"/>
      <c r="F200" s="191"/>
      <c r="G200" s="191"/>
      <c r="H200" s="191"/>
      <c r="I200" s="191"/>
      <c r="J200" s="191"/>
      <c r="K200" s="191"/>
    </row>
    <row r="201" spans="1:11" ht="17.25" hidden="1" customHeight="1" x14ac:dyDescent="0.3">
      <c r="A201" s="118">
        <v>45932</v>
      </c>
      <c r="B201" s="109" t="s">
        <v>86</v>
      </c>
      <c r="C201" s="179"/>
      <c r="D201" s="179"/>
      <c r="E201" s="179"/>
      <c r="F201" s="191"/>
      <c r="G201" s="191"/>
      <c r="H201" s="191"/>
      <c r="I201" s="191"/>
      <c r="J201" s="191"/>
      <c r="K201" s="191"/>
    </row>
    <row r="202" spans="1:11" ht="17.25" hidden="1" customHeight="1" x14ac:dyDescent="0.3">
      <c r="A202" s="118"/>
      <c r="B202" s="109" t="s">
        <v>87</v>
      </c>
      <c r="C202" s="179"/>
      <c r="D202" s="179"/>
      <c r="E202" s="179"/>
      <c r="F202" s="191"/>
      <c r="G202" s="191"/>
      <c r="H202" s="191"/>
      <c r="I202" s="191"/>
      <c r="J202" s="191"/>
      <c r="K202" s="191"/>
    </row>
    <row r="203" spans="1:11" ht="17.25" hidden="1" customHeight="1" x14ac:dyDescent="0.3">
      <c r="A203" s="118"/>
      <c r="B203" s="109" t="s">
        <v>88</v>
      </c>
      <c r="C203" s="179"/>
      <c r="D203" s="179"/>
      <c r="E203" s="179"/>
      <c r="F203" s="191"/>
      <c r="G203" s="191"/>
      <c r="H203" s="191"/>
      <c r="I203" s="191"/>
      <c r="J203" s="191"/>
      <c r="K203" s="191"/>
    </row>
    <row r="204" spans="1:11" ht="17.25" hidden="1" customHeight="1" x14ac:dyDescent="0.3">
      <c r="A204" s="118"/>
      <c r="B204" s="109" t="s">
        <v>89</v>
      </c>
      <c r="C204" s="179">
        <v>394000</v>
      </c>
      <c r="D204" s="179">
        <v>246752.9</v>
      </c>
      <c r="E204" s="179">
        <v>94.546499999999995</v>
      </c>
      <c r="F204" s="191"/>
      <c r="G204" s="191"/>
      <c r="H204" s="191"/>
      <c r="I204" s="191"/>
      <c r="J204" s="191"/>
      <c r="K204" s="191"/>
    </row>
    <row r="205" spans="1:11" ht="17.25" hidden="1" customHeight="1" x14ac:dyDescent="0.3">
      <c r="A205" s="118"/>
      <c r="B205" s="109"/>
      <c r="C205" s="179"/>
      <c r="D205" s="179"/>
      <c r="E205" s="179"/>
      <c r="F205" s="191"/>
      <c r="G205" s="191"/>
      <c r="H205" s="191"/>
      <c r="I205" s="191"/>
      <c r="J205" s="191"/>
      <c r="K205" s="191"/>
    </row>
    <row r="206" spans="1:11" ht="17.25" hidden="1" customHeight="1" x14ac:dyDescent="0.3">
      <c r="A206" s="118">
        <v>45946</v>
      </c>
      <c r="B206" s="109" t="s">
        <v>86</v>
      </c>
      <c r="C206" s="179"/>
      <c r="D206" s="179"/>
      <c r="E206" s="179"/>
      <c r="F206" s="191"/>
      <c r="G206" s="191"/>
      <c r="H206" s="191"/>
      <c r="I206" s="191"/>
      <c r="J206" s="191"/>
      <c r="K206" s="191"/>
    </row>
    <row r="207" spans="1:11" ht="17.25" hidden="1" customHeight="1" x14ac:dyDescent="0.3">
      <c r="A207" s="118"/>
      <c r="B207" s="109" t="s">
        <v>87</v>
      </c>
      <c r="C207" s="179"/>
      <c r="D207" s="179"/>
      <c r="E207" s="179"/>
      <c r="F207" s="191"/>
      <c r="G207" s="191"/>
      <c r="H207" s="191"/>
      <c r="I207" s="191"/>
      <c r="J207" s="191"/>
      <c r="K207" s="191"/>
    </row>
    <row r="208" spans="1:11" ht="17.25" hidden="1" customHeight="1" x14ac:dyDescent="0.3">
      <c r="A208" s="118"/>
      <c r="B208" s="109" t="s">
        <v>88</v>
      </c>
      <c r="C208" s="179"/>
      <c r="D208" s="179"/>
      <c r="E208" s="179"/>
      <c r="F208" s="191"/>
      <c r="G208" s="191"/>
      <c r="H208" s="191"/>
      <c r="I208" s="191"/>
      <c r="J208" s="191"/>
      <c r="K208" s="191"/>
    </row>
    <row r="209" spans="1:11" ht="17.25" hidden="1" customHeight="1" x14ac:dyDescent="0.3">
      <c r="A209" s="118"/>
      <c r="B209" s="109" t="s">
        <v>89</v>
      </c>
      <c r="C209" s="179">
        <v>1058500</v>
      </c>
      <c r="D209" s="179">
        <v>157844.5</v>
      </c>
      <c r="E209" s="179">
        <v>94.837599999999995</v>
      </c>
      <c r="F209" s="191"/>
      <c r="G209" s="191"/>
      <c r="H209" s="191"/>
      <c r="I209" s="191"/>
      <c r="J209" s="191"/>
      <c r="K209" s="191"/>
    </row>
    <row r="210" spans="1:11" ht="17.25" hidden="1" customHeight="1" x14ac:dyDescent="0.3">
      <c r="A210" s="118"/>
      <c r="B210" s="109"/>
      <c r="C210" s="179"/>
      <c r="D210" s="179"/>
      <c r="E210" s="179"/>
      <c r="F210" s="191"/>
      <c r="G210" s="191"/>
      <c r="H210" s="191"/>
      <c r="I210" s="191"/>
      <c r="J210" s="191"/>
      <c r="K210" s="191"/>
    </row>
    <row r="211" spans="1:11" ht="17.25" hidden="1" customHeight="1" x14ac:dyDescent="0.3">
      <c r="A211" s="118">
        <v>45960</v>
      </c>
      <c r="B211" s="109" t="s">
        <v>86</v>
      </c>
      <c r="C211" s="179"/>
      <c r="D211" s="179"/>
      <c r="E211" s="179"/>
      <c r="F211" s="191"/>
      <c r="G211" s="191"/>
      <c r="H211" s="191"/>
      <c r="I211" s="191"/>
      <c r="J211" s="191"/>
      <c r="K211" s="191"/>
    </row>
    <row r="212" spans="1:11" ht="17.25" hidden="1" customHeight="1" x14ac:dyDescent="0.3">
      <c r="A212" s="118"/>
      <c r="B212" s="109" t="s">
        <v>87</v>
      </c>
      <c r="C212" s="179"/>
      <c r="D212" s="179"/>
      <c r="E212" s="179"/>
      <c r="F212" s="191"/>
      <c r="G212" s="191"/>
      <c r="H212" s="191"/>
      <c r="I212" s="191"/>
      <c r="J212" s="191"/>
      <c r="K212" s="191"/>
    </row>
    <row r="213" spans="1:11" ht="17.25" hidden="1" customHeight="1" x14ac:dyDescent="0.3">
      <c r="A213" s="118"/>
      <c r="B213" s="109" t="s">
        <v>88</v>
      </c>
      <c r="C213" s="179"/>
      <c r="D213" s="179"/>
      <c r="E213" s="179"/>
      <c r="F213" s="191"/>
      <c r="G213" s="191"/>
      <c r="H213" s="191"/>
      <c r="I213" s="191"/>
      <c r="J213" s="191"/>
      <c r="K213" s="191"/>
    </row>
    <row r="214" spans="1:11" ht="17.25" hidden="1" customHeight="1" x14ac:dyDescent="0.3">
      <c r="A214" s="118"/>
      <c r="B214" s="109" t="s">
        <v>89</v>
      </c>
      <c r="C214" s="179">
        <v>1011500</v>
      </c>
      <c r="D214" s="179">
        <v>205880.7</v>
      </c>
      <c r="E214" s="179">
        <v>95.001199999999997</v>
      </c>
      <c r="F214" s="191"/>
      <c r="G214" s="191"/>
      <c r="H214" s="191"/>
      <c r="I214" s="191"/>
      <c r="J214" s="191"/>
      <c r="K214" s="191"/>
    </row>
    <row r="215" spans="1:11" ht="17.25" hidden="1" customHeight="1" x14ac:dyDescent="0.3">
      <c r="A215" s="118"/>
      <c r="B215" s="109"/>
      <c r="C215" s="179"/>
      <c r="D215" s="179"/>
      <c r="E215" s="179"/>
      <c r="F215" s="191"/>
      <c r="G215" s="191"/>
      <c r="H215" s="191"/>
      <c r="I215" s="191"/>
      <c r="J215" s="191"/>
      <c r="K215" s="191"/>
    </row>
    <row r="216" spans="1:11" ht="17.25" hidden="1" customHeight="1" x14ac:dyDescent="0.3">
      <c r="A216" s="118">
        <v>45974</v>
      </c>
      <c r="B216" s="109" t="s">
        <v>86</v>
      </c>
      <c r="C216" s="179"/>
      <c r="D216" s="179"/>
      <c r="E216" s="179"/>
      <c r="F216" s="191"/>
      <c r="G216" s="191"/>
      <c r="H216" s="191"/>
      <c r="I216" s="191"/>
      <c r="J216" s="191"/>
      <c r="K216" s="191"/>
    </row>
    <row r="217" spans="1:11" ht="17.25" hidden="1" customHeight="1" x14ac:dyDescent="0.3">
      <c r="A217" s="118"/>
      <c r="B217" s="109" t="s">
        <v>87</v>
      </c>
      <c r="C217" s="179"/>
      <c r="D217" s="179"/>
      <c r="E217" s="179"/>
      <c r="F217" s="191"/>
      <c r="G217" s="191"/>
      <c r="H217" s="191"/>
      <c r="I217" s="191"/>
      <c r="J217" s="191"/>
      <c r="K217" s="191"/>
    </row>
    <row r="218" spans="1:11" ht="17.25" hidden="1" customHeight="1" x14ac:dyDescent="0.3">
      <c r="A218" s="118"/>
      <c r="B218" s="109" t="s">
        <v>88</v>
      </c>
      <c r="C218" s="179"/>
      <c r="D218" s="179"/>
      <c r="E218" s="179"/>
      <c r="F218" s="191"/>
      <c r="G218" s="191"/>
      <c r="H218" s="191"/>
      <c r="I218" s="191"/>
      <c r="J218" s="191"/>
      <c r="K218" s="191"/>
    </row>
    <row r="219" spans="1:11" ht="17.25" hidden="1" customHeight="1" x14ac:dyDescent="0.3">
      <c r="A219" s="118"/>
      <c r="B219" s="109" t="s">
        <v>89</v>
      </c>
      <c r="C219" s="179">
        <v>727600</v>
      </c>
      <c r="D219" s="179">
        <v>55020.1</v>
      </c>
      <c r="E219" s="179">
        <v>95.138800000000003</v>
      </c>
      <c r="F219" s="191"/>
      <c r="G219" s="191"/>
      <c r="H219" s="191"/>
      <c r="I219" s="191"/>
      <c r="J219" s="191"/>
      <c r="K219" s="191"/>
    </row>
    <row r="220" spans="1:11" ht="17.25" hidden="1" customHeight="1" x14ac:dyDescent="0.3">
      <c r="A220" s="118"/>
      <c r="B220" s="109"/>
      <c r="F220" s="191"/>
      <c r="G220" s="191"/>
      <c r="H220" s="191"/>
      <c r="I220" s="191"/>
      <c r="J220" s="191"/>
      <c r="K220" s="191"/>
    </row>
    <row r="221" spans="1:11" ht="17.25" hidden="1" customHeight="1" x14ac:dyDescent="0.3">
      <c r="A221" s="118">
        <v>45988</v>
      </c>
      <c r="B221" s="109" t="s">
        <v>86</v>
      </c>
      <c r="C221" s="179"/>
      <c r="D221" s="179"/>
      <c r="E221" s="179"/>
      <c r="F221" s="191"/>
      <c r="G221" s="191"/>
      <c r="H221" s="191"/>
      <c r="I221" s="191"/>
      <c r="J221" s="191"/>
      <c r="K221" s="191"/>
    </row>
    <row r="222" spans="1:11" ht="17.25" hidden="1" customHeight="1" x14ac:dyDescent="0.3">
      <c r="A222" s="118"/>
      <c r="B222" s="109" t="s">
        <v>87</v>
      </c>
      <c r="C222" s="179"/>
      <c r="D222" s="179"/>
      <c r="E222" s="179"/>
      <c r="F222" s="191"/>
      <c r="G222" s="191"/>
      <c r="H222" s="191"/>
      <c r="I222" s="191"/>
      <c r="J222" s="191"/>
      <c r="K222" s="191"/>
    </row>
    <row r="223" spans="1:11" ht="17.25" hidden="1" customHeight="1" x14ac:dyDescent="0.3">
      <c r="A223" s="118"/>
      <c r="B223" s="109" t="s">
        <v>88</v>
      </c>
      <c r="C223" s="179"/>
      <c r="D223" s="179"/>
      <c r="E223" s="179"/>
      <c r="F223" s="191"/>
      <c r="G223" s="191"/>
      <c r="H223" s="191"/>
      <c r="I223" s="191"/>
      <c r="J223" s="191"/>
      <c r="K223" s="191"/>
    </row>
    <row r="224" spans="1:11" ht="17.25" hidden="1" customHeight="1" x14ac:dyDescent="0.3">
      <c r="A224" s="118"/>
      <c r="B224" s="109" t="s">
        <v>89</v>
      </c>
      <c r="C224" s="179">
        <v>523500</v>
      </c>
      <c r="D224" s="179">
        <v>28207</v>
      </c>
      <c r="E224" s="179">
        <v>95.437600000000003</v>
      </c>
      <c r="F224" s="191"/>
      <c r="G224" s="191"/>
      <c r="H224" s="191"/>
      <c r="I224" s="191"/>
      <c r="J224" s="191"/>
      <c r="K224" s="191"/>
    </row>
    <row r="225" spans="1:11" ht="17.25" hidden="1" customHeight="1" x14ac:dyDescent="0.3">
      <c r="A225" s="118"/>
      <c r="B225" s="109"/>
      <c r="C225" s="179"/>
      <c r="D225" s="179"/>
      <c r="E225" s="179"/>
      <c r="F225" s="191"/>
      <c r="G225" s="191"/>
      <c r="H225" s="191"/>
      <c r="I225" s="191"/>
      <c r="J225" s="191"/>
      <c r="K225" s="191"/>
    </row>
    <row r="226" spans="1:11" ht="17.25" hidden="1" customHeight="1" x14ac:dyDescent="0.3">
      <c r="A226" s="118">
        <v>46002</v>
      </c>
      <c r="B226" s="109" t="s">
        <v>86</v>
      </c>
      <c r="C226" s="179"/>
      <c r="D226" s="179"/>
      <c r="E226" s="179"/>
      <c r="F226" s="191"/>
      <c r="G226" s="191"/>
      <c r="H226" s="191"/>
      <c r="I226" s="191"/>
      <c r="J226" s="191"/>
      <c r="K226" s="191"/>
    </row>
    <row r="227" spans="1:11" ht="17.25" hidden="1" customHeight="1" x14ac:dyDescent="0.3">
      <c r="A227" s="118"/>
      <c r="B227" s="109" t="s">
        <v>87</v>
      </c>
      <c r="C227" s="179"/>
      <c r="D227" s="179"/>
      <c r="E227" s="179"/>
      <c r="F227" s="191"/>
      <c r="G227" s="191"/>
      <c r="H227" s="191"/>
      <c r="I227" s="191"/>
      <c r="J227" s="191"/>
      <c r="K227" s="191"/>
    </row>
    <row r="228" spans="1:11" ht="17.25" hidden="1" customHeight="1" x14ac:dyDescent="0.3">
      <c r="A228" s="118"/>
      <c r="B228" s="109" t="s">
        <v>88</v>
      </c>
      <c r="C228" s="179"/>
      <c r="D228" s="179"/>
      <c r="E228" s="179"/>
      <c r="F228" s="191"/>
      <c r="G228" s="191"/>
      <c r="H228" s="191"/>
      <c r="I228" s="191"/>
      <c r="J228" s="191"/>
      <c r="K228" s="191"/>
    </row>
    <row r="229" spans="1:11" ht="17.25" hidden="1" customHeight="1" x14ac:dyDescent="0.3">
      <c r="A229" s="118"/>
      <c r="B229" s="109" t="s">
        <v>89</v>
      </c>
      <c r="C229" s="179">
        <v>523000</v>
      </c>
      <c r="D229" s="179">
        <v>190738.5</v>
      </c>
      <c r="E229" s="179">
        <v>95.501300000000001</v>
      </c>
      <c r="F229" s="191"/>
      <c r="G229" s="191"/>
      <c r="H229" s="191"/>
      <c r="I229" s="191"/>
      <c r="J229" s="191"/>
      <c r="K229" s="191"/>
    </row>
    <row r="230" spans="1:11" ht="17.25" hidden="1" customHeight="1" x14ac:dyDescent="0.3">
      <c r="A230" s="118"/>
      <c r="B230" s="109"/>
      <c r="F230" s="191"/>
      <c r="G230" s="191"/>
      <c r="H230" s="191"/>
      <c r="I230" s="191"/>
      <c r="J230" s="191"/>
      <c r="K230" s="191"/>
    </row>
    <row r="231" spans="1:11" ht="17.25" hidden="1" customHeight="1" x14ac:dyDescent="0.3">
      <c r="A231" s="118">
        <v>46017</v>
      </c>
      <c r="B231" s="109" t="s">
        <v>86</v>
      </c>
      <c r="C231" s="179"/>
      <c r="D231" s="179"/>
      <c r="E231" s="179"/>
      <c r="F231" s="191"/>
      <c r="G231" s="191"/>
      <c r="H231" s="191"/>
      <c r="I231" s="191"/>
      <c r="J231" s="191"/>
      <c r="K231" s="191"/>
    </row>
    <row r="232" spans="1:11" ht="17.25" hidden="1" customHeight="1" x14ac:dyDescent="0.3">
      <c r="A232" s="118"/>
      <c r="B232" s="109" t="s">
        <v>87</v>
      </c>
      <c r="C232" s="179"/>
      <c r="D232" s="179"/>
      <c r="E232" s="179"/>
      <c r="F232" s="191"/>
      <c r="G232" s="191"/>
      <c r="H232" s="191"/>
      <c r="I232" s="191"/>
      <c r="J232" s="191"/>
      <c r="K232" s="191"/>
    </row>
    <row r="233" spans="1:11" ht="17.25" hidden="1" customHeight="1" x14ac:dyDescent="0.3">
      <c r="A233" s="118"/>
      <c r="B233" s="109" t="s">
        <v>88</v>
      </c>
      <c r="C233" s="179"/>
      <c r="D233" s="179"/>
      <c r="E233" s="179"/>
      <c r="F233" s="191"/>
      <c r="G233" s="191"/>
      <c r="H233" s="191"/>
      <c r="I233" s="191"/>
      <c r="J233" s="191"/>
      <c r="K233" s="191"/>
    </row>
    <row r="234" spans="1:11" ht="17.25" hidden="1" customHeight="1" x14ac:dyDescent="0.3">
      <c r="A234" s="118"/>
      <c r="B234" s="109" t="s">
        <v>89</v>
      </c>
      <c r="C234" s="179">
        <v>669000</v>
      </c>
      <c r="D234" s="179">
        <v>114482.5</v>
      </c>
      <c r="E234" s="179">
        <v>96.399199999999993</v>
      </c>
      <c r="F234" s="191"/>
      <c r="G234" s="191"/>
      <c r="H234" s="191"/>
      <c r="I234" s="191"/>
      <c r="J234" s="191"/>
      <c r="K234" s="191"/>
    </row>
    <row r="235" spans="1:11" ht="17.25" hidden="1" customHeight="1" x14ac:dyDescent="0.3">
      <c r="A235" s="118"/>
      <c r="B235" s="109"/>
      <c r="C235" s="179"/>
      <c r="D235" s="179"/>
      <c r="E235" s="179"/>
      <c r="F235" s="191"/>
      <c r="G235" s="191"/>
      <c r="H235" s="191"/>
      <c r="I235" s="191"/>
      <c r="J235" s="191"/>
      <c r="K235" s="191"/>
    </row>
    <row r="236" spans="1:11" ht="17.25" hidden="1" customHeight="1" x14ac:dyDescent="0.3">
      <c r="A236" s="118">
        <v>46030</v>
      </c>
      <c r="B236" s="109" t="s">
        <v>86</v>
      </c>
      <c r="C236" s="179"/>
      <c r="D236" s="179"/>
      <c r="E236" s="179"/>
      <c r="F236" s="191"/>
      <c r="G236" s="191"/>
      <c r="H236" s="191"/>
      <c r="I236" s="191"/>
      <c r="J236" s="191"/>
      <c r="K236" s="191"/>
    </row>
    <row r="237" spans="1:11" ht="17.25" hidden="1" customHeight="1" x14ac:dyDescent="0.3">
      <c r="A237" s="118"/>
      <c r="B237" s="109" t="s">
        <v>87</v>
      </c>
      <c r="C237" s="179"/>
      <c r="D237" s="179"/>
      <c r="E237" s="179"/>
      <c r="F237" s="191"/>
      <c r="G237" s="191"/>
      <c r="H237" s="191"/>
      <c r="I237" s="191"/>
      <c r="J237" s="191"/>
      <c r="K237" s="191"/>
    </row>
    <row r="238" spans="1:11" ht="17.25" hidden="1" customHeight="1" x14ac:dyDescent="0.3">
      <c r="A238" s="118"/>
      <c r="B238" s="109" t="s">
        <v>88</v>
      </c>
      <c r="C238" s="179"/>
      <c r="D238" s="179"/>
      <c r="E238" s="179"/>
      <c r="F238" s="191"/>
      <c r="G238" s="191"/>
      <c r="H238" s="191"/>
      <c r="I238" s="191"/>
      <c r="J238" s="191"/>
      <c r="K238" s="191"/>
    </row>
    <row r="239" spans="1:11" ht="17.25" hidden="1" customHeight="1" x14ac:dyDescent="0.3">
      <c r="A239" s="118"/>
      <c r="B239" s="109" t="s">
        <v>89</v>
      </c>
      <c r="C239" s="179">
        <v>758000</v>
      </c>
      <c r="D239" s="179">
        <v>108065</v>
      </c>
      <c r="E239" s="179">
        <v>97.195700000000002</v>
      </c>
      <c r="F239" s="191"/>
      <c r="G239" s="191"/>
      <c r="H239" s="191"/>
      <c r="I239" s="191"/>
      <c r="J239" s="191"/>
      <c r="K239" s="191"/>
    </row>
    <row r="240" spans="1:11" ht="17.25" hidden="1" customHeight="1" x14ac:dyDescent="0.3">
      <c r="A240" s="118"/>
      <c r="B240" s="109"/>
      <c r="E240" s="179"/>
      <c r="F240" s="191"/>
      <c r="G240" s="191"/>
      <c r="H240" s="191"/>
      <c r="I240" s="191"/>
      <c r="J240" s="191"/>
      <c r="K240" s="191"/>
    </row>
    <row r="241" spans="1:11" ht="17.25" hidden="1" customHeight="1" x14ac:dyDescent="0.3">
      <c r="A241" s="118">
        <v>46044</v>
      </c>
      <c r="B241" s="109" t="s">
        <v>86</v>
      </c>
      <c r="C241" s="179"/>
      <c r="D241" s="179"/>
      <c r="E241" s="179"/>
      <c r="F241" s="191"/>
      <c r="G241" s="191"/>
      <c r="H241" s="191"/>
      <c r="I241" s="191"/>
      <c r="J241" s="191"/>
      <c r="K241" s="191"/>
    </row>
    <row r="242" spans="1:11" ht="17.25" hidden="1" customHeight="1" x14ac:dyDescent="0.3">
      <c r="A242" s="118"/>
      <c r="B242" s="109" t="s">
        <v>87</v>
      </c>
      <c r="C242" s="179"/>
      <c r="D242" s="179"/>
      <c r="E242" s="179"/>
      <c r="F242" s="191"/>
      <c r="G242" s="191"/>
      <c r="H242" s="191"/>
      <c r="I242" s="191"/>
      <c r="J242" s="191"/>
      <c r="K242" s="191"/>
    </row>
    <row r="243" spans="1:11" ht="17.25" hidden="1" customHeight="1" x14ac:dyDescent="0.3">
      <c r="A243" s="118"/>
      <c r="B243" s="109" t="s">
        <v>88</v>
      </c>
      <c r="C243" s="179"/>
      <c r="D243" s="179"/>
      <c r="E243" s="179"/>
      <c r="F243" s="191"/>
      <c r="G243" s="191"/>
      <c r="H243" s="191"/>
      <c r="I243" s="191"/>
      <c r="J243" s="191"/>
      <c r="K243" s="191"/>
    </row>
    <row r="244" spans="1:11" ht="17.25" hidden="1" customHeight="1" x14ac:dyDescent="0.3">
      <c r="A244" s="118"/>
      <c r="B244" s="109" t="s">
        <v>89</v>
      </c>
      <c r="C244" s="179">
        <v>428134</v>
      </c>
      <c r="D244" s="179" t="s">
        <v>149</v>
      </c>
      <c r="E244" s="179" t="s">
        <v>24</v>
      </c>
      <c r="F244" s="191"/>
      <c r="G244" s="191"/>
      <c r="H244" s="191"/>
      <c r="I244" s="191"/>
      <c r="J244" s="191"/>
      <c r="K244" s="191"/>
    </row>
    <row r="245" spans="1:11" ht="17.25" hidden="1" customHeight="1" x14ac:dyDescent="0.3">
      <c r="A245" s="118"/>
      <c r="B245" s="109"/>
      <c r="C245" s="179"/>
      <c r="D245" s="179"/>
      <c r="E245" s="179"/>
      <c r="F245" s="191"/>
      <c r="G245" s="191"/>
      <c r="H245" s="191"/>
      <c r="I245" s="191"/>
      <c r="J245" s="191"/>
      <c r="K245" s="191"/>
    </row>
    <row r="246" spans="1:11" ht="17.25" customHeight="1" x14ac:dyDescent="0.3">
      <c r="A246" s="118">
        <v>46059</v>
      </c>
      <c r="B246" s="109" t="s">
        <v>86</v>
      </c>
      <c r="F246" s="191"/>
      <c r="G246" s="191"/>
      <c r="H246" s="191"/>
      <c r="I246" s="191"/>
      <c r="J246" s="191"/>
      <c r="K246" s="191"/>
    </row>
    <row r="247" spans="1:11" ht="17.25" customHeight="1" x14ac:dyDescent="0.3">
      <c r="A247" s="118"/>
      <c r="B247" s="109" t="s">
        <v>87</v>
      </c>
      <c r="F247" s="191"/>
      <c r="G247" s="191"/>
      <c r="H247" s="191"/>
      <c r="I247" s="191"/>
      <c r="J247" s="191"/>
      <c r="K247" s="191"/>
    </row>
    <row r="248" spans="1:11" ht="17.25" customHeight="1" x14ac:dyDescent="0.3">
      <c r="A248" s="118"/>
      <c r="B248" s="109" t="s">
        <v>88</v>
      </c>
      <c r="C248" s="179"/>
      <c r="D248" s="179"/>
      <c r="E248" s="179"/>
      <c r="F248" s="191"/>
      <c r="G248" s="191"/>
      <c r="H248" s="191"/>
      <c r="I248" s="191"/>
      <c r="J248" s="191"/>
      <c r="K248" s="191"/>
    </row>
    <row r="249" spans="1:11" ht="17.25" customHeight="1" x14ac:dyDescent="0.3">
      <c r="A249" s="118"/>
      <c r="B249" s="109" t="s">
        <v>89</v>
      </c>
      <c r="C249" s="179">
        <v>353000.2</v>
      </c>
      <c r="D249" s="179" t="s">
        <v>24</v>
      </c>
      <c r="E249" s="179" t="s">
        <v>24</v>
      </c>
      <c r="F249" s="191"/>
      <c r="G249" s="191"/>
      <c r="H249" s="191"/>
      <c r="I249" s="191"/>
      <c r="J249" s="191"/>
      <c r="K249" s="191"/>
    </row>
    <row r="250" spans="1:11" ht="17.25" customHeight="1" x14ac:dyDescent="0.3">
      <c r="A250" s="118"/>
      <c r="B250" s="109"/>
      <c r="F250" s="191"/>
      <c r="G250" s="191"/>
      <c r="H250" s="191"/>
      <c r="I250" s="191"/>
      <c r="J250" s="191"/>
      <c r="K250" s="191"/>
    </row>
    <row r="251" spans="1:11" ht="17.25" customHeight="1" x14ac:dyDescent="0.3">
      <c r="A251" s="118">
        <v>46072</v>
      </c>
      <c r="B251" s="109" t="s">
        <v>86</v>
      </c>
      <c r="C251" s="179"/>
      <c r="D251" s="179"/>
      <c r="E251" s="179"/>
      <c r="F251" s="191"/>
      <c r="G251" s="191"/>
      <c r="H251" s="191"/>
      <c r="I251" s="191"/>
      <c r="J251" s="191"/>
      <c r="K251" s="191"/>
    </row>
    <row r="252" spans="1:11" ht="17.25" customHeight="1" x14ac:dyDescent="0.3">
      <c r="A252" s="118"/>
      <c r="B252" s="109" t="s">
        <v>87</v>
      </c>
      <c r="C252" s="179"/>
      <c r="D252" s="179"/>
      <c r="E252" s="179"/>
      <c r="F252" s="191"/>
      <c r="G252" s="191"/>
      <c r="H252" s="191"/>
      <c r="I252" s="191"/>
      <c r="J252" s="191"/>
      <c r="K252" s="191"/>
    </row>
    <row r="253" spans="1:11" ht="17.25" customHeight="1" x14ac:dyDescent="0.3">
      <c r="A253" s="118"/>
      <c r="B253" s="109" t="s">
        <v>88</v>
      </c>
      <c r="C253" s="179"/>
      <c r="D253" s="179"/>
      <c r="E253" s="179"/>
      <c r="F253" s="191"/>
      <c r="G253" s="191"/>
      <c r="H253" s="191"/>
      <c r="I253" s="191"/>
      <c r="J253" s="191"/>
      <c r="K253" s="191"/>
    </row>
    <row r="254" spans="1:11" ht="17.25" customHeight="1" x14ac:dyDescent="0.3">
      <c r="A254" s="118"/>
      <c r="B254" s="109" t="s">
        <v>89</v>
      </c>
      <c r="C254" s="179">
        <v>423000</v>
      </c>
      <c r="D254" s="179">
        <v>95330</v>
      </c>
      <c r="E254" s="179">
        <v>96.7179</v>
      </c>
      <c r="F254" s="191"/>
      <c r="G254" s="191"/>
      <c r="H254" s="191"/>
      <c r="I254" s="191"/>
      <c r="J254" s="191"/>
      <c r="K254" s="191"/>
    </row>
    <row r="255" spans="1:11" ht="17.25" customHeight="1" x14ac:dyDescent="0.3">
      <c r="A255" s="118"/>
      <c r="B255" s="109"/>
      <c r="C255" s="179"/>
      <c r="D255" s="179"/>
      <c r="E255" s="179"/>
      <c r="F255" s="191"/>
      <c r="G255" s="191"/>
      <c r="H255" s="191"/>
      <c r="I255" s="191"/>
      <c r="J255" s="191"/>
      <c r="K255" s="191"/>
    </row>
    <row r="256" spans="1:11" ht="17.25" customHeight="1" x14ac:dyDescent="0.3">
      <c r="A256" s="118">
        <v>46086</v>
      </c>
      <c r="B256" s="109" t="s">
        <v>86</v>
      </c>
      <c r="C256" s="179"/>
      <c r="D256" s="179"/>
      <c r="E256" s="179"/>
      <c r="F256" s="191"/>
      <c r="G256" s="191"/>
      <c r="H256" s="191"/>
      <c r="I256" s="191"/>
      <c r="J256" s="191"/>
      <c r="K256" s="191"/>
    </row>
    <row r="257" spans="1:11" ht="17.25" customHeight="1" x14ac:dyDescent="0.3">
      <c r="A257" s="118"/>
      <c r="B257" s="109" t="s">
        <v>87</v>
      </c>
      <c r="C257" s="179"/>
      <c r="D257" s="179"/>
      <c r="E257" s="179"/>
      <c r="F257" s="191"/>
      <c r="G257" s="191"/>
      <c r="H257" s="191"/>
      <c r="I257" s="191"/>
      <c r="J257" s="191"/>
      <c r="K257" s="191"/>
    </row>
    <row r="258" spans="1:11" ht="17.25" customHeight="1" x14ac:dyDescent="0.3">
      <c r="A258" s="118"/>
      <c r="B258" s="109" t="s">
        <v>88</v>
      </c>
      <c r="C258" s="179"/>
      <c r="D258" s="179"/>
      <c r="E258" s="179"/>
      <c r="F258" s="191"/>
      <c r="G258" s="191"/>
      <c r="H258" s="191"/>
      <c r="I258" s="191"/>
      <c r="J258" s="191"/>
      <c r="K258" s="191"/>
    </row>
    <row r="259" spans="1:11" ht="17.25" customHeight="1" x14ac:dyDescent="0.3">
      <c r="A259" s="118"/>
      <c r="B259" s="109" t="s">
        <v>89</v>
      </c>
      <c r="C259" s="179">
        <v>256500</v>
      </c>
      <c r="D259" s="179" t="s">
        <v>149</v>
      </c>
      <c r="E259" s="179" t="s">
        <v>24</v>
      </c>
      <c r="F259" s="191"/>
      <c r="G259" s="191"/>
      <c r="H259" s="191"/>
      <c r="I259" s="191"/>
      <c r="J259" s="191"/>
      <c r="K259" s="191"/>
    </row>
    <row r="260" spans="1:11" ht="17.25" customHeight="1" x14ac:dyDescent="0.3">
      <c r="A260" s="118"/>
      <c r="B260" s="109"/>
      <c r="F260" s="191"/>
      <c r="G260" s="191"/>
      <c r="H260" s="191"/>
      <c r="I260" s="191"/>
      <c r="J260" s="191"/>
      <c r="K260" s="191"/>
    </row>
    <row r="261" spans="1:11" ht="17.25" customHeight="1" x14ac:dyDescent="0.3">
      <c r="A261" s="118">
        <v>46098</v>
      </c>
      <c r="B261" s="109" t="s">
        <v>86</v>
      </c>
      <c r="C261" s="179"/>
      <c r="D261" s="179"/>
      <c r="E261" s="179"/>
      <c r="F261" s="191"/>
      <c r="G261" s="191"/>
      <c r="H261" s="191"/>
      <c r="I261" s="191"/>
      <c r="J261" s="191"/>
      <c r="K261" s="191"/>
    </row>
    <row r="262" spans="1:11" ht="17.25" customHeight="1" x14ac:dyDescent="0.3">
      <c r="A262" s="118"/>
      <c r="B262" s="109" t="s">
        <v>87</v>
      </c>
      <c r="C262" s="179"/>
      <c r="D262" s="179"/>
      <c r="E262" s="179"/>
      <c r="F262" s="191"/>
      <c r="G262" s="191"/>
      <c r="H262" s="191"/>
      <c r="I262" s="191"/>
      <c r="J262" s="191"/>
      <c r="K262" s="191"/>
    </row>
    <row r="263" spans="1:11" ht="17.25" customHeight="1" x14ac:dyDescent="0.3">
      <c r="A263" s="118"/>
      <c r="B263" s="109" t="s">
        <v>88</v>
      </c>
      <c r="C263" s="179"/>
      <c r="D263" s="179"/>
      <c r="E263" s="179"/>
      <c r="F263" s="191"/>
      <c r="G263" s="191"/>
      <c r="H263" s="191"/>
      <c r="I263" s="191"/>
      <c r="J263" s="191"/>
      <c r="K263" s="191"/>
    </row>
    <row r="264" spans="1:11" ht="17.25" customHeight="1" x14ac:dyDescent="0.3">
      <c r="A264" s="118"/>
      <c r="B264" s="109" t="s">
        <v>89</v>
      </c>
      <c r="C264" s="179">
        <v>209950</v>
      </c>
      <c r="D264" s="179">
        <v>105155.1</v>
      </c>
      <c r="E264" s="179">
        <v>94.415000000000006</v>
      </c>
      <c r="F264" s="191"/>
      <c r="G264" s="191"/>
      <c r="H264" s="191"/>
      <c r="I264" s="191"/>
      <c r="J264" s="191"/>
      <c r="K264" s="191"/>
    </row>
    <row r="265" spans="1:11" ht="17.25" customHeight="1" x14ac:dyDescent="0.3">
      <c r="A265" s="118"/>
      <c r="B265" s="109"/>
      <c r="C265" s="179"/>
      <c r="D265" s="179"/>
      <c r="E265" s="179"/>
      <c r="F265" s="191"/>
      <c r="G265" s="191"/>
      <c r="H265" s="191"/>
      <c r="I265" s="191"/>
      <c r="J265" s="191"/>
      <c r="K265" s="191"/>
    </row>
    <row r="266" spans="1:11" ht="17.25" customHeight="1" x14ac:dyDescent="0.3">
      <c r="A266" s="118">
        <v>46114</v>
      </c>
      <c r="B266" s="109" t="s">
        <v>86</v>
      </c>
      <c r="C266" s="179"/>
      <c r="D266" s="179"/>
      <c r="E266" s="179"/>
      <c r="F266" s="191"/>
      <c r="G266" s="191"/>
      <c r="H266" s="191"/>
      <c r="I266" s="191"/>
      <c r="J266" s="191"/>
      <c r="K266" s="191"/>
    </row>
    <row r="267" spans="1:11" ht="17.25" customHeight="1" x14ac:dyDescent="0.3">
      <c r="A267" s="118"/>
      <c r="B267" s="109" t="s">
        <v>87</v>
      </c>
      <c r="C267" s="179"/>
      <c r="D267" s="179"/>
      <c r="E267" s="179"/>
      <c r="F267" s="191"/>
      <c r="G267" s="191"/>
      <c r="H267" s="191"/>
      <c r="I267" s="191"/>
      <c r="J267" s="191"/>
      <c r="K267" s="191"/>
    </row>
    <row r="268" spans="1:11" ht="17.25" customHeight="1" x14ac:dyDescent="0.3">
      <c r="A268" s="118"/>
      <c r="B268" s="109" t="s">
        <v>88</v>
      </c>
      <c r="C268" s="179"/>
      <c r="D268" s="179"/>
      <c r="E268" s="179"/>
      <c r="F268" s="191"/>
      <c r="G268" s="191"/>
      <c r="H268" s="191"/>
      <c r="I268" s="191"/>
      <c r="J268" s="191"/>
      <c r="K268" s="191"/>
    </row>
    <row r="269" spans="1:11" ht="17.25" customHeight="1" x14ac:dyDescent="0.3">
      <c r="A269" s="118"/>
      <c r="B269" s="109" t="s">
        <v>89</v>
      </c>
      <c r="C269" s="179">
        <v>2130500</v>
      </c>
      <c r="D269" s="179">
        <v>51705</v>
      </c>
      <c r="E269" s="179">
        <v>94.455299999999994</v>
      </c>
      <c r="F269" s="191"/>
      <c r="G269" s="191"/>
      <c r="H269" s="191"/>
      <c r="I269" s="191"/>
      <c r="J269" s="191"/>
      <c r="K269" s="191"/>
    </row>
    <row r="270" spans="1:11" ht="17.25" customHeight="1" x14ac:dyDescent="0.3">
      <c r="A270" s="118"/>
      <c r="B270" s="109"/>
      <c r="F270" s="191"/>
      <c r="G270" s="191"/>
      <c r="H270" s="191"/>
      <c r="I270" s="191"/>
      <c r="J270" s="191"/>
      <c r="K270" s="191"/>
    </row>
    <row r="271" spans="1:11" ht="17.25" customHeight="1" x14ac:dyDescent="0.3">
      <c r="A271" s="118">
        <v>46128</v>
      </c>
      <c r="B271" s="109" t="s">
        <v>86</v>
      </c>
      <c r="F271" s="191"/>
      <c r="G271" s="191"/>
      <c r="H271" s="191"/>
      <c r="I271" s="191"/>
      <c r="J271" s="191"/>
      <c r="K271" s="191"/>
    </row>
    <row r="272" spans="1:11" ht="17.25" customHeight="1" x14ac:dyDescent="0.3">
      <c r="A272" s="118"/>
      <c r="B272" s="109" t="s">
        <v>87</v>
      </c>
      <c r="C272" s="179"/>
      <c r="D272" s="179"/>
      <c r="E272" s="179"/>
      <c r="F272" s="191"/>
      <c r="G272" s="191"/>
      <c r="H272" s="191"/>
      <c r="I272" s="191"/>
      <c r="J272" s="191"/>
      <c r="K272" s="191"/>
    </row>
    <row r="273" spans="1:11" ht="17.25" customHeight="1" x14ac:dyDescent="0.3">
      <c r="A273" s="118"/>
      <c r="B273" s="109" t="s">
        <v>88</v>
      </c>
      <c r="C273" s="179"/>
      <c r="D273" s="179"/>
      <c r="E273" s="179"/>
      <c r="F273" s="191"/>
      <c r="G273" s="191"/>
      <c r="H273" s="191"/>
      <c r="I273" s="191"/>
      <c r="J273" s="191"/>
      <c r="K273" s="191"/>
    </row>
    <row r="274" spans="1:11" ht="17.25" customHeight="1" x14ac:dyDescent="0.3">
      <c r="A274" s="118"/>
      <c r="B274" s="109" t="s">
        <v>89</v>
      </c>
      <c r="C274" s="179">
        <v>909565</v>
      </c>
      <c r="D274" s="179">
        <v>42682</v>
      </c>
      <c r="E274" s="179">
        <v>95.339699999999993</v>
      </c>
      <c r="F274" s="191"/>
      <c r="G274" s="191"/>
      <c r="H274" s="191"/>
      <c r="I274" s="191"/>
      <c r="J274" s="191"/>
      <c r="K274" s="191"/>
    </row>
    <row r="275" spans="1:11" ht="17.25" customHeight="1" x14ac:dyDescent="0.3">
      <c r="A275" s="118"/>
      <c r="B275" s="109"/>
      <c r="D275" s="179"/>
      <c r="E275" s="179"/>
      <c r="F275" s="191"/>
      <c r="G275" s="191"/>
      <c r="H275" s="191"/>
      <c r="I275" s="191"/>
      <c r="J275" s="191"/>
      <c r="K275" s="191"/>
    </row>
    <row r="276" spans="1:11" ht="17.25" customHeight="1" x14ac:dyDescent="0.3">
      <c r="A276" s="118">
        <v>46142</v>
      </c>
      <c r="B276" s="109" t="s">
        <v>86</v>
      </c>
      <c r="C276" s="179"/>
      <c r="D276" s="179"/>
      <c r="E276" s="179"/>
      <c r="F276" s="191"/>
      <c r="G276" s="191"/>
      <c r="H276" s="191"/>
      <c r="I276" s="191"/>
      <c r="J276" s="191"/>
      <c r="K276" s="191"/>
    </row>
    <row r="277" spans="1:11" ht="17.25" customHeight="1" x14ac:dyDescent="0.3">
      <c r="A277" s="118"/>
      <c r="B277" s="109" t="s">
        <v>87</v>
      </c>
      <c r="C277" s="179"/>
      <c r="D277" s="179"/>
      <c r="E277" s="179"/>
      <c r="F277" s="191"/>
      <c r="G277" s="191"/>
      <c r="H277" s="191"/>
      <c r="I277" s="191"/>
      <c r="J277" s="191"/>
      <c r="K277" s="191"/>
    </row>
    <row r="278" spans="1:11" ht="17.25" customHeight="1" x14ac:dyDescent="0.3">
      <c r="A278" s="118"/>
      <c r="B278" s="109" t="s">
        <v>88</v>
      </c>
      <c r="C278" s="179"/>
      <c r="D278" s="179"/>
      <c r="E278" s="179"/>
      <c r="F278" s="191"/>
      <c r="G278" s="191"/>
      <c r="H278" s="191"/>
      <c r="I278" s="191"/>
      <c r="J278" s="191"/>
      <c r="K278" s="191"/>
    </row>
    <row r="279" spans="1:11" ht="17.25" customHeight="1" x14ac:dyDescent="0.3">
      <c r="A279" s="118"/>
      <c r="B279" s="109" t="s">
        <v>89</v>
      </c>
      <c r="C279" s="179">
        <v>585500</v>
      </c>
      <c r="D279" s="179" t="s">
        <v>149</v>
      </c>
      <c r="E279" s="179" t="s">
        <v>24</v>
      </c>
      <c r="F279" s="191"/>
      <c r="G279" s="191"/>
      <c r="H279" s="191"/>
      <c r="I279" s="191"/>
      <c r="J279" s="191"/>
      <c r="K279" s="191"/>
    </row>
    <row r="280" spans="1:11" ht="17.25" customHeight="1" x14ac:dyDescent="0.3">
      <c r="A280" s="118"/>
      <c r="B280" s="109"/>
      <c r="C280" s="179"/>
      <c r="D280" s="179"/>
      <c r="E280" s="179"/>
      <c r="F280" s="191"/>
      <c r="G280" s="191"/>
      <c r="H280" s="191"/>
      <c r="I280" s="191"/>
      <c r="J280" s="191"/>
      <c r="K280" s="191"/>
    </row>
    <row r="281" spans="1:11" ht="17.25" customHeight="1" x14ac:dyDescent="0.3">
      <c r="A281" s="118">
        <v>46156</v>
      </c>
      <c r="B281" s="109" t="s">
        <v>86</v>
      </c>
      <c r="C281" s="179"/>
      <c r="D281" s="179"/>
      <c r="E281" s="179"/>
      <c r="F281" s="191"/>
      <c r="G281" s="191"/>
      <c r="H281" s="191"/>
      <c r="I281" s="191"/>
      <c r="J281" s="191"/>
      <c r="K281" s="191"/>
    </row>
    <row r="282" spans="1:11" ht="17.25" customHeight="1" x14ac:dyDescent="0.3">
      <c r="A282" s="118"/>
      <c r="B282" s="109" t="s">
        <v>87</v>
      </c>
      <c r="C282" s="179"/>
      <c r="D282" s="179"/>
      <c r="E282" s="179"/>
      <c r="F282" s="191"/>
      <c r="G282" s="191"/>
      <c r="H282" s="191"/>
      <c r="I282" s="191"/>
      <c r="J282" s="191"/>
      <c r="K282" s="191"/>
    </row>
    <row r="283" spans="1:11" ht="17.25" customHeight="1" x14ac:dyDescent="0.3">
      <c r="A283" s="118"/>
      <c r="B283" s="109" t="s">
        <v>88</v>
      </c>
      <c r="C283" s="179"/>
      <c r="D283" s="179"/>
      <c r="E283" s="179"/>
      <c r="F283" s="191"/>
      <c r="G283" s="191"/>
      <c r="H283" s="191"/>
      <c r="I283" s="191"/>
      <c r="J283" s="191"/>
      <c r="K283" s="191"/>
    </row>
    <row r="284" spans="1:11" ht="17.25" customHeight="1" x14ac:dyDescent="0.3">
      <c r="A284" s="118"/>
      <c r="B284" s="109" t="s">
        <v>89</v>
      </c>
      <c r="C284" s="179">
        <v>772500</v>
      </c>
      <c r="D284" s="179" t="s">
        <v>149</v>
      </c>
      <c r="E284" s="179" t="s">
        <v>24</v>
      </c>
      <c r="F284" s="191"/>
      <c r="G284" s="191"/>
      <c r="H284" s="191"/>
      <c r="I284" s="191"/>
      <c r="J284" s="191"/>
      <c r="K284" s="191"/>
    </row>
    <row r="285" spans="1:11" ht="17.25" customHeight="1" x14ac:dyDescent="0.3">
      <c r="A285" s="118"/>
      <c r="B285" s="109"/>
      <c r="C285" s="179"/>
      <c r="D285" s="179"/>
      <c r="E285" s="179"/>
      <c r="F285" s="191"/>
      <c r="G285" s="191"/>
      <c r="H285" s="191"/>
      <c r="I285" s="191"/>
      <c r="J285" s="191"/>
      <c r="K285" s="191"/>
    </row>
    <row r="286" spans="1:11" ht="17.25" customHeight="1" x14ac:dyDescent="0.3">
      <c r="A286" s="118">
        <v>46163</v>
      </c>
      <c r="B286" s="109" t="s">
        <v>86</v>
      </c>
      <c r="C286" s="179"/>
      <c r="D286" s="179"/>
      <c r="E286" s="179"/>
      <c r="F286" s="191"/>
      <c r="G286" s="191"/>
      <c r="H286" s="191"/>
      <c r="I286" s="191"/>
      <c r="J286" s="191"/>
      <c r="K286" s="191"/>
    </row>
    <row r="287" spans="1:11" ht="17.25" customHeight="1" x14ac:dyDescent="0.3">
      <c r="A287" s="118"/>
      <c r="B287" s="109" t="s">
        <v>87</v>
      </c>
      <c r="C287" s="179"/>
      <c r="D287" s="179"/>
      <c r="E287" s="179"/>
      <c r="F287" s="191"/>
      <c r="G287" s="191"/>
      <c r="H287" s="191"/>
      <c r="I287" s="191"/>
      <c r="J287" s="191"/>
      <c r="K287" s="191"/>
    </row>
    <row r="288" spans="1:11" ht="17.25" customHeight="1" x14ac:dyDescent="0.3">
      <c r="A288" s="118"/>
      <c r="B288" s="109" t="s">
        <v>88</v>
      </c>
      <c r="C288" s="179"/>
      <c r="D288" s="179"/>
      <c r="E288" s="179"/>
      <c r="F288" s="191"/>
      <c r="G288" s="191"/>
      <c r="H288" s="191"/>
      <c r="I288" s="191"/>
      <c r="J288" s="191"/>
      <c r="K288" s="191"/>
    </row>
    <row r="289" spans="1:11" ht="17.25" customHeight="1" x14ac:dyDescent="0.3">
      <c r="A289" s="118"/>
      <c r="B289" s="109" t="s">
        <v>89</v>
      </c>
      <c r="C289" s="179">
        <v>765500</v>
      </c>
      <c r="D289" s="179" t="s">
        <v>149</v>
      </c>
      <c r="E289" s="179" t="s">
        <v>24</v>
      </c>
      <c r="F289" s="191"/>
      <c r="G289" s="191"/>
      <c r="H289" s="191"/>
      <c r="I289" s="191"/>
      <c r="J289" s="191"/>
      <c r="K289" s="191"/>
    </row>
    <row r="290" spans="1:11" ht="17.25" customHeight="1" x14ac:dyDescent="0.3">
      <c r="A290" s="118"/>
      <c r="B290" s="109"/>
      <c r="C290" s="179"/>
      <c r="D290" s="179"/>
      <c r="E290" s="179"/>
      <c r="F290" s="191"/>
      <c r="G290" s="191"/>
      <c r="H290" s="191"/>
      <c r="I290" s="191"/>
      <c r="J290" s="191"/>
      <c r="K290" s="191"/>
    </row>
    <row r="291" spans="1:11" ht="17.25" customHeight="1" x14ac:dyDescent="0.3">
      <c r="A291" s="118">
        <v>46184</v>
      </c>
      <c r="B291" s="109" t="s">
        <v>86</v>
      </c>
      <c r="C291" s="179"/>
      <c r="D291" s="179"/>
      <c r="E291" s="179"/>
      <c r="F291" s="191"/>
      <c r="G291" s="191"/>
      <c r="H291" s="191"/>
      <c r="I291" s="191"/>
      <c r="J291" s="191"/>
      <c r="K291" s="191"/>
    </row>
    <row r="292" spans="1:11" ht="17.25" customHeight="1" x14ac:dyDescent="0.3">
      <c r="A292" s="118"/>
      <c r="B292" s="109" t="s">
        <v>87</v>
      </c>
      <c r="C292" s="179"/>
      <c r="D292" s="179"/>
      <c r="E292" s="179"/>
      <c r="F292" s="191"/>
      <c r="G292" s="191"/>
      <c r="H292" s="191"/>
      <c r="I292" s="191"/>
      <c r="J292" s="191"/>
      <c r="K292" s="191"/>
    </row>
    <row r="293" spans="1:11" ht="17.25" customHeight="1" x14ac:dyDescent="0.3">
      <c r="A293" s="118"/>
      <c r="B293" s="109" t="s">
        <v>88</v>
      </c>
      <c r="C293" s="179"/>
      <c r="D293" s="179"/>
      <c r="E293" s="179"/>
      <c r="F293" s="191"/>
      <c r="G293" s="191"/>
      <c r="H293" s="191"/>
      <c r="I293" s="191"/>
      <c r="J293" s="191"/>
      <c r="K293" s="191"/>
    </row>
    <row r="294" spans="1:11" ht="17.25" customHeight="1" x14ac:dyDescent="0.3">
      <c r="A294" s="118"/>
      <c r="B294" s="109" t="s">
        <v>89</v>
      </c>
      <c r="C294" s="179">
        <v>481000</v>
      </c>
      <c r="D294" s="179" t="s">
        <v>149</v>
      </c>
      <c r="E294" s="179" t="s">
        <v>24</v>
      </c>
      <c r="F294" s="191"/>
      <c r="G294" s="191"/>
      <c r="H294" s="191"/>
      <c r="I294" s="191"/>
      <c r="J294" s="191"/>
      <c r="K294" s="191"/>
    </row>
    <row r="295" spans="1:11" ht="17.25" customHeight="1" x14ac:dyDescent="0.3">
      <c r="A295" s="118"/>
      <c r="B295" s="109"/>
      <c r="D295" s="179"/>
      <c r="E295" s="179"/>
      <c r="F295" s="191"/>
      <c r="G295" s="191"/>
      <c r="H295" s="191"/>
      <c r="I295" s="191"/>
      <c r="J295" s="191"/>
      <c r="K295" s="191"/>
    </row>
    <row r="296" spans="1:11" ht="17.25" customHeight="1" x14ac:dyDescent="0.3">
      <c r="A296" s="118">
        <v>46197</v>
      </c>
      <c r="B296" s="109" t="s">
        <v>86</v>
      </c>
      <c r="C296" s="179"/>
      <c r="D296" s="179"/>
      <c r="E296" s="179"/>
      <c r="F296" s="191"/>
      <c r="G296" s="191"/>
      <c r="H296" s="191"/>
      <c r="I296" s="191"/>
      <c r="J296" s="191"/>
      <c r="K296" s="191"/>
    </row>
    <row r="297" spans="1:11" ht="17.25" customHeight="1" x14ac:dyDescent="0.3">
      <c r="A297" s="118"/>
      <c r="B297" s="109" t="s">
        <v>87</v>
      </c>
      <c r="C297" s="179"/>
      <c r="D297" s="179"/>
      <c r="E297" s="179"/>
      <c r="F297" s="191"/>
      <c r="G297" s="191"/>
      <c r="H297" s="191"/>
      <c r="I297" s="191"/>
      <c r="J297" s="191"/>
      <c r="K297" s="191"/>
    </row>
    <row r="298" spans="1:11" ht="17.25" customHeight="1" x14ac:dyDescent="0.3">
      <c r="A298" s="118"/>
      <c r="B298" s="109" t="s">
        <v>88</v>
      </c>
      <c r="C298" s="179"/>
      <c r="D298" s="179"/>
      <c r="E298" s="179"/>
      <c r="F298" s="191"/>
      <c r="G298" s="191"/>
      <c r="H298" s="191"/>
      <c r="I298" s="191"/>
      <c r="J298" s="191"/>
      <c r="K298" s="191"/>
    </row>
    <row r="299" spans="1:11" ht="17.25" customHeight="1" x14ac:dyDescent="0.3">
      <c r="A299" s="118"/>
      <c r="B299" s="109" t="s">
        <v>89</v>
      </c>
      <c r="C299" s="179">
        <v>302500</v>
      </c>
      <c r="D299" s="179" t="s">
        <v>149</v>
      </c>
      <c r="E299" s="179" t="s">
        <v>24</v>
      </c>
      <c r="F299" s="191"/>
      <c r="G299" s="191"/>
      <c r="H299" s="191"/>
      <c r="I299" s="191"/>
      <c r="J299" s="191"/>
      <c r="K299" s="191"/>
    </row>
    <row r="300" spans="1:11" ht="9" customHeight="1" thickBot="1" x14ac:dyDescent="0.3">
      <c r="A300" s="165"/>
      <c r="B300" s="192"/>
      <c r="C300" s="165"/>
      <c r="D300" s="165"/>
      <c r="E300" s="165"/>
      <c r="F300" s="165"/>
      <c r="G300" s="165"/>
      <c r="H300" s="165"/>
      <c r="I300" s="165"/>
      <c r="J300" s="165"/>
      <c r="K300" s="165"/>
    </row>
    <row r="301" spans="1:11" ht="21" customHeight="1" thickTop="1" x14ac:dyDescent="0.25">
      <c r="A301" s="275" t="s">
        <v>155</v>
      </c>
      <c r="B301" s="275"/>
      <c r="C301" s="275"/>
      <c r="D301" s="275"/>
      <c r="E301" s="275"/>
      <c r="F301" s="275"/>
      <c r="G301" s="275"/>
      <c r="H301" s="275"/>
      <c r="I301" s="275"/>
      <c r="J301" s="275"/>
      <c r="K301" s="275"/>
    </row>
    <row r="302" spans="1:11" s="194" customFormat="1" ht="15.75" x14ac:dyDescent="0.25">
      <c r="A302" s="193" t="s">
        <v>90</v>
      </c>
    </row>
    <row r="303" spans="1:11" s="194" customFormat="1" ht="15.75" x14ac:dyDescent="0.25">
      <c r="A303" s="193" t="s">
        <v>91</v>
      </c>
    </row>
    <row r="304" spans="1:11" s="194" customFormat="1" ht="15.75" x14ac:dyDescent="0.25">
      <c r="A304" s="193" t="s">
        <v>92</v>
      </c>
    </row>
    <row r="305" spans="1:8" s="194" customFormat="1" ht="15.75" x14ac:dyDescent="0.25">
      <c r="A305" s="194" t="s">
        <v>170</v>
      </c>
    </row>
    <row r="306" spans="1:8" s="194" customFormat="1" ht="15.75" x14ac:dyDescent="0.25">
      <c r="A306" s="274" t="s">
        <v>153</v>
      </c>
      <c r="B306" s="274"/>
      <c r="C306" s="274"/>
      <c r="D306" s="274"/>
      <c r="E306" s="274"/>
      <c r="F306" s="274"/>
      <c r="G306" s="274"/>
      <c r="H306" s="274"/>
    </row>
    <row r="307" spans="1:8" s="194" customFormat="1" ht="15.75" x14ac:dyDescent="0.25"/>
    <row r="308" spans="1:8" s="194" customFormat="1" ht="15.75" x14ac:dyDescent="0.25"/>
    <row r="309" spans="1:8" s="194" customFormat="1" ht="15.75" x14ac:dyDescent="0.25"/>
    <row r="310" spans="1:8" s="194" customFormat="1" ht="15.75" x14ac:dyDescent="0.25"/>
  </sheetData>
  <mergeCells count="11">
    <mergeCell ref="A306:H306"/>
    <mergeCell ref="A301:K301"/>
    <mergeCell ref="A1:K1"/>
    <mergeCell ref="A3:K3"/>
    <mergeCell ref="A4:A9"/>
    <mergeCell ref="B4:B9"/>
    <mergeCell ref="L5:N5"/>
    <mergeCell ref="C4:E6"/>
    <mergeCell ref="A2:K2"/>
    <mergeCell ref="F4:H6"/>
    <mergeCell ref="I4:K6"/>
  </mergeCells>
  <hyperlinks>
    <hyperlink ref="M1" r:id="rId1" xr:uid="{1E53BCF7-3144-412A-A754-EE5639E0D515}"/>
    <hyperlink ref="M2" r:id="rId2" xr:uid="{43BC2422-7C6C-43A7-801A-C8DA748940FD}"/>
  </hyperlinks>
  <pageMargins left="0.7" right="0.7" top="0.75" bottom="0.75" header="0.3" footer="0.3"/>
  <pageSetup paperSize="9" scale="52" orientation="portrait" r:id="rId3"/>
  <headerFooter>
    <oddFooter>&amp;C&amp;A</oddFooter>
  </headerFooter>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Q76"/>
  <sheetViews>
    <sheetView view="pageBreakPreview" topLeftCell="A53" zoomScaleNormal="100" zoomScaleSheetLayoutView="100" zoomScalePageLayoutView="55" workbookViewId="0">
      <selection activeCell="D67" sqref="D67:Q68"/>
    </sheetView>
  </sheetViews>
  <sheetFormatPr defaultColWidth="9.140625" defaultRowHeight="15" x14ac:dyDescent="0.25"/>
  <cols>
    <col min="1" max="1" width="5" style="152" bestFit="1" customWidth="1"/>
    <col min="2" max="2" width="4.5703125" style="152" bestFit="1" customWidth="1"/>
    <col min="3" max="3" width="13.42578125" style="152" bestFit="1" customWidth="1"/>
    <col min="4" max="17" width="7" style="152" bestFit="1" customWidth="1"/>
    <col min="18" max="16384" width="9.140625" style="152"/>
  </cols>
  <sheetData>
    <row r="1" spans="1:17" ht="22.5" x14ac:dyDescent="0.25">
      <c r="A1" s="213" t="s">
        <v>93</v>
      </c>
      <c r="B1" s="213"/>
      <c r="C1" s="213"/>
      <c r="D1" s="213"/>
      <c r="E1" s="213"/>
      <c r="F1" s="213"/>
      <c r="G1" s="213"/>
      <c r="H1" s="213"/>
      <c r="I1" s="213"/>
      <c r="J1" s="213"/>
      <c r="K1" s="213"/>
      <c r="L1" s="213"/>
      <c r="M1" s="213"/>
      <c r="N1" s="213"/>
      <c r="O1" s="213"/>
      <c r="P1" s="213"/>
      <c r="Q1" s="213"/>
    </row>
    <row r="2" spans="1:17" ht="15.75" thickBot="1" x14ac:dyDescent="0.3">
      <c r="A2" s="260" t="s">
        <v>49</v>
      </c>
      <c r="B2" s="260"/>
      <c r="C2" s="260"/>
      <c r="D2" s="260"/>
      <c r="E2" s="260"/>
      <c r="F2" s="260"/>
      <c r="G2" s="260"/>
      <c r="H2" s="260"/>
      <c r="I2" s="260"/>
      <c r="J2" s="260"/>
      <c r="K2" s="260"/>
      <c r="L2" s="260"/>
      <c r="M2" s="260"/>
      <c r="N2" s="260"/>
      <c r="O2" s="260"/>
      <c r="P2" s="260"/>
      <c r="Q2" s="260"/>
    </row>
    <row r="3" spans="1:17" ht="16.5" thickTop="1" thickBot="1" x14ac:dyDescent="0.3">
      <c r="A3" s="224" t="s">
        <v>177</v>
      </c>
      <c r="B3" s="224"/>
      <c r="C3" s="219"/>
      <c r="D3" s="286" t="s">
        <v>94</v>
      </c>
      <c r="E3" s="287"/>
      <c r="F3" s="286" t="s">
        <v>95</v>
      </c>
      <c r="G3" s="287"/>
      <c r="H3" s="286" t="s">
        <v>96</v>
      </c>
      <c r="I3" s="287"/>
      <c r="J3" s="286" t="s">
        <v>97</v>
      </c>
      <c r="K3" s="287"/>
      <c r="L3" s="286" t="s">
        <v>98</v>
      </c>
      <c r="M3" s="287"/>
      <c r="N3" s="281" t="s">
        <v>99</v>
      </c>
      <c r="O3" s="288"/>
      <c r="P3" s="281" t="s">
        <v>100</v>
      </c>
      <c r="Q3" s="282"/>
    </row>
    <row r="4" spans="1:17" ht="15.75" thickBot="1" x14ac:dyDescent="0.3">
      <c r="A4" s="284"/>
      <c r="B4" s="284"/>
      <c r="C4" s="285"/>
      <c r="D4" s="73" t="s">
        <v>101</v>
      </c>
      <c r="E4" s="74" t="s">
        <v>102</v>
      </c>
      <c r="F4" s="73" t="s">
        <v>101</v>
      </c>
      <c r="G4" s="74" t="s">
        <v>102</v>
      </c>
      <c r="H4" s="73" t="s">
        <v>101</v>
      </c>
      <c r="I4" s="74" t="s">
        <v>102</v>
      </c>
      <c r="J4" s="73" t="s">
        <v>101</v>
      </c>
      <c r="K4" s="74" t="s">
        <v>102</v>
      </c>
      <c r="L4" s="73" t="s">
        <v>101</v>
      </c>
      <c r="M4" s="74" t="s">
        <v>102</v>
      </c>
      <c r="N4" s="75" t="s">
        <v>101</v>
      </c>
      <c r="O4" s="76" t="s">
        <v>102</v>
      </c>
      <c r="P4" s="75" t="s">
        <v>101</v>
      </c>
      <c r="Q4" s="75" t="s">
        <v>102</v>
      </c>
    </row>
    <row r="5" spans="1:17" ht="15.75" thickTop="1" x14ac:dyDescent="0.25">
      <c r="A5" s="77"/>
      <c r="B5" s="77"/>
      <c r="C5" s="77"/>
      <c r="D5" s="77"/>
      <c r="E5" s="77"/>
      <c r="F5" s="77"/>
      <c r="G5" s="77"/>
      <c r="H5" s="77"/>
      <c r="I5" s="77"/>
      <c r="J5" s="77"/>
      <c r="K5" s="77"/>
      <c r="L5" s="77"/>
      <c r="M5" s="77"/>
      <c r="N5" s="78"/>
      <c r="O5" s="78"/>
      <c r="P5" s="78"/>
      <c r="Q5" s="78"/>
    </row>
    <row r="6" spans="1:17" ht="18" hidden="1" customHeight="1" x14ac:dyDescent="0.25">
      <c r="A6" s="79">
        <v>2023</v>
      </c>
      <c r="B6" s="80" t="s">
        <v>2</v>
      </c>
      <c r="C6" s="1" t="s">
        <v>103</v>
      </c>
      <c r="D6" s="50">
        <v>21.77</v>
      </c>
      <c r="E6" s="50">
        <v>22.27</v>
      </c>
      <c r="F6" s="50">
        <v>21.76</v>
      </c>
      <c r="G6" s="50">
        <v>22.26</v>
      </c>
      <c r="H6" s="50">
        <v>21.68</v>
      </c>
      <c r="I6" s="50">
        <v>22.18</v>
      </c>
      <c r="J6" s="50">
        <v>21.3</v>
      </c>
      <c r="K6" s="50">
        <v>21.55</v>
      </c>
      <c r="L6" s="50">
        <v>21.29</v>
      </c>
      <c r="M6" s="50">
        <v>21.54</v>
      </c>
      <c r="N6" s="46">
        <v>21.23</v>
      </c>
      <c r="O6" s="46">
        <v>21.73</v>
      </c>
      <c r="P6" s="46">
        <v>21.21</v>
      </c>
      <c r="Q6" s="46">
        <v>21.71</v>
      </c>
    </row>
    <row r="7" spans="1:17" ht="18" hidden="1" customHeight="1" x14ac:dyDescent="0.25">
      <c r="A7" s="53"/>
      <c r="B7" s="80"/>
      <c r="C7" s="1" t="s">
        <v>104</v>
      </c>
      <c r="D7" s="50">
        <v>21.78</v>
      </c>
      <c r="E7" s="50">
        <v>22.28</v>
      </c>
      <c r="F7" s="50">
        <v>21.76</v>
      </c>
      <c r="G7" s="50">
        <v>22.26</v>
      </c>
      <c r="H7" s="50">
        <v>21.6</v>
      </c>
      <c r="I7" s="50">
        <v>22.1</v>
      </c>
      <c r="J7" s="50">
        <v>21.21</v>
      </c>
      <c r="K7" s="50">
        <v>21.46</v>
      </c>
      <c r="L7" s="50">
        <v>21.24</v>
      </c>
      <c r="M7" s="50">
        <v>21.49</v>
      </c>
      <c r="N7" s="46">
        <v>21.2</v>
      </c>
      <c r="O7" s="46">
        <v>21.7</v>
      </c>
      <c r="P7" s="46">
        <v>21.21</v>
      </c>
      <c r="Q7" s="46">
        <v>21.71</v>
      </c>
    </row>
    <row r="8" spans="1:17" ht="18" hidden="1" customHeight="1" x14ac:dyDescent="0.25">
      <c r="A8" s="79"/>
      <c r="B8" s="149"/>
      <c r="C8" s="149"/>
      <c r="D8" s="149"/>
      <c r="E8" s="149"/>
      <c r="F8" s="149"/>
      <c r="G8" s="149"/>
      <c r="H8" s="149"/>
      <c r="I8" s="149"/>
      <c r="J8" s="149"/>
      <c r="K8" s="149"/>
      <c r="L8" s="149"/>
      <c r="M8" s="149"/>
      <c r="N8" s="149"/>
      <c r="O8" s="149"/>
      <c r="P8" s="149"/>
      <c r="Q8" s="149"/>
    </row>
    <row r="9" spans="1:17" ht="18" hidden="1" customHeight="1" x14ac:dyDescent="0.25">
      <c r="A9" s="79">
        <v>2024</v>
      </c>
      <c r="B9" s="80" t="s">
        <v>107</v>
      </c>
      <c r="C9" s="1" t="s">
        <v>103</v>
      </c>
      <c r="D9" s="50">
        <v>21.771000000000001</v>
      </c>
      <c r="E9" s="50">
        <v>22.271000000000001</v>
      </c>
      <c r="F9" s="50">
        <v>21.729499999999994</v>
      </c>
      <c r="G9" s="50">
        <v>22.229499999999994</v>
      </c>
      <c r="H9" s="50">
        <v>21.6675</v>
      </c>
      <c r="I9" s="50">
        <v>22.1675</v>
      </c>
      <c r="J9" s="50">
        <v>21.358499999999999</v>
      </c>
      <c r="K9" s="50">
        <v>21.608499999999999</v>
      </c>
      <c r="L9" s="50">
        <v>21.249500000000005</v>
      </c>
      <c r="M9" s="50">
        <v>21.499500000000005</v>
      </c>
      <c r="N9" s="46">
        <v>20.858499999999999</v>
      </c>
      <c r="O9" s="46">
        <v>21.358499999999999</v>
      </c>
      <c r="P9" s="46">
        <v>20.682500000000001</v>
      </c>
      <c r="Q9" s="46">
        <v>21.182500000000001</v>
      </c>
    </row>
    <row r="10" spans="1:17" ht="18" hidden="1" customHeight="1" x14ac:dyDescent="0.25">
      <c r="A10" s="53"/>
      <c r="B10" s="80"/>
      <c r="C10" s="1" t="s">
        <v>104</v>
      </c>
      <c r="D10" s="50">
        <v>21.83</v>
      </c>
      <c r="E10" s="50">
        <v>22.33</v>
      </c>
      <c r="F10" s="50">
        <v>21.82</v>
      </c>
      <c r="G10" s="50">
        <v>22.32</v>
      </c>
      <c r="H10" s="50">
        <v>21.84</v>
      </c>
      <c r="I10" s="50">
        <v>22.34</v>
      </c>
      <c r="J10" s="50">
        <v>21.74</v>
      </c>
      <c r="K10" s="50">
        <v>21.99</v>
      </c>
      <c r="L10" s="50">
        <v>21.46</v>
      </c>
      <c r="M10" s="50">
        <v>21.71</v>
      </c>
      <c r="N10" s="46">
        <v>21.13</v>
      </c>
      <c r="O10" s="46">
        <v>21.63</v>
      </c>
      <c r="P10" s="46">
        <v>20.87</v>
      </c>
      <c r="Q10" s="46">
        <v>21.37</v>
      </c>
    </row>
    <row r="11" spans="1:17" ht="18" hidden="1" customHeight="1" x14ac:dyDescent="0.25">
      <c r="A11" s="149"/>
      <c r="B11" s="80" t="s">
        <v>108</v>
      </c>
      <c r="C11" s="1" t="s">
        <v>103</v>
      </c>
      <c r="D11" s="50">
        <v>21.814210526315787</v>
      </c>
      <c r="E11" s="50">
        <v>22.314210526315787</v>
      </c>
      <c r="F11" s="50">
        <v>21.789473684210531</v>
      </c>
      <c r="G11" s="50">
        <v>22.289473684210531</v>
      </c>
      <c r="H11" s="50">
        <v>21.768421052631577</v>
      </c>
      <c r="I11" s="50">
        <v>22.268421052631577</v>
      </c>
      <c r="J11" s="50">
        <v>21.610526315789482</v>
      </c>
      <c r="K11" s="50">
        <v>21.860526315789482</v>
      </c>
      <c r="L11" s="50">
        <v>21.374736842105268</v>
      </c>
      <c r="M11" s="50">
        <v>21.624736842105268</v>
      </c>
      <c r="N11" s="46">
        <v>21.067894736842106</v>
      </c>
      <c r="O11" s="46">
        <v>21.567894736842106</v>
      </c>
      <c r="P11" s="46">
        <v>20.752105263157897</v>
      </c>
      <c r="Q11" s="46">
        <v>21.252105263157897</v>
      </c>
    </row>
    <row r="12" spans="1:17" ht="18" hidden="1" customHeight="1" x14ac:dyDescent="0.25">
      <c r="A12" s="53"/>
      <c r="B12" s="80"/>
      <c r="C12" s="1" t="s">
        <v>104</v>
      </c>
      <c r="D12" s="50">
        <v>21.84</v>
      </c>
      <c r="E12" s="50">
        <v>22.34</v>
      </c>
      <c r="F12" s="50">
        <v>21.79</v>
      </c>
      <c r="G12" s="50">
        <v>22.29</v>
      </c>
      <c r="H12" s="50">
        <v>21.74</v>
      </c>
      <c r="I12" s="50">
        <v>22.24</v>
      </c>
      <c r="J12" s="50">
        <v>21.53</v>
      </c>
      <c r="K12" s="50">
        <v>21.78</v>
      </c>
      <c r="L12" s="50">
        <v>21.29</v>
      </c>
      <c r="M12" s="50">
        <v>21.54</v>
      </c>
      <c r="N12" s="46">
        <v>20.98</v>
      </c>
      <c r="O12" s="46">
        <v>21.48</v>
      </c>
      <c r="P12" s="46">
        <v>20.66</v>
      </c>
      <c r="Q12" s="46">
        <v>21.16</v>
      </c>
    </row>
    <row r="13" spans="1:17" ht="18" hidden="1" customHeight="1" x14ac:dyDescent="0.25">
      <c r="A13" s="79"/>
      <c r="B13" s="80"/>
      <c r="C13" s="1"/>
      <c r="D13" s="50"/>
      <c r="E13" s="50"/>
      <c r="F13" s="50"/>
      <c r="G13" s="50"/>
      <c r="H13" s="50"/>
      <c r="I13" s="50"/>
      <c r="J13" s="50"/>
      <c r="K13" s="50"/>
      <c r="L13" s="50"/>
      <c r="M13" s="50"/>
      <c r="N13" s="46"/>
      <c r="O13" s="46"/>
      <c r="P13" s="46"/>
      <c r="Q13" s="46"/>
    </row>
    <row r="14" spans="1:17" ht="18" hidden="1" customHeight="1" x14ac:dyDescent="0.25">
      <c r="A14" s="149"/>
      <c r="B14" s="80" t="s">
        <v>34</v>
      </c>
      <c r="C14" s="1" t="s">
        <v>103</v>
      </c>
      <c r="D14" s="50">
        <v>21.807619047619049</v>
      </c>
      <c r="E14" s="50">
        <v>22.307619047619049</v>
      </c>
      <c r="F14" s="50">
        <v>21.783809523809516</v>
      </c>
      <c r="G14" s="50">
        <v>22.283809523809516</v>
      </c>
      <c r="H14" s="50">
        <v>21.727142857142859</v>
      </c>
      <c r="I14" s="50">
        <v>22.227142857142859</v>
      </c>
      <c r="J14" s="50">
        <v>21.313333333333333</v>
      </c>
      <c r="K14" s="50">
        <v>21.563333333333333</v>
      </c>
      <c r="L14" s="50">
        <v>21.149523809523803</v>
      </c>
      <c r="M14" s="50">
        <v>21.399523809523803</v>
      </c>
      <c r="N14" s="46">
        <v>20.777142857142859</v>
      </c>
      <c r="O14" s="46">
        <v>21.277142857142859</v>
      </c>
      <c r="P14" s="46">
        <v>20.331428571428575</v>
      </c>
      <c r="Q14" s="46">
        <v>20.831428571428575</v>
      </c>
    </row>
    <row r="15" spans="1:17" ht="18" hidden="1" customHeight="1" x14ac:dyDescent="0.25">
      <c r="A15" s="53"/>
      <c r="B15" s="80"/>
      <c r="C15" s="1" t="s">
        <v>104</v>
      </c>
      <c r="D15" s="50">
        <v>21.82</v>
      </c>
      <c r="E15" s="50">
        <v>22.32</v>
      </c>
      <c r="F15" s="50">
        <v>21.74</v>
      </c>
      <c r="G15" s="50">
        <v>22.24</v>
      </c>
      <c r="H15" s="50">
        <v>21.61</v>
      </c>
      <c r="I15" s="50">
        <v>22.11</v>
      </c>
      <c r="J15" s="50">
        <v>20.79</v>
      </c>
      <c r="K15" s="50">
        <v>21.04</v>
      </c>
      <c r="L15" s="50">
        <v>20.77</v>
      </c>
      <c r="M15" s="50">
        <v>21.02</v>
      </c>
      <c r="N15" s="46">
        <v>20.350000000000001</v>
      </c>
      <c r="O15" s="46">
        <v>20.85</v>
      </c>
      <c r="P15" s="46">
        <v>19.899999999999999</v>
      </c>
      <c r="Q15" s="46">
        <v>20.399999999999999</v>
      </c>
    </row>
    <row r="16" spans="1:17" ht="18" hidden="1" customHeight="1" x14ac:dyDescent="0.25">
      <c r="A16" s="79"/>
      <c r="B16" s="149"/>
      <c r="C16" s="149"/>
      <c r="D16" s="149"/>
      <c r="E16" s="149"/>
      <c r="F16" s="149"/>
      <c r="G16" s="149"/>
      <c r="H16" s="149"/>
      <c r="I16" s="149"/>
      <c r="J16" s="149"/>
      <c r="K16" s="149"/>
      <c r="L16" s="149"/>
      <c r="M16" s="149"/>
      <c r="N16" s="149"/>
      <c r="O16" s="149"/>
      <c r="P16" s="149"/>
      <c r="Q16" s="149"/>
    </row>
    <row r="17" spans="1:17" ht="18" hidden="1" customHeight="1" x14ac:dyDescent="0.25">
      <c r="A17" s="79">
        <v>2024</v>
      </c>
      <c r="B17" s="80" t="s">
        <v>109</v>
      </c>
      <c r="C17" s="1" t="s">
        <v>103</v>
      </c>
      <c r="D17" s="50">
        <v>20.850588235294115</v>
      </c>
      <c r="E17" s="50">
        <v>21.350588235294115</v>
      </c>
      <c r="F17" s="50">
        <v>20.822941176470586</v>
      </c>
      <c r="G17" s="50">
        <v>21.322941176470586</v>
      </c>
      <c r="H17" s="50">
        <v>20.701764705882354</v>
      </c>
      <c r="I17" s="50">
        <v>21.201764705882358</v>
      </c>
      <c r="J17" s="50">
        <v>20.178235294117645</v>
      </c>
      <c r="K17" s="50">
        <v>20.428235294117645</v>
      </c>
      <c r="L17" s="50">
        <v>20.097058823529409</v>
      </c>
      <c r="M17" s="50">
        <v>20.347058823529409</v>
      </c>
      <c r="N17" s="46">
        <v>19.698823529411769</v>
      </c>
      <c r="O17" s="46">
        <v>20.198823529411769</v>
      </c>
      <c r="P17" s="46">
        <v>19.283529411764704</v>
      </c>
      <c r="Q17" s="46">
        <v>19.783529411764704</v>
      </c>
    </row>
    <row r="18" spans="1:17" ht="18" hidden="1" customHeight="1" x14ac:dyDescent="0.25">
      <c r="A18" s="53"/>
      <c r="B18" s="80"/>
      <c r="C18" s="1" t="s">
        <v>104</v>
      </c>
      <c r="D18" s="50">
        <v>20.38</v>
      </c>
      <c r="E18" s="50">
        <v>20.88</v>
      </c>
      <c r="F18" s="50">
        <v>20.39</v>
      </c>
      <c r="G18" s="50">
        <v>20.89</v>
      </c>
      <c r="H18" s="50">
        <v>20.350000000000001</v>
      </c>
      <c r="I18" s="50">
        <v>20.85</v>
      </c>
      <c r="J18" s="50">
        <v>19.989999999999998</v>
      </c>
      <c r="K18" s="50">
        <v>20.239999999999998</v>
      </c>
      <c r="L18" s="50">
        <v>19.89</v>
      </c>
      <c r="M18" s="50">
        <v>20.14</v>
      </c>
      <c r="N18" s="46">
        <v>19.23</v>
      </c>
      <c r="O18" s="46">
        <v>19.73</v>
      </c>
      <c r="P18" s="46">
        <v>18.72</v>
      </c>
      <c r="Q18" s="46">
        <v>19.22</v>
      </c>
    </row>
    <row r="19" spans="1:17" ht="18" hidden="1" customHeight="1" x14ac:dyDescent="0.25">
      <c r="A19" s="53"/>
      <c r="B19" s="149"/>
      <c r="C19" s="149"/>
      <c r="D19" s="149"/>
      <c r="E19" s="149"/>
      <c r="F19" s="149"/>
      <c r="G19" s="149"/>
      <c r="H19" s="149"/>
      <c r="I19" s="149"/>
      <c r="J19" s="149"/>
      <c r="K19" s="149"/>
      <c r="L19" s="149"/>
      <c r="M19" s="149"/>
      <c r="N19" s="149"/>
      <c r="O19" s="149"/>
      <c r="P19" s="149"/>
      <c r="Q19" s="149"/>
    </row>
    <row r="20" spans="1:17" ht="18" hidden="1" customHeight="1" x14ac:dyDescent="0.25">
      <c r="A20" s="79"/>
      <c r="B20" s="80" t="s">
        <v>5</v>
      </c>
      <c r="C20" s="1" t="s">
        <v>103</v>
      </c>
      <c r="D20" s="50">
        <v>18.189500000000002</v>
      </c>
      <c r="E20" s="50">
        <v>18.689500000000002</v>
      </c>
      <c r="F20" s="50">
        <v>18.051999999999996</v>
      </c>
      <c r="G20" s="50">
        <v>18.551999999999996</v>
      </c>
      <c r="H20" s="50">
        <v>17.910000000000004</v>
      </c>
      <c r="I20" s="50">
        <v>18.410000000000004</v>
      </c>
      <c r="J20" s="50">
        <v>17.111499999999999</v>
      </c>
      <c r="K20" s="50">
        <v>17.361499999999999</v>
      </c>
      <c r="L20" s="50">
        <v>16.701499999999999</v>
      </c>
      <c r="M20" s="50">
        <v>16.951499999999999</v>
      </c>
      <c r="N20" s="46">
        <v>16.299500000000002</v>
      </c>
      <c r="O20" s="46">
        <v>16.799500000000002</v>
      </c>
      <c r="P20" s="46">
        <v>15.9125</v>
      </c>
      <c r="Q20" s="46">
        <v>16.412500000000001</v>
      </c>
    </row>
    <row r="21" spans="1:17" ht="18" hidden="1" customHeight="1" x14ac:dyDescent="0.25">
      <c r="A21" s="53"/>
      <c r="B21" s="80"/>
      <c r="C21" s="1" t="s">
        <v>104</v>
      </c>
      <c r="D21" s="50">
        <v>17.23</v>
      </c>
      <c r="E21" s="50">
        <v>17.73</v>
      </c>
      <c r="F21" s="81">
        <v>17.2</v>
      </c>
      <c r="G21" s="81">
        <v>17.7</v>
      </c>
      <c r="H21" s="50">
        <v>17.14</v>
      </c>
      <c r="I21" s="50">
        <v>17.64</v>
      </c>
      <c r="J21" s="50">
        <v>15.88</v>
      </c>
      <c r="K21" s="50">
        <v>16.130000000000003</v>
      </c>
      <c r="L21" s="50">
        <v>14.95</v>
      </c>
      <c r="M21" s="50">
        <v>15.2</v>
      </c>
      <c r="N21" s="46">
        <v>14.37</v>
      </c>
      <c r="O21" s="46">
        <v>14.87</v>
      </c>
      <c r="P21" s="46">
        <v>13.9</v>
      </c>
      <c r="Q21" s="46">
        <v>14.4</v>
      </c>
    </row>
    <row r="22" spans="1:17" ht="18" hidden="1" customHeight="1" x14ac:dyDescent="0.25">
      <c r="A22" s="79"/>
      <c r="B22" s="149"/>
      <c r="C22" s="149"/>
      <c r="D22" s="149"/>
      <c r="E22" s="149"/>
      <c r="F22" s="149"/>
      <c r="G22" s="149"/>
      <c r="H22" s="149"/>
      <c r="I22" s="149"/>
      <c r="J22" s="149"/>
      <c r="K22" s="149"/>
      <c r="L22" s="149"/>
      <c r="M22" s="149"/>
      <c r="N22" s="149"/>
      <c r="O22" s="149"/>
      <c r="P22" s="149"/>
      <c r="Q22" s="149"/>
    </row>
    <row r="23" spans="1:17" ht="18" hidden="1" customHeight="1" x14ac:dyDescent="0.25">
      <c r="A23" s="79">
        <v>2025</v>
      </c>
      <c r="B23" s="80" t="s">
        <v>108</v>
      </c>
      <c r="C23" s="1" t="s">
        <v>103</v>
      </c>
      <c r="D23" s="50">
        <v>11.935500000000001</v>
      </c>
      <c r="E23" s="50">
        <v>12.4115</v>
      </c>
      <c r="F23" s="81">
        <v>11.922000000000001</v>
      </c>
      <c r="G23" s="81">
        <v>12.391999999999999</v>
      </c>
      <c r="H23" s="50">
        <v>11.8795</v>
      </c>
      <c r="I23" s="50">
        <v>12.359500000000001</v>
      </c>
      <c r="J23" s="50">
        <v>11.890999999999996</v>
      </c>
      <c r="K23" s="50">
        <v>12.095999999999998</v>
      </c>
      <c r="L23" s="50">
        <v>11.845499999999999</v>
      </c>
      <c r="M23" s="50">
        <v>12.0855</v>
      </c>
      <c r="N23" s="46">
        <v>11.800500000000001</v>
      </c>
      <c r="O23" s="46">
        <v>12.2765</v>
      </c>
      <c r="P23" s="46">
        <v>11.795500000000001</v>
      </c>
      <c r="Q23" s="46">
        <v>12.272499999999999</v>
      </c>
    </row>
    <row r="24" spans="1:17" ht="18" hidden="1" customHeight="1" x14ac:dyDescent="0.25">
      <c r="A24" s="53"/>
      <c r="B24" s="80"/>
      <c r="C24" s="1" t="s">
        <v>104</v>
      </c>
      <c r="D24" s="50">
        <v>11.91</v>
      </c>
      <c r="E24" s="50">
        <v>12.41</v>
      </c>
      <c r="F24" s="81">
        <v>11.88</v>
      </c>
      <c r="G24" s="81">
        <v>12.38</v>
      </c>
      <c r="H24" s="50">
        <v>11.81</v>
      </c>
      <c r="I24" s="50">
        <v>12.31</v>
      </c>
      <c r="J24" s="50">
        <v>11.85</v>
      </c>
      <c r="K24" s="50">
        <v>12.1</v>
      </c>
      <c r="L24" s="50">
        <v>11.85</v>
      </c>
      <c r="M24" s="50">
        <v>12.1</v>
      </c>
      <c r="N24" s="46">
        <v>11.8</v>
      </c>
      <c r="O24" s="46">
        <v>12.3</v>
      </c>
      <c r="P24" s="46">
        <v>11.79</v>
      </c>
      <c r="Q24" s="46">
        <v>12.29</v>
      </c>
    </row>
    <row r="25" spans="1:17" ht="18" hidden="1" customHeight="1" x14ac:dyDescent="0.25">
      <c r="A25" s="79"/>
      <c r="B25" s="80"/>
      <c r="C25" s="1"/>
      <c r="D25" s="50"/>
      <c r="E25" s="50"/>
      <c r="F25" s="50"/>
      <c r="G25" s="50"/>
      <c r="H25" s="50"/>
      <c r="I25" s="50"/>
      <c r="J25" s="50"/>
      <c r="K25" s="50"/>
      <c r="L25" s="50"/>
      <c r="M25" s="50"/>
      <c r="N25" s="46"/>
      <c r="O25" s="46"/>
      <c r="P25" s="46"/>
      <c r="Q25" s="46"/>
    </row>
    <row r="26" spans="1:17" ht="18" hidden="1" customHeight="1" x14ac:dyDescent="0.25">
      <c r="A26" s="152">
        <v>2025</v>
      </c>
      <c r="B26" s="80" t="s">
        <v>34</v>
      </c>
      <c r="C26" s="1" t="s">
        <v>103</v>
      </c>
      <c r="D26" s="50">
        <v>11.036</v>
      </c>
      <c r="E26" s="50">
        <v>11.536</v>
      </c>
      <c r="F26" s="50">
        <v>11.034999999999998</v>
      </c>
      <c r="G26" s="50">
        <v>11.534999999999998</v>
      </c>
      <c r="H26" s="50">
        <v>11.041</v>
      </c>
      <c r="I26" s="50">
        <v>11.541</v>
      </c>
      <c r="J26" s="50">
        <v>11.187500000000004</v>
      </c>
      <c r="K26" s="50">
        <v>11.437500000000004</v>
      </c>
      <c r="L26" s="50">
        <v>11.207999999999997</v>
      </c>
      <c r="M26" s="50">
        <v>11.457999999999997</v>
      </c>
      <c r="N26" s="46">
        <v>11.198499999999999</v>
      </c>
      <c r="O26" s="46">
        <v>11.698499999999999</v>
      </c>
      <c r="P26" s="46">
        <v>11.190499999999998</v>
      </c>
      <c r="Q26" s="46">
        <v>11.690499999999998</v>
      </c>
    </row>
    <row r="27" spans="1:17" ht="18" hidden="1" customHeight="1" x14ac:dyDescent="0.25">
      <c r="A27" s="149"/>
      <c r="B27" s="80"/>
      <c r="C27" s="1" t="s">
        <v>104</v>
      </c>
      <c r="D27" s="50">
        <v>10.92</v>
      </c>
      <c r="E27" s="50">
        <v>11.42</v>
      </c>
      <c r="F27" s="50">
        <v>10.91</v>
      </c>
      <c r="G27" s="50">
        <v>11.41</v>
      </c>
      <c r="H27" s="50">
        <v>10.88</v>
      </c>
      <c r="I27" s="50">
        <v>11.38</v>
      </c>
      <c r="J27" s="50">
        <v>10.94</v>
      </c>
      <c r="K27" s="50">
        <v>11.19</v>
      </c>
      <c r="L27" s="50">
        <v>10.95</v>
      </c>
      <c r="M27" s="50">
        <v>11.2</v>
      </c>
      <c r="N27" s="46">
        <v>10.97</v>
      </c>
      <c r="O27" s="46">
        <v>11.47</v>
      </c>
      <c r="P27" s="46">
        <v>10.98</v>
      </c>
      <c r="Q27" s="46">
        <v>11.48</v>
      </c>
    </row>
    <row r="28" spans="1:17" ht="18" customHeight="1" x14ac:dyDescent="0.25">
      <c r="A28" s="152">
        <v>2025</v>
      </c>
      <c r="B28" s="80" t="s">
        <v>109</v>
      </c>
      <c r="C28" s="1" t="s">
        <v>103</v>
      </c>
      <c r="D28" s="50">
        <v>10.881578947368423</v>
      </c>
      <c r="E28" s="50">
        <v>11.381578947368423</v>
      </c>
      <c r="F28" s="50">
        <v>10.87105263157895</v>
      </c>
      <c r="G28" s="50">
        <v>11.37105263157895</v>
      </c>
      <c r="H28" s="50">
        <v>10.852631578947367</v>
      </c>
      <c r="I28" s="50">
        <v>11.352631578947367</v>
      </c>
      <c r="J28" s="50">
        <v>10.905263157894737</v>
      </c>
      <c r="K28" s="50">
        <v>11.155263157894737</v>
      </c>
      <c r="L28" s="50">
        <v>10.907894736842106</v>
      </c>
      <c r="M28" s="50">
        <v>11.157894736842106</v>
      </c>
      <c r="N28" s="46">
        <v>10.883157894736843</v>
      </c>
      <c r="O28" s="46">
        <v>11.383157894736843</v>
      </c>
      <c r="P28" s="46">
        <v>10.887368421052631</v>
      </c>
      <c r="Q28" s="46">
        <v>11.387368421052631</v>
      </c>
    </row>
    <row r="29" spans="1:17" ht="18" customHeight="1" x14ac:dyDescent="0.25">
      <c r="A29" s="149"/>
      <c r="B29" s="80"/>
      <c r="C29" s="1" t="s">
        <v>104</v>
      </c>
      <c r="D29" s="50">
        <v>10.94</v>
      </c>
      <c r="E29" s="50">
        <v>11.44</v>
      </c>
      <c r="F29" s="50">
        <v>10.92</v>
      </c>
      <c r="G29" s="50">
        <v>11.42</v>
      </c>
      <c r="H29" s="50">
        <v>10.89</v>
      </c>
      <c r="I29" s="50">
        <v>11.39</v>
      </c>
      <c r="J29" s="50">
        <v>10.9</v>
      </c>
      <c r="K29" s="50">
        <v>11.15</v>
      </c>
      <c r="L29" s="50">
        <v>10.88</v>
      </c>
      <c r="M29" s="50">
        <v>11.13</v>
      </c>
      <c r="N29" s="46">
        <v>10.82</v>
      </c>
      <c r="O29" s="46">
        <v>11.32</v>
      </c>
      <c r="P29" s="46">
        <v>10.81</v>
      </c>
      <c r="Q29" s="46">
        <v>11.31</v>
      </c>
    </row>
    <row r="30" spans="1:17" ht="18" customHeight="1" x14ac:dyDescent="0.25">
      <c r="A30" s="149"/>
      <c r="B30" s="80"/>
      <c r="C30" s="1"/>
      <c r="D30" s="50"/>
      <c r="E30" s="50"/>
      <c r="F30" s="50"/>
      <c r="G30" s="50"/>
      <c r="H30" s="50"/>
      <c r="I30" s="50"/>
      <c r="J30" s="50"/>
      <c r="K30" s="50"/>
      <c r="L30" s="50"/>
      <c r="M30" s="50"/>
      <c r="N30" s="46"/>
      <c r="O30" s="46"/>
      <c r="P30" s="46"/>
      <c r="Q30" s="46"/>
    </row>
    <row r="31" spans="1:17" ht="18" customHeight="1" x14ac:dyDescent="0.25">
      <c r="A31" s="149"/>
      <c r="B31" s="80" t="s">
        <v>3</v>
      </c>
      <c r="C31" s="1" t="s">
        <v>103</v>
      </c>
      <c r="D31" s="50">
        <v>10.878181818181815</v>
      </c>
      <c r="E31" s="50">
        <v>11.378181818181815</v>
      </c>
      <c r="F31" s="50">
        <v>10.841363636363637</v>
      </c>
      <c r="G31" s="50">
        <v>11.341363636363637</v>
      </c>
      <c r="H31" s="50">
        <v>10.797272727272729</v>
      </c>
      <c r="I31" s="50">
        <v>11.297272727272729</v>
      </c>
      <c r="J31" s="50">
        <v>10.765000000000002</v>
      </c>
      <c r="K31" s="50">
        <v>11.015000000000002</v>
      </c>
      <c r="L31" s="50">
        <v>10.734090909090911</v>
      </c>
      <c r="M31" s="50">
        <v>10.984090909090911</v>
      </c>
      <c r="N31" s="46">
        <v>10.687272727272727</v>
      </c>
      <c r="O31" s="46">
        <v>11.187272727272727</v>
      </c>
      <c r="P31" s="46">
        <v>10.66181818181818</v>
      </c>
      <c r="Q31" s="46">
        <v>11.16181818181818</v>
      </c>
    </row>
    <row r="32" spans="1:17" ht="18" customHeight="1" x14ac:dyDescent="0.25">
      <c r="A32" s="149"/>
      <c r="B32" s="80"/>
      <c r="C32" s="1" t="s">
        <v>104</v>
      </c>
      <c r="D32" s="50">
        <v>10.8</v>
      </c>
      <c r="E32" s="50">
        <v>11.3</v>
      </c>
      <c r="F32" s="50">
        <v>10.84</v>
      </c>
      <c r="G32" s="50">
        <v>11.34</v>
      </c>
      <c r="H32" s="50">
        <v>10.85</v>
      </c>
      <c r="I32" s="50">
        <v>11.35</v>
      </c>
      <c r="J32" s="50">
        <v>10.78</v>
      </c>
      <c r="K32" s="50">
        <v>11.03</v>
      </c>
      <c r="L32" s="50">
        <v>10.77</v>
      </c>
      <c r="M32" s="50">
        <v>11.02</v>
      </c>
      <c r="N32" s="46">
        <v>10.73</v>
      </c>
      <c r="O32" s="46">
        <v>11.23</v>
      </c>
      <c r="P32" s="46">
        <v>10.73</v>
      </c>
      <c r="Q32" s="46">
        <v>11.23</v>
      </c>
    </row>
    <row r="33" spans="1:17" ht="18" customHeight="1" x14ac:dyDescent="0.25">
      <c r="A33" s="149"/>
      <c r="B33" s="149"/>
      <c r="C33" s="149"/>
      <c r="D33" s="149"/>
      <c r="E33" s="149"/>
      <c r="F33" s="149"/>
      <c r="G33" s="149"/>
      <c r="H33" s="149"/>
      <c r="I33" s="149"/>
      <c r="J33" s="149"/>
      <c r="K33" s="149"/>
      <c r="L33" s="149"/>
      <c r="M33" s="149"/>
      <c r="N33" s="149"/>
      <c r="O33" s="149"/>
      <c r="P33" s="149"/>
      <c r="Q33" s="149"/>
    </row>
    <row r="34" spans="1:17" ht="18" customHeight="1" x14ac:dyDescent="0.25">
      <c r="A34" s="149"/>
      <c r="B34" s="80" t="s">
        <v>4</v>
      </c>
      <c r="C34" s="1" t="s">
        <v>103</v>
      </c>
      <c r="D34" s="50">
        <v>10.8575</v>
      </c>
      <c r="E34" s="50">
        <v>11.3575</v>
      </c>
      <c r="F34" s="50">
        <v>10.839</v>
      </c>
      <c r="G34" s="50">
        <v>11.339</v>
      </c>
      <c r="H34" s="50">
        <v>10.812999999999999</v>
      </c>
      <c r="I34" s="50">
        <v>11.312999999999999</v>
      </c>
      <c r="J34" s="50">
        <v>10.8035</v>
      </c>
      <c r="K34" s="50">
        <v>11.0535</v>
      </c>
      <c r="L34" s="50">
        <v>10.8</v>
      </c>
      <c r="M34" s="50">
        <v>11.05</v>
      </c>
      <c r="N34" s="46">
        <v>10.7525</v>
      </c>
      <c r="O34" s="46">
        <v>11.2525</v>
      </c>
      <c r="P34" s="46">
        <v>10.758500000000002</v>
      </c>
      <c r="Q34" s="46">
        <v>11.258500000000002</v>
      </c>
    </row>
    <row r="35" spans="1:17" ht="18" customHeight="1" x14ac:dyDescent="0.25">
      <c r="A35" s="149"/>
      <c r="B35" s="80"/>
      <c r="C35" s="1" t="s">
        <v>104</v>
      </c>
      <c r="D35" s="50">
        <v>10.84</v>
      </c>
      <c r="E35" s="50">
        <v>11.34</v>
      </c>
      <c r="F35" s="50">
        <v>10.79</v>
      </c>
      <c r="G35" s="50">
        <v>11.29</v>
      </c>
      <c r="H35" s="50">
        <v>10.76</v>
      </c>
      <c r="I35" s="50">
        <v>11.26</v>
      </c>
      <c r="J35" s="50">
        <v>10.78</v>
      </c>
      <c r="K35" s="50">
        <v>11.03</v>
      </c>
      <c r="L35" s="50">
        <v>10.78</v>
      </c>
      <c r="M35" s="50">
        <v>11.03</v>
      </c>
      <c r="N35" s="46">
        <v>10.76</v>
      </c>
      <c r="O35" s="46">
        <v>11.26</v>
      </c>
      <c r="P35" s="46">
        <v>10.77</v>
      </c>
      <c r="Q35" s="46">
        <v>11.27</v>
      </c>
    </row>
    <row r="36" spans="1:17" ht="18" customHeight="1" x14ac:dyDescent="0.25">
      <c r="A36" s="79"/>
      <c r="B36" s="149"/>
      <c r="C36" s="149"/>
      <c r="D36" s="149"/>
      <c r="E36" s="149"/>
      <c r="F36" s="149"/>
      <c r="G36" s="149"/>
      <c r="H36" s="149"/>
      <c r="I36" s="149"/>
      <c r="J36" s="149"/>
      <c r="K36" s="149"/>
      <c r="L36" s="149"/>
      <c r="M36" s="149"/>
      <c r="N36" s="149"/>
      <c r="O36" s="149"/>
      <c r="P36" s="149"/>
      <c r="Q36" s="149"/>
    </row>
    <row r="37" spans="1:17" ht="18" customHeight="1" x14ac:dyDescent="0.25">
      <c r="A37" s="149"/>
      <c r="B37" s="80" t="s">
        <v>5</v>
      </c>
      <c r="C37" s="1" t="s">
        <v>103</v>
      </c>
      <c r="D37" s="50">
        <v>10.812272727272727</v>
      </c>
      <c r="E37" s="50">
        <v>11.312272727272727</v>
      </c>
      <c r="F37" s="50">
        <v>10.79227272727273</v>
      </c>
      <c r="G37" s="50">
        <v>11.29227272727273</v>
      </c>
      <c r="H37" s="50">
        <v>10.777272727272729</v>
      </c>
      <c r="I37" s="50">
        <v>11.277272727272729</v>
      </c>
      <c r="J37" s="50">
        <v>10.795000000000002</v>
      </c>
      <c r="K37" s="50">
        <v>11.045000000000002</v>
      </c>
      <c r="L37" s="50">
        <v>10.80318181818182</v>
      </c>
      <c r="M37" s="50">
        <v>11.05318181818182</v>
      </c>
      <c r="N37" s="46">
        <v>10.771818181818182</v>
      </c>
      <c r="O37" s="46">
        <v>11.271818181818182</v>
      </c>
      <c r="P37" s="46">
        <v>10.783636363636361</v>
      </c>
      <c r="Q37" s="46">
        <v>11.283636363636361</v>
      </c>
    </row>
    <row r="38" spans="1:17" ht="18" customHeight="1" x14ac:dyDescent="0.25">
      <c r="A38" s="149"/>
      <c r="B38" s="80"/>
      <c r="C38" s="1" t="s">
        <v>104</v>
      </c>
      <c r="D38" s="50">
        <v>10.88</v>
      </c>
      <c r="E38" s="50">
        <v>11.38</v>
      </c>
      <c r="F38" s="50">
        <v>10.84</v>
      </c>
      <c r="G38" s="50">
        <v>11.34</v>
      </c>
      <c r="H38" s="50">
        <v>10.83</v>
      </c>
      <c r="I38" s="50">
        <v>11.33</v>
      </c>
      <c r="J38" s="50">
        <v>10.82</v>
      </c>
      <c r="K38" s="50">
        <v>11.07</v>
      </c>
      <c r="L38" s="50">
        <v>10.84</v>
      </c>
      <c r="M38" s="50">
        <v>11.09</v>
      </c>
      <c r="N38" s="46">
        <v>10.8</v>
      </c>
      <c r="O38" s="46">
        <v>11.3</v>
      </c>
      <c r="P38" s="46">
        <v>10.82</v>
      </c>
      <c r="Q38" s="46">
        <v>11.32</v>
      </c>
    </row>
    <row r="39" spans="1:17" ht="18" customHeight="1" x14ac:dyDescent="0.25">
      <c r="A39" s="149"/>
      <c r="B39" s="80"/>
      <c r="C39" s="1"/>
      <c r="D39" s="50"/>
      <c r="E39" s="50"/>
      <c r="F39" s="50"/>
      <c r="G39" s="50"/>
      <c r="H39" s="50"/>
      <c r="I39" s="50"/>
      <c r="J39" s="50"/>
      <c r="K39" s="50"/>
      <c r="L39" s="50"/>
      <c r="M39" s="50"/>
      <c r="N39" s="46"/>
      <c r="O39" s="46"/>
      <c r="P39" s="46"/>
      <c r="Q39" s="46"/>
    </row>
    <row r="40" spans="1:17" ht="18" customHeight="1" x14ac:dyDescent="0.25">
      <c r="A40" s="149"/>
      <c r="B40" s="80" t="s">
        <v>6</v>
      </c>
      <c r="C40" s="1" t="s">
        <v>103</v>
      </c>
      <c r="D40" s="50">
        <v>10.863478260869568</v>
      </c>
      <c r="E40" s="50">
        <v>11.363478260869568</v>
      </c>
      <c r="F40" s="50">
        <v>10.867391304347825</v>
      </c>
      <c r="G40" s="50">
        <v>11.367391304347825</v>
      </c>
      <c r="H40" s="50">
        <v>10.889999999999997</v>
      </c>
      <c r="I40" s="50">
        <v>11.389999999999997</v>
      </c>
      <c r="J40" s="50">
        <v>10.909130434782607</v>
      </c>
      <c r="K40" s="50">
        <v>11.159130434782607</v>
      </c>
      <c r="L40" s="50">
        <v>10.926086956521742</v>
      </c>
      <c r="M40" s="50">
        <v>11.176086956521742</v>
      </c>
      <c r="N40" s="46">
        <v>10.887826086956522</v>
      </c>
      <c r="O40" s="46">
        <v>11.387826086956522</v>
      </c>
      <c r="P40" s="46">
        <v>10.9</v>
      </c>
      <c r="Q40" s="46">
        <v>11.4</v>
      </c>
    </row>
    <row r="41" spans="1:17" ht="18" customHeight="1" x14ac:dyDescent="0.25">
      <c r="A41" s="149"/>
      <c r="B41" s="80"/>
      <c r="C41" s="1" t="s">
        <v>104</v>
      </c>
      <c r="D41" s="50">
        <v>10.86</v>
      </c>
      <c r="E41" s="50">
        <v>11.36</v>
      </c>
      <c r="F41" s="50">
        <v>10.86</v>
      </c>
      <c r="G41" s="50">
        <v>11.36</v>
      </c>
      <c r="H41" s="50">
        <v>10.89</v>
      </c>
      <c r="I41" s="50">
        <v>11.39</v>
      </c>
      <c r="J41" s="50">
        <v>10.92</v>
      </c>
      <c r="K41" s="50">
        <v>11.17</v>
      </c>
      <c r="L41" s="50">
        <v>10.94</v>
      </c>
      <c r="M41" s="50">
        <v>11.19</v>
      </c>
      <c r="N41" s="46">
        <v>10.92</v>
      </c>
      <c r="O41" s="46">
        <v>11.42</v>
      </c>
      <c r="P41" s="46">
        <v>10.94</v>
      </c>
      <c r="Q41" s="46">
        <v>11.44</v>
      </c>
    </row>
    <row r="42" spans="1:17" ht="18" customHeight="1" x14ac:dyDescent="0.25">
      <c r="A42" s="149"/>
    </row>
    <row r="43" spans="1:17" ht="18" customHeight="1" x14ac:dyDescent="0.25">
      <c r="A43" s="149"/>
      <c r="B43" s="80" t="s">
        <v>7</v>
      </c>
      <c r="C43" s="1" t="s">
        <v>103</v>
      </c>
      <c r="D43" s="50">
        <v>10.877000000000001</v>
      </c>
      <c r="E43" s="50">
        <v>11.377000000000001</v>
      </c>
      <c r="F43" s="50">
        <v>10.874000000000001</v>
      </c>
      <c r="G43" s="50">
        <v>11.374000000000001</v>
      </c>
      <c r="H43" s="50">
        <v>10.886499999999995</v>
      </c>
      <c r="I43" s="50">
        <v>11.386499999999995</v>
      </c>
      <c r="J43" s="50">
        <v>10.906500000000003</v>
      </c>
      <c r="K43" s="50">
        <v>11.156500000000003</v>
      </c>
      <c r="L43" s="50">
        <v>10.935499999999999</v>
      </c>
      <c r="M43" s="50">
        <v>11.185499999999999</v>
      </c>
      <c r="N43" s="46">
        <v>10.943999999999999</v>
      </c>
      <c r="O43" s="46">
        <v>11.443999999999999</v>
      </c>
      <c r="P43" s="46">
        <v>10.966000000000001</v>
      </c>
      <c r="Q43" s="46">
        <v>11.466000000000001</v>
      </c>
    </row>
    <row r="44" spans="1:17" ht="18" customHeight="1" x14ac:dyDescent="0.25">
      <c r="A44" s="149"/>
      <c r="B44" s="80"/>
      <c r="C44" s="1" t="s">
        <v>104</v>
      </c>
      <c r="D44" s="50">
        <v>10.84</v>
      </c>
      <c r="E44" s="50">
        <v>11.34</v>
      </c>
      <c r="F44" s="50">
        <v>10.83</v>
      </c>
      <c r="G44" s="50">
        <v>11.33</v>
      </c>
      <c r="H44" s="50">
        <v>10.84</v>
      </c>
      <c r="I44" s="50">
        <v>11.34</v>
      </c>
      <c r="J44" s="50">
        <v>10.88</v>
      </c>
      <c r="K44" s="50">
        <v>11.13</v>
      </c>
      <c r="L44" s="50">
        <v>10.91</v>
      </c>
      <c r="M44" s="50">
        <v>11.16</v>
      </c>
      <c r="N44" s="46">
        <v>10.92</v>
      </c>
      <c r="O44" s="46">
        <v>11.42</v>
      </c>
      <c r="P44" s="46">
        <v>10.93</v>
      </c>
      <c r="Q44" s="46">
        <v>11.43</v>
      </c>
    </row>
    <row r="45" spans="1:17" ht="18" customHeight="1" x14ac:dyDescent="0.25">
      <c r="A45" s="149"/>
    </row>
    <row r="46" spans="1:17" ht="18" customHeight="1" x14ac:dyDescent="0.25">
      <c r="A46" s="149"/>
      <c r="B46" s="80" t="s">
        <v>2</v>
      </c>
      <c r="C46" s="1" t="s">
        <v>103</v>
      </c>
      <c r="D46" s="205">
        <v>10.561818181818182</v>
      </c>
      <c r="E46" s="205">
        <v>11.061818181818182</v>
      </c>
      <c r="F46" s="205">
        <v>10.559545454545457</v>
      </c>
      <c r="G46" s="205">
        <v>11.059545454545457</v>
      </c>
      <c r="H46" s="205">
        <v>10.563636363636364</v>
      </c>
      <c r="I46" s="205">
        <v>11.063636363636364</v>
      </c>
      <c r="J46" s="205">
        <v>10.622727272727273</v>
      </c>
      <c r="K46" s="205">
        <v>10.872727272727273</v>
      </c>
      <c r="L46" s="205">
        <v>10.662727272727274</v>
      </c>
      <c r="M46" s="205">
        <v>10.912727272727274</v>
      </c>
      <c r="N46" s="205">
        <v>10.675909090909093</v>
      </c>
      <c r="O46" s="205">
        <v>11.175909090909093</v>
      </c>
      <c r="P46" s="205">
        <v>10.68409090909091</v>
      </c>
      <c r="Q46" s="205">
        <v>11.18409090909091</v>
      </c>
    </row>
    <row r="47" spans="1:17" ht="18" customHeight="1" x14ac:dyDescent="0.25">
      <c r="A47" s="149"/>
      <c r="B47" s="80"/>
      <c r="C47" s="1" t="s">
        <v>104</v>
      </c>
      <c r="D47" s="205">
        <v>10.34</v>
      </c>
      <c r="E47" s="205">
        <v>10.84</v>
      </c>
      <c r="F47" s="205">
        <v>10.34</v>
      </c>
      <c r="G47" s="205">
        <v>10.84</v>
      </c>
      <c r="H47" s="205">
        <v>10.34</v>
      </c>
      <c r="I47" s="205">
        <v>10.84</v>
      </c>
      <c r="J47" s="205">
        <v>10.38</v>
      </c>
      <c r="K47" s="205">
        <v>10.63</v>
      </c>
      <c r="L47" s="205">
        <v>10.4</v>
      </c>
      <c r="M47" s="205">
        <v>10.65</v>
      </c>
      <c r="N47" s="205">
        <v>10.4</v>
      </c>
      <c r="O47" s="205">
        <v>10.9</v>
      </c>
      <c r="P47" s="205">
        <v>10.4</v>
      </c>
      <c r="Q47" s="205">
        <v>10.9</v>
      </c>
    </row>
    <row r="48" spans="1:17" ht="18" customHeight="1" x14ac:dyDescent="0.25">
      <c r="A48" s="149"/>
    </row>
    <row r="49" spans="1:17" ht="18" customHeight="1" x14ac:dyDescent="0.25">
      <c r="A49" s="79">
        <v>2026</v>
      </c>
      <c r="B49" s="80" t="s">
        <v>105</v>
      </c>
      <c r="C49" s="1" t="s">
        <v>103</v>
      </c>
      <c r="D49" s="205">
        <v>10.221428571428572</v>
      </c>
      <c r="E49" s="205">
        <v>10.721428571428572</v>
      </c>
      <c r="F49" s="205">
        <v>10.212380952380952</v>
      </c>
      <c r="G49" s="205">
        <v>10.712380952380952</v>
      </c>
      <c r="H49" s="205">
        <v>10.16761904761905</v>
      </c>
      <c r="I49" s="205">
        <v>10.66761904761905</v>
      </c>
      <c r="J49" s="205">
        <v>10.13952380952381</v>
      </c>
      <c r="K49" s="205">
        <v>10.38952380952381</v>
      </c>
      <c r="L49" s="205">
        <v>10.141904761904764</v>
      </c>
      <c r="M49" s="205">
        <v>10.391904761904764</v>
      </c>
      <c r="N49" s="205">
        <v>10.119999999999999</v>
      </c>
      <c r="O49" s="205">
        <v>10.619999999999997</v>
      </c>
      <c r="P49" s="205">
        <v>10.112857142857143</v>
      </c>
      <c r="Q49" s="205">
        <v>10.612857142857143</v>
      </c>
    </row>
    <row r="50" spans="1:17" ht="18" customHeight="1" x14ac:dyDescent="0.25">
      <c r="A50" s="149"/>
      <c r="B50" s="80"/>
      <c r="C50" s="1" t="s">
        <v>104</v>
      </c>
      <c r="D50" s="205">
        <v>10.24</v>
      </c>
      <c r="E50" s="205">
        <v>10.74</v>
      </c>
      <c r="F50" s="205">
        <v>10.24</v>
      </c>
      <c r="G50" s="205">
        <v>10.74</v>
      </c>
      <c r="H50" s="205">
        <v>10.25</v>
      </c>
      <c r="I50" s="205">
        <v>10.75</v>
      </c>
      <c r="J50" s="205">
        <v>10.23</v>
      </c>
      <c r="K50" s="205">
        <v>10.48</v>
      </c>
      <c r="L50" s="205">
        <v>10.24</v>
      </c>
      <c r="M50" s="205">
        <v>10.49</v>
      </c>
      <c r="N50" s="205">
        <v>10.24</v>
      </c>
      <c r="O50" s="205">
        <v>10.74</v>
      </c>
      <c r="P50" s="205">
        <v>10.24</v>
      </c>
      <c r="Q50" s="205">
        <v>10.74</v>
      </c>
    </row>
    <row r="51" spans="1:17" ht="18" customHeight="1" x14ac:dyDescent="0.25">
      <c r="A51" s="149"/>
    </row>
    <row r="52" spans="1:17" ht="18" customHeight="1" x14ac:dyDescent="0.25">
      <c r="B52" s="80" t="s">
        <v>106</v>
      </c>
      <c r="C52" s="1" t="s">
        <v>103</v>
      </c>
      <c r="D52" s="205">
        <v>10.263333333333332</v>
      </c>
      <c r="E52" s="205">
        <v>10.763333333333332</v>
      </c>
      <c r="F52" s="205">
        <v>10.263333333333332</v>
      </c>
      <c r="G52" s="205">
        <v>10.763333333333332</v>
      </c>
      <c r="H52" s="205">
        <v>10.25</v>
      </c>
      <c r="I52" s="205">
        <v>10.75</v>
      </c>
      <c r="J52" s="205">
        <v>10.282777777777778</v>
      </c>
      <c r="K52" s="205">
        <v>10.532777777777778</v>
      </c>
      <c r="L52" s="205">
        <v>10.296111111111113</v>
      </c>
      <c r="M52" s="205">
        <v>10.546111111111113</v>
      </c>
      <c r="N52" s="205">
        <v>10.292777777777779</v>
      </c>
      <c r="O52" s="205">
        <v>10.792777777777779</v>
      </c>
      <c r="P52" s="205">
        <v>10.304444444444446</v>
      </c>
      <c r="Q52" s="205">
        <v>10.804444444444446</v>
      </c>
    </row>
    <row r="53" spans="1:17" ht="18" customHeight="1" x14ac:dyDescent="0.25">
      <c r="A53" s="149"/>
      <c r="B53" s="80"/>
      <c r="C53" s="1" t="s">
        <v>104</v>
      </c>
      <c r="D53" s="205">
        <v>10.32</v>
      </c>
      <c r="E53" s="205">
        <v>10.82</v>
      </c>
      <c r="F53" s="205">
        <v>10.32</v>
      </c>
      <c r="G53" s="205">
        <v>10.82</v>
      </c>
      <c r="H53" s="205">
        <v>10.3</v>
      </c>
      <c r="I53" s="205">
        <v>10.8</v>
      </c>
      <c r="J53" s="205">
        <v>10.34</v>
      </c>
      <c r="K53" s="205">
        <v>10.59</v>
      </c>
      <c r="L53" s="205">
        <v>10.36</v>
      </c>
      <c r="M53" s="205">
        <v>10.61</v>
      </c>
      <c r="N53" s="205">
        <v>10.35</v>
      </c>
      <c r="O53" s="205">
        <v>10.85</v>
      </c>
      <c r="P53" s="205">
        <v>10.37</v>
      </c>
      <c r="Q53" s="205">
        <v>10.87</v>
      </c>
    </row>
    <row r="54" spans="1:17" ht="18" customHeight="1" x14ac:dyDescent="0.25">
      <c r="A54" s="149"/>
    </row>
    <row r="55" spans="1:17" ht="18" customHeight="1" x14ac:dyDescent="0.25">
      <c r="B55" s="80" t="s">
        <v>107</v>
      </c>
      <c r="C55" s="1" t="s">
        <v>103</v>
      </c>
      <c r="D55" s="205">
        <v>10.361499999999998</v>
      </c>
      <c r="E55" s="205">
        <v>10.861499999999998</v>
      </c>
      <c r="F55" s="205">
        <v>10.377500000000001</v>
      </c>
      <c r="G55" s="205">
        <v>10.877500000000001</v>
      </c>
      <c r="H55" s="205">
        <v>10.499500000000001</v>
      </c>
      <c r="I55" s="205">
        <v>10.999500000000001</v>
      </c>
      <c r="J55" s="205">
        <v>10.784500000000001</v>
      </c>
      <c r="K55" s="205">
        <v>11.034500000000001</v>
      </c>
      <c r="L55" s="205">
        <v>10.873999999999999</v>
      </c>
      <c r="M55" s="205">
        <v>11.123999999999999</v>
      </c>
      <c r="N55" s="205">
        <v>11.002999999999998</v>
      </c>
      <c r="O55" s="205">
        <v>11.502999999999998</v>
      </c>
      <c r="P55" s="205">
        <v>11.0435</v>
      </c>
      <c r="Q55" s="205">
        <v>11.5685</v>
      </c>
    </row>
    <row r="56" spans="1:17" ht="18" customHeight="1" x14ac:dyDescent="0.25">
      <c r="A56" s="149"/>
      <c r="B56" s="80"/>
      <c r="C56" s="1" t="s">
        <v>104</v>
      </c>
      <c r="D56" s="205">
        <v>10.39</v>
      </c>
      <c r="E56" s="205">
        <v>10.89</v>
      </c>
      <c r="F56" s="205">
        <v>10.41</v>
      </c>
      <c r="G56" s="205">
        <v>10.91</v>
      </c>
      <c r="H56" s="205">
        <v>10.65</v>
      </c>
      <c r="I56" s="205">
        <v>11.15</v>
      </c>
      <c r="J56" s="205">
        <v>11.24</v>
      </c>
      <c r="K56" s="205">
        <v>11.49</v>
      </c>
      <c r="L56" s="205">
        <v>11.34</v>
      </c>
      <c r="M56" s="205">
        <v>11.59</v>
      </c>
      <c r="N56" s="205">
        <v>11.49</v>
      </c>
      <c r="O56" s="205">
        <v>11.99</v>
      </c>
      <c r="P56" s="205">
        <v>11.52</v>
      </c>
      <c r="Q56" s="205">
        <v>12.02</v>
      </c>
    </row>
    <row r="57" spans="1:17" ht="18" hidden="1" customHeight="1" x14ac:dyDescent="0.25"/>
    <row r="58" spans="1:17" ht="18" hidden="1" customHeight="1" x14ac:dyDescent="0.25">
      <c r="B58" s="80" t="s">
        <v>107</v>
      </c>
      <c r="C58" s="1" t="s">
        <v>103</v>
      </c>
    </row>
    <row r="59" spans="1:17" ht="18" hidden="1" customHeight="1" x14ac:dyDescent="0.25">
      <c r="B59" s="80"/>
      <c r="C59" s="1" t="s">
        <v>104</v>
      </c>
    </row>
    <row r="60" spans="1:17" ht="18" customHeight="1" x14ac:dyDescent="0.25">
      <c r="B60" s="80"/>
      <c r="C60" s="1"/>
    </row>
    <row r="61" spans="1:17" ht="18" customHeight="1" x14ac:dyDescent="0.25">
      <c r="B61" s="80" t="s">
        <v>108</v>
      </c>
      <c r="C61" s="1" t="s">
        <v>103</v>
      </c>
      <c r="D61" s="205">
        <v>10.520454545454546</v>
      </c>
      <c r="E61" s="205">
        <v>11.020454545454543</v>
      </c>
      <c r="F61" s="205">
        <v>10.534545454545455</v>
      </c>
      <c r="G61" s="205">
        <v>11.034545454545455</v>
      </c>
      <c r="H61" s="205">
        <v>10.673181818181819</v>
      </c>
      <c r="I61" s="205">
        <v>11.173181818181819</v>
      </c>
      <c r="J61" s="205">
        <v>11.19681818181818</v>
      </c>
      <c r="K61" s="205">
        <v>11.44681818181818</v>
      </c>
      <c r="L61" s="205">
        <v>11.349090909090911</v>
      </c>
      <c r="M61" s="205">
        <v>11.599090909090911</v>
      </c>
      <c r="N61" s="205">
        <v>11.49909090909091</v>
      </c>
      <c r="O61" s="205">
        <v>11.99909090909091</v>
      </c>
      <c r="P61" s="205">
        <v>11.540909090909091</v>
      </c>
      <c r="Q61" s="205">
        <v>12.040909090909089</v>
      </c>
    </row>
    <row r="62" spans="1:17" ht="18" customHeight="1" x14ac:dyDescent="0.25">
      <c r="B62" s="80"/>
      <c r="C62" s="1" t="s">
        <v>104</v>
      </c>
      <c r="D62" s="205">
        <v>11.3</v>
      </c>
      <c r="E62" s="205">
        <v>11.8</v>
      </c>
      <c r="F62" s="205">
        <v>11.35</v>
      </c>
      <c r="G62" s="205">
        <v>11.85</v>
      </c>
      <c r="H62" s="205">
        <v>11.4</v>
      </c>
      <c r="I62" s="205">
        <v>11.9</v>
      </c>
      <c r="J62" s="205">
        <v>11.51</v>
      </c>
      <c r="K62" s="205">
        <v>11.76</v>
      </c>
      <c r="L62" s="205">
        <v>11.71</v>
      </c>
      <c r="M62" s="205">
        <v>11.96</v>
      </c>
      <c r="N62" s="205">
        <v>11.81</v>
      </c>
      <c r="O62" s="205">
        <v>12.31</v>
      </c>
      <c r="P62" s="205">
        <v>11.84</v>
      </c>
      <c r="Q62" s="205">
        <v>12.34</v>
      </c>
    </row>
    <row r="63" spans="1:17" ht="18" customHeight="1" x14ac:dyDescent="0.25">
      <c r="B63" s="80"/>
      <c r="C63" s="1"/>
      <c r="D63" s="205"/>
      <c r="E63" s="205"/>
      <c r="F63" s="205"/>
      <c r="G63" s="205"/>
      <c r="H63" s="205"/>
      <c r="I63" s="205"/>
      <c r="J63" s="205"/>
      <c r="K63" s="205"/>
      <c r="L63" s="205"/>
      <c r="M63" s="205"/>
      <c r="N63" s="205"/>
      <c r="O63" s="205"/>
      <c r="P63" s="205"/>
      <c r="Q63" s="205"/>
    </row>
    <row r="64" spans="1:17" ht="18" customHeight="1" x14ac:dyDescent="0.25">
      <c r="B64" s="80" t="s">
        <v>34</v>
      </c>
      <c r="C64" s="1" t="s">
        <v>103</v>
      </c>
      <c r="D64" s="205">
        <v>11.344117647058825</v>
      </c>
      <c r="E64" s="205">
        <v>11.844117647058829</v>
      </c>
      <c r="F64" s="205">
        <v>11.351176470588237</v>
      </c>
      <c r="G64" s="205">
        <v>11.851176470588237</v>
      </c>
      <c r="H64" s="205">
        <v>11.411764705882357</v>
      </c>
      <c r="I64" s="205">
        <v>11.911764705882357</v>
      </c>
      <c r="J64" s="205">
        <v>11.740588235294117</v>
      </c>
      <c r="K64" s="205">
        <v>11.990588235294117</v>
      </c>
      <c r="L64" s="205">
        <v>11.96764705882353</v>
      </c>
      <c r="M64" s="205">
        <v>12.21764705882353</v>
      </c>
      <c r="N64" s="205">
        <v>12.055882352941177</v>
      </c>
      <c r="O64" s="205">
        <v>12.555882352941177</v>
      </c>
      <c r="P64" s="205">
        <v>12.09882352941176</v>
      </c>
      <c r="Q64" s="205">
        <v>12.59882352941176</v>
      </c>
    </row>
    <row r="65" spans="1:17" ht="18" customHeight="1" x14ac:dyDescent="0.25">
      <c r="B65" s="80"/>
      <c r="C65" s="1" t="s">
        <v>104</v>
      </c>
      <c r="D65" s="205">
        <v>11.36</v>
      </c>
      <c r="E65" s="205">
        <v>11.86</v>
      </c>
      <c r="F65" s="205">
        <v>11.36</v>
      </c>
      <c r="G65" s="205">
        <v>11.86</v>
      </c>
      <c r="H65" s="205">
        <v>11.53</v>
      </c>
      <c r="I65" s="205">
        <v>12.03</v>
      </c>
      <c r="J65" s="205">
        <v>11.99</v>
      </c>
      <c r="K65" s="205">
        <v>12.24</v>
      </c>
      <c r="L65" s="205">
        <v>12.25</v>
      </c>
      <c r="M65" s="205">
        <v>12.5</v>
      </c>
      <c r="N65" s="205">
        <v>12.38</v>
      </c>
      <c r="O65" s="205">
        <v>12.88</v>
      </c>
      <c r="P65" s="205">
        <v>12.44</v>
      </c>
      <c r="Q65" s="205">
        <v>12.94</v>
      </c>
    </row>
    <row r="66" spans="1:17" ht="18" customHeight="1" x14ac:dyDescent="0.25">
      <c r="B66" s="80"/>
      <c r="C66" s="1"/>
      <c r="D66" s="205"/>
      <c r="E66" s="205"/>
      <c r="F66" s="205"/>
      <c r="G66" s="205"/>
      <c r="H66" s="205"/>
      <c r="I66" s="205"/>
      <c r="J66" s="205"/>
      <c r="K66" s="205"/>
      <c r="L66" s="205"/>
      <c r="M66" s="205"/>
      <c r="N66" s="205"/>
      <c r="O66" s="205"/>
      <c r="P66" s="205"/>
      <c r="Q66" s="205"/>
    </row>
    <row r="67" spans="1:17" ht="18" customHeight="1" x14ac:dyDescent="0.25">
      <c r="B67" s="80" t="s">
        <v>109</v>
      </c>
      <c r="C67" s="1" t="s">
        <v>103</v>
      </c>
      <c r="D67" s="205">
        <v>11.395</v>
      </c>
      <c r="E67" s="205">
        <v>11.895</v>
      </c>
      <c r="F67" s="205">
        <v>11.417999999999999</v>
      </c>
      <c r="G67" s="205">
        <v>11.917999999999999</v>
      </c>
      <c r="H67" s="205">
        <v>11.510499999999999</v>
      </c>
      <c r="I67" s="205">
        <v>12.010499999999999</v>
      </c>
      <c r="J67" s="205">
        <v>11.8415</v>
      </c>
      <c r="K67" s="205">
        <v>12.0915</v>
      </c>
      <c r="L67" s="205">
        <v>12.0185</v>
      </c>
      <c r="M67" s="205">
        <v>12.2685</v>
      </c>
      <c r="N67" s="205">
        <v>12.1265</v>
      </c>
      <c r="O67" s="205">
        <v>12.6265</v>
      </c>
      <c r="P67" s="205">
        <v>12.167500000000002</v>
      </c>
      <c r="Q67" s="205">
        <v>12.667500000000002</v>
      </c>
    </row>
    <row r="68" spans="1:17" ht="18" customHeight="1" x14ac:dyDescent="0.25">
      <c r="B68" s="80"/>
      <c r="C68" s="1" t="s">
        <v>104</v>
      </c>
      <c r="D68" s="205">
        <v>11.37</v>
      </c>
      <c r="E68" s="205">
        <v>11.37</v>
      </c>
      <c r="F68" s="205">
        <v>11.37</v>
      </c>
      <c r="G68" s="205">
        <v>11.37</v>
      </c>
      <c r="H68" s="205">
        <v>11.37</v>
      </c>
      <c r="I68" s="205">
        <v>11.37</v>
      </c>
      <c r="J68" s="205">
        <v>11.37</v>
      </c>
      <c r="K68" s="205">
        <v>11.37</v>
      </c>
      <c r="L68" s="205">
        <v>11.37</v>
      </c>
      <c r="M68" s="205">
        <v>11.37</v>
      </c>
      <c r="N68" s="205">
        <v>11.37</v>
      </c>
      <c r="O68" s="205">
        <v>11.37</v>
      </c>
      <c r="P68" s="205">
        <v>11.37</v>
      </c>
      <c r="Q68" s="205">
        <v>11.37</v>
      </c>
    </row>
    <row r="69" spans="1:17" ht="8.25" customHeight="1" thickBot="1" x14ac:dyDescent="0.3">
      <c r="A69" s="165"/>
      <c r="B69" s="123"/>
      <c r="C69" s="165"/>
      <c r="D69" s="165"/>
      <c r="E69" s="165"/>
      <c r="F69" s="165"/>
      <c r="G69" s="165"/>
      <c r="H69" s="165"/>
      <c r="I69" s="165"/>
      <c r="J69" s="165"/>
      <c r="K69" s="165"/>
      <c r="L69" s="165"/>
      <c r="M69" s="165"/>
      <c r="N69" s="165"/>
      <c r="O69" s="165"/>
      <c r="P69" s="165"/>
      <c r="Q69" s="165"/>
    </row>
    <row r="70" spans="1:17" ht="15.75" thickTop="1" x14ac:dyDescent="0.25">
      <c r="A70" s="289" t="s">
        <v>171</v>
      </c>
      <c r="B70" s="289"/>
      <c r="C70" s="289"/>
      <c r="D70" s="289"/>
      <c r="E70" s="289"/>
      <c r="F70" s="289"/>
      <c r="G70" s="289"/>
      <c r="H70" s="289"/>
      <c r="I70" s="289"/>
      <c r="J70" s="289"/>
      <c r="K70" s="289"/>
      <c r="L70" s="289"/>
      <c r="M70" s="289"/>
      <c r="N70" s="289"/>
      <c r="O70" s="289"/>
      <c r="P70" s="289"/>
      <c r="Q70" s="289"/>
    </row>
    <row r="71" spans="1:17" x14ac:dyDescent="0.25">
      <c r="A71" s="283" t="s">
        <v>110</v>
      </c>
      <c r="B71" s="283"/>
      <c r="C71" s="283"/>
      <c r="D71" s="283"/>
      <c r="E71" s="283"/>
      <c r="F71" s="283"/>
      <c r="G71" s="283"/>
      <c r="H71" s="283"/>
      <c r="I71" s="283"/>
      <c r="J71" s="283"/>
      <c r="K71" s="283"/>
      <c r="L71" s="283"/>
      <c r="M71" s="283"/>
      <c r="N71" s="283"/>
      <c r="O71" s="283"/>
      <c r="P71" s="283"/>
      <c r="Q71" s="283"/>
    </row>
    <row r="72" spans="1:17" x14ac:dyDescent="0.25">
      <c r="A72" s="167"/>
      <c r="B72" s="167"/>
      <c r="C72" s="167"/>
      <c r="D72" s="167"/>
      <c r="E72" s="167"/>
      <c r="F72" s="167"/>
      <c r="G72" s="167"/>
      <c r="H72" s="167"/>
      <c r="I72" s="167"/>
      <c r="J72" s="167"/>
      <c r="K72" s="167"/>
      <c r="L72" s="167"/>
      <c r="M72" s="167"/>
      <c r="N72" s="167"/>
      <c r="O72" s="167"/>
      <c r="P72" s="167"/>
      <c r="Q72" s="167"/>
    </row>
    <row r="73" spans="1:17" x14ac:dyDescent="0.25">
      <c r="A73" s="167"/>
      <c r="B73" s="167"/>
      <c r="C73" s="167"/>
      <c r="D73" s="167"/>
      <c r="E73" s="167"/>
      <c r="F73" s="167"/>
      <c r="G73" s="167"/>
      <c r="H73" s="167"/>
      <c r="I73" s="167"/>
      <c r="J73" s="167"/>
      <c r="K73" s="167"/>
      <c r="L73" s="167"/>
      <c r="M73" s="167"/>
      <c r="N73" s="167"/>
      <c r="O73" s="167"/>
      <c r="P73" s="167"/>
      <c r="Q73" s="167"/>
    </row>
    <row r="74" spans="1:17" x14ac:dyDescent="0.25">
      <c r="A74" s="167"/>
      <c r="B74" s="167"/>
      <c r="C74" s="167"/>
      <c r="D74" s="167"/>
      <c r="E74" s="167"/>
      <c r="F74" s="167"/>
      <c r="G74" s="167"/>
      <c r="H74" s="167"/>
      <c r="I74" s="167"/>
      <c r="J74" s="167"/>
      <c r="K74" s="167"/>
      <c r="L74" s="167"/>
      <c r="M74" s="167"/>
      <c r="N74" s="167"/>
      <c r="O74" s="167"/>
      <c r="P74" s="167"/>
      <c r="Q74" s="167"/>
    </row>
    <row r="75" spans="1:17" x14ac:dyDescent="0.25">
      <c r="A75" s="167"/>
      <c r="B75" s="167"/>
      <c r="C75" s="167"/>
      <c r="D75" s="167"/>
      <c r="E75" s="167"/>
      <c r="F75" s="167"/>
      <c r="G75" s="167"/>
      <c r="H75" s="167"/>
      <c r="I75" s="167"/>
      <c r="J75" s="167"/>
      <c r="K75" s="167"/>
      <c r="L75" s="167"/>
      <c r="M75" s="167"/>
      <c r="N75" s="167"/>
      <c r="O75" s="167"/>
      <c r="P75" s="167"/>
      <c r="Q75" s="167"/>
    </row>
    <row r="76" spans="1:17" x14ac:dyDescent="0.25">
      <c r="A76" s="159"/>
      <c r="B76" s="159"/>
      <c r="C76" s="159"/>
      <c r="D76" s="159"/>
      <c r="E76" s="159"/>
      <c r="F76" s="159"/>
      <c r="G76" s="159"/>
      <c r="H76" s="159"/>
      <c r="I76" s="159"/>
      <c r="J76" s="159"/>
      <c r="K76" s="159"/>
      <c r="L76" s="159"/>
      <c r="M76" s="159"/>
      <c r="N76" s="159"/>
      <c r="O76" s="159"/>
      <c r="P76" s="159"/>
      <c r="Q76" s="159"/>
    </row>
  </sheetData>
  <mergeCells count="12">
    <mergeCell ref="P3:Q3"/>
    <mergeCell ref="A71:Q71"/>
    <mergeCell ref="A1:Q1"/>
    <mergeCell ref="A2:Q2"/>
    <mergeCell ref="A3:C4"/>
    <mergeCell ref="D3:E3"/>
    <mergeCell ref="F3:G3"/>
    <mergeCell ref="H3:I3"/>
    <mergeCell ref="J3:K3"/>
    <mergeCell ref="L3:M3"/>
    <mergeCell ref="N3:O3"/>
    <mergeCell ref="A70:Q70"/>
  </mergeCells>
  <hyperlinks>
    <hyperlink ref="A71" r:id="rId1" display="http://www.sbp.org.pk/ecodata/kibor_index.asp" xr:uid="{00000000-0004-0000-0600-000000000000}"/>
  </hyperlinks>
  <pageMargins left="0.7" right="0.7" top="0.75" bottom="0.75" header="0.3" footer="0.3"/>
  <pageSetup paperSize="9" scale="72" orientation="portrait" r:id="rId2"/>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26"/>
  <sheetViews>
    <sheetView view="pageBreakPreview" topLeftCell="A14" zoomScale="115" zoomScaleNormal="100" zoomScaleSheetLayoutView="115" zoomScalePageLayoutView="40" workbookViewId="0">
      <selection activeCell="C22" sqref="C22:H22"/>
    </sheetView>
  </sheetViews>
  <sheetFormatPr defaultColWidth="9.140625" defaultRowHeight="15" x14ac:dyDescent="0.25"/>
  <cols>
    <col min="1" max="1" width="36" style="152" customWidth="1"/>
    <col min="2" max="2" width="5" style="152" customWidth="1"/>
    <col min="3" max="8" width="9.7109375" style="152" customWidth="1"/>
    <col min="9" max="16384" width="9.140625" style="152"/>
  </cols>
  <sheetData>
    <row r="1" spans="1:8" ht="22.5" x14ac:dyDescent="0.25">
      <c r="A1" s="213" t="s">
        <v>168</v>
      </c>
      <c r="B1" s="213"/>
      <c r="C1" s="213"/>
      <c r="D1" s="213"/>
      <c r="E1" s="213"/>
      <c r="F1" s="213"/>
      <c r="G1" s="213"/>
      <c r="H1" s="213"/>
    </row>
    <row r="2" spans="1:8" ht="15.75" thickBot="1" x14ac:dyDescent="0.3">
      <c r="A2" s="244" t="s">
        <v>111</v>
      </c>
      <c r="B2" s="244"/>
      <c r="C2" s="244"/>
      <c r="D2" s="244"/>
      <c r="E2" s="244"/>
      <c r="F2" s="244"/>
      <c r="G2" s="244"/>
      <c r="H2" s="244"/>
    </row>
    <row r="3" spans="1:8" ht="25.5" customHeight="1" thickTop="1" thickBot="1" x14ac:dyDescent="0.3">
      <c r="A3" s="290" t="s">
        <v>177</v>
      </c>
      <c r="B3" s="291"/>
      <c r="C3" s="82" t="s">
        <v>112</v>
      </c>
      <c r="D3" s="82" t="s">
        <v>94</v>
      </c>
      <c r="E3" s="82" t="s">
        <v>95</v>
      </c>
      <c r="F3" s="82" t="s">
        <v>113</v>
      </c>
      <c r="G3" s="82" t="s">
        <v>97</v>
      </c>
      <c r="H3" s="83" t="s">
        <v>98</v>
      </c>
    </row>
    <row r="4" spans="1:8" ht="15.75" thickTop="1" x14ac:dyDescent="0.25">
      <c r="A4" s="84"/>
      <c r="B4" s="84"/>
      <c r="C4" s="47"/>
      <c r="D4" s="47"/>
      <c r="E4" s="47"/>
      <c r="F4" s="47"/>
      <c r="G4" s="47"/>
      <c r="H4" s="47"/>
    </row>
    <row r="5" spans="1:8" ht="22.5" hidden="1" customHeight="1" x14ac:dyDescent="0.25">
      <c r="A5" s="77">
        <v>2023</v>
      </c>
      <c r="B5" s="84" t="s">
        <v>7</v>
      </c>
      <c r="C5" s="51">
        <v>22.1</v>
      </c>
      <c r="D5" s="51">
        <v>21.4</v>
      </c>
      <c r="E5" s="51" t="s">
        <v>24</v>
      </c>
      <c r="F5" s="51" t="s">
        <v>24</v>
      </c>
      <c r="G5" s="51" t="s">
        <v>24</v>
      </c>
      <c r="H5" s="51" t="s">
        <v>24</v>
      </c>
    </row>
    <row r="6" spans="1:8" ht="22.5" customHeight="1" x14ac:dyDescent="0.25">
      <c r="A6" s="77">
        <v>2025</v>
      </c>
      <c r="B6" s="84" t="s">
        <v>109</v>
      </c>
      <c r="C6" s="51">
        <v>11.04</v>
      </c>
      <c r="D6" s="51">
        <v>11.36</v>
      </c>
      <c r="E6" s="51">
        <v>11.15</v>
      </c>
      <c r="F6" s="51" t="s">
        <v>24</v>
      </c>
      <c r="G6" s="51" t="s">
        <v>24</v>
      </c>
      <c r="H6" s="51" t="s">
        <v>24</v>
      </c>
    </row>
    <row r="7" spans="1:8" ht="22.5" customHeight="1" x14ac:dyDescent="0.25">
      <c r="A7" s="1"/>
      <c r="B7" s="1"/>
      <c r="C7" s="1"/>
      <c r="D7" s="1"/>
      <c r="E7" s="1"/>
      <c r="F7" s="1"/>
      <c r="G7" s="1"/>
      <c r="H7" s="1"/>
    </row>
    <row r="8" spans="1:8" ht="22.5" customHeight="1" x14ac:dyDescent="0.25">
      <c r="A8" s="1"/>
      <c r="B8" s="84" t="s">
        <v>3</v>
      </c>
      <c r="C8" s="51">
        <v>11.13</v>
      </c>
      <c r="D8" s="51">
        <v>10.93</v>
      </c>
      <c r="E8" s="51">
        <v>10.86</v>
      </c>
      <c r="F8" s="51" t="s">
        <v>24</v>
      </c>
      <c r="G8" s="51" t="s">
        <v>24</v>
      </c>
      <c r="H8" s="51" t="s">
        <v>24</v>
      </c>
    </row>
    <row r="9" spans="1:8" ht="22.5" customHeight="1" x14ac:dyDescent="0.25">
      <c r="A9" s="1"/>
      <c r="B9" s="84" t="s">
        <v>4</v>
      </c>
      <c r="C9" s="51">
        <v>10.95</v>
      </c>
      <c r="D9" s="51">
        <v>11.03</v>
      </c>
      <c r="E9" s="51" t="s">
        <v>24</v>
      </c>
      <c r="F9" s="51">
        <v>11.05</v>
      </c>
      <c r="G9" s="51" t="s">
        <v>24</v>
      </c>
      <c r="H9" s="51" t="s">
        <v>24</v>
      </c>
    </row>
    <row r="10" spans="1:8" ht="22.5" customHeight="1" x14ac:dyDescent="0.25">
      <c r="A10" s="1"/>
      <c r="B10" s="84" t="s">
        <v>5</v>
      </c>
      <c r="C10" s="51">
        <v>11.43</v>
      </c>
      <c r="D10" s="51">
        <v>10.9</v>
      </c>
      <c r="E10" s="51">
        <v>10.76</v>
      </c>
      <c r="F10" s="51" t="s">
        <v>24</v>
      </c>
      <c r="G10" s="51" t="s">
        <v>24</v>
      </c>
      <c r="H10" s="51" t="s">
        <v>24</v>
      </c>
    </row>
    <row r="11" spans="1:8" ht="22.5" customHeight="1" x14ac:dyDescent="0.25">
      <c r="A11" s="1"/>
      <c r="B11" s="1"/>
      <c r="C11" s="1"/>
      <c r="D11" s="1"/>
      <c r="E11" s="1"/>
      <c r="F11" s="1"/>
      <c r="G11" s="1"/>
      <c r="H11" s="1"/>
    </row>
    <row r="12" spans="1:8" ht="22.5" customHeight="1" x14ac:dyDescent="0.25">
      <c r="A12" s="1"/>
      <c r="B12" s="84" t="s">
        <v>6</v>
      </c>
      <c r="C12" s="51">
        <v>10.88</v>
      </c>
      <c r="D12" s="51">
        <v>10.81</v>
      </c>
      <c r="E12" s="51">
        <v>10.88</v>
      </c>
      <c r="F12" s="51" t="s">
        <v>24</v>
      </c>
      <c r="G12" s="51" t="s">
        <v>24</v>
      </c>
      <c r="H12" s="51" t="s">
        <v>24</v>
      </c>
    </row>
    <row r="13" spans="1:8" ht="22.5" customHeight="1" x14ac:dyDescent="0.25">
      <c r="A13" s="1"/>
      <c r="B13" s="84" t="s">
        <v>7</v>
      </c>
      <c r="C13" s="51">
        <v>10.98</v>
      </c>
      <c r="D13" s="51">
        <v>10.98</v>
      </c>
      <c r="E13" s="51" t="s">
        <v>24</v>
      </c>
      <c r="F13" s="51" t="s">
        <v>24</v>
      </c>
      <c r="G13" s="51" t="s">
        <v>24</v>
      </c>
      <c r="H13" s="51" t="s">
        <v>24</v>
      </c>
    </row>
    <row r="14" spans="1:8" ht="22.5" customHeight="1" x14ac:dyDescent="0.25">
      <c r="A14" s="1"/>
      <c r="B14" s="1" t="s">
        <v>2</v>
      </c>
      <c r="C14" s="51">
        <v>10.68</v>
      </c>
      <c r="D14" s="51">
        <v>10.72</v>
      </c>
      <c r="E14" s="51">
        <v>10.75</v>
      </c>
      <c r="F14" s="51" t="s">
        <v>24</v>
      </c>
      <c r="G14" s="51" t="s">
        <v>24</v>
      </c>
      <c r="H14" s="51" t="s">
        <v>24</v>
      </c>
    </row>
    <row r="15" spans="1:8" ht="22.5" customHeight="1" x14ac:dyDescent="0.25">
      <c r="A15" s="77"/>
      <c r="B15" s="1"/>
      <c r="C15" s="1"/>
      <c r="D15" s="1"/>
      <c r="E15" s="1"/>
      <c r="F15" s="1"/>
      <c r="G15" s="1"/>
      <c r="H15" s="1"/>
    </row>
    <row r="16" spans="1:8" ht="22.5" customHeight="1" x14ac:dyDescent="0.25">
      <c r="A16" s="77">
        <v>2026</v>
      </c>
      <c r="B16" s="84" t="s">
        <v>105</v>
      </c>
      <c r="C16" s="51">
        <v>10.199999999999999</v>
      </c>
      <c r="D16" s="51">
        <v>10.43</v>
      </c>
      <c r="E16" s="51">
        <v>10.33</v>
      </c>
      <c r="F16" s="51" t="s">
        <v>24</v>
      </c>
      <c r="G16" s="51" t="s">
        <v>24</v>
      </c>
      <c r="H16" s="51" t="s">
        <v>24</v>
      </c>
    </row>
    <row r="17" spans="1:8" ht="22.5" customHeight="1" x14ac:dyDescent="0.25">
      <c r="A17" s="77"/>
      <c r="B17" s="84" t="s">
        <v>106</v>
      </c>
      <c r="C17" s="51">
        <v>10.57</v>
      </c>
      <c r="D17" s="51">
        <v>10.52</v>
      </c>
      <c r="E17" s="51">
        <v>10.23</v>
      </c>
      <c r="F17" s="51" t="s">
        <v>24</v>
      </c>
      <c r="G17" s="51" t="s">
        <v>24</v>
      </c>
      <c r="H17" s="51" t="s">
        <v>24</v>
      </c>
    </row>
    <row r="18" spans="1:8" ht="22.5" customHeight="1" x14ac:dyDescent="0.25">
      <c r="B18" s="84" t="s">
        <v>107</v>
      </c>
      <c r="C18" s="51">
        <v>10.34</v>
      </c>
      <c r="D18" s="51">
        <v>10.44</v>
      </c>
      <c r="E18" s="51">
        <v>10.5</v>
      </c>
      <c r="F18" s="51" t="s">
        <v>24</v>
      </c>
      <c r="G18" s="51" t="s">
        <v>24</v>
      </c>
      <c r="H18" s="51" t="s">
        <v>24</v>
      </c>
    </row>
    <row r="19" spans="1:8" ht="22.5" customHeight="1" x14ac:dyDescent="0.25">
      <c r="A19" s="77"/>
      <c r="B19" s="84"/>
      <c r="C19" s="51"/>
      <c r="D19" s="51"/>
      <c r="E19" s="51"/>
      <c r="F19" s="51"/>
      <c r="G19" s="51"/>
      <c r="H19" s="51"/>
    </row>
    <row r="20" spans="1:8" ht="22.5" customHeight="1" x14ac:dyDescent="0.25">
      <c r="B20" s="84" t="s">
        <v>108</v>
      </c>
      <c r="C20" s="51">
        <v>10.34</v>
      </c>
      <c r="D20" s="51">
        <v>10.64</v>
      </c>
      <c r="E20" s="51" t="s">
        <v>24</v>
      </c>
      <c r="F20" s="51" t="s">
        <v>24</v>
      </c>
      <c r="G20" s="51" t="s">
        <v>24</v>
      </c>
      <c r="H20" s="51" t="s">
        <v>24</v>
      </c>
    </row>
    <row r="21" spans="1:8" ht="22.5" customHeight="1" x14ac:dyDescent="0.25">
      <c r="B21" s="84" t="s">
        <v>34</v>
      </c>
      <c r="C21" s="51">
        <v>11.55</v>
      </c>
      <c r="D21" s="51">
        <v>11.66</v>
      </c>
      <c r="E21" s="51">
        <v>11.55</v>
      </c>
      <c r="F21" s="51" t="s">
        <v>24</v>
      </c>
      <c r="G21" s="51">
        <v>11.85</v>
      </c>
      <c r="H21" s="51">
        <v>12.08</v>
      </c>
    </row>
    <row r="22" spans="1:8" ht="22.5" customHeight="1" x14ac:dyDescent="0.25">
      <c r="B22" s="152" t="s">
        <v>109</v>
      </c>
      <c r="C22" s="51">
        <v>11.58</v>
      </c>
      <c r="D22" s="51">
        <v>11.7</v>
      </c>
      <c r="E22" s="51" t="s">
        <v>24</v>
      </c>
      <c r="F22" s="51" t="s">
        <v>24</v>
      </c>
      <c r="G22" s="51" t="s">
        <v>24</v>
      </c>
      <c r="H22" s="51" t="s">
        <v>24</v>
      </c>
    </row>
    <row r="23" spans="1:8" ht="22.5" hidden="1" customHeight="1" x14ac:dyDescent="0.25">
      <c r="B23" s="84" t="s">
        <v>108</v>
      </c>
    </row>
    <row r="24" spans="1:8" ht="11.25" customHeight="1" thickBot="1" x14ac:dyDescent="0.3">
      <c r="A24" s="3"/>
    </row>
    <row r="25" spans="1:8" ht="15.75" thickTop="1" x14ac:dyDescent="0.25">
      <c r="A25" s="241" t="s">
        <v>63</v>
      </c>
      <c r="B25" s="241"/>
      <c r="C25" s="241"/>
      <c r="D25" s="241"/>
      <c r="E25" s="241"/>
      <c r="F25" s="241"/>
      <c r="G25" s="241"/>
      <c r="H25" s="241"/>
    </row>
    <row r="26" spans="1:8" x14ac:dyDescent="0.25">
      <c r="A26" s="292"/>
      <c r="B26" s="292"/>
      <c r="C26" s="292"/>
      <c r="D26" s="292"/>
      <c r="E26" s="292"/>
      <c r="F26" s="292"/>
      <c r="G26" s="292"/>
      <c r="H26" s="292"/>
    </row>
  </sheetData>
  <mergeCells count="5">
    <mergeCell ref="A1:H1"/>
    <mergeCell ref="A2:H2"/>
    <mergeCell ref="A3:B3"/>
    <mergeCell ref="A25:H25"/>
    <mergeCell ref="A26:H26"/>
  </mergeCells>
  <pageMargins left="0.7" right="0.7" top="0.75" bottom="0.75" header="0.3" footer="0.3"/>
  <pageSetup paperSize="9" scale="88"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21"/>
  <sheetViews>
    <sheetView view="pageBreakPreview" zoomScaleNormal="100" zoomScaleSheetLayoutView="100" zoomScalePageLayoutView="55" workbookViewId="0">
      <selection activeCell="A5" sqref="A5"/>
    </sheetView>
  </sheetViews>
  <sheetFormatPr defaultColWidth="9.140625" defaultRowHeight="15" x14ac:dyDescent="0.25"/>
  <cols>
    <col min="1" max="1" width="20.5703125" style="202" customWidth="1"/>
    <col min="2" max="3" width="8" style="152" bestFit="1" customWidth="1"/>
    <col min="4" max="4" width="8.42578125" style="152" bestFit="1" customWidth="1"/>
    <col min="5" max="6" width="8" style="152" bestFit="1" customWidth="1"/>
    <col min="7" max="7" width="8.42578125" style="152" bestFit="1" customWidth="1"/>
    <col min="8" max="8" width="6.5703125" style="152" bestFit="1" customWidth="1"/>
    <col min="9" max="9" width="7.42578125" style="152" bestFit="1" customWidth="1"/>
    <col min="10" max="10" width="8.42578125" style="152" bestFit="1" customWidth="1"/>
    <col min="11" max="12" width="8" style="152" bestFit="1" customWidth="1"/>
    <col min="13" max="13" width="8.42578125" style="152" bestFit="1" customWidth="1"/>
    <col min="14" max="16384" width="9.140625" style="152"/>
  </cols>
  <sheetData>
    <row r="1" spans="1:13" ht="22.5" x14ac:dyDescent="0.25">
      <c r="A1" s="213" t="s">
        <v>114</v>
      </c>
      <c r="B1" s="213"/>
      <c r="C1" s="213"/>
      <c r="D1" s="213"/>
      <c r="E1" s="213"/>
      <c r="F1" s="213"/>
      <c r="G1" s="213"/>
      <c r="H1" s="213"/>
      <c r="I1" s="213"/>
      <c r="J1" s="213"/>
      <c r="K1" s="213"/>
      <c r="L1" s="213"/>
      <c r="M1" s="213"/>
    </row>
    <row r="2" spans="1:13" ht="23.25" thickBot="1" x14ac:dyDescent="0.3">
      <c r="A2" s="213" t="s">
        <v>115</v>
      </c>
      <c r="B2" s="213"/>
      <c r="C2" s="213"/>
      <c r="D2" s="213"/>
      <c r="E2" s="213"/>
      <c r="F2" s="213"/>
      <c r="G2" s="213"/>
      <c r="H2" s="213"/>
      <c r="I2" s="213"/>
      <c r="J2" s="213"/>
      <c r="K2" s="213"/>
      <c r="L2" s="213"/>
      <c r="M2" s="213"/>
    </row>
    <row r="3" spans="1:13" ht="16.5" thickTop="1" thickBot="1" x14ac:dyDescent="0.3">
      <c r="A3" s="219" t="s">
        <v>74</v>
      </c>
      <c r="B3" s="281" t="s">
        <v>116</v>
      </c>
      <c r="C3" s="282"/>
      <c r="D3" s="288"/>
      <c r="E3" s="281" t="s">
        <v>117</v>
      </c>
      <c r="F3" s="282"/>
      <c r="G3" s="288"/>
      <c r="H3" s="286" t="s">
        <v>118</v>
      </c>
      <c r="I3" s="293"/>
      <c r="J3" s="287"/>
      <c r="K3" s="281" t="s">
        <v>119</v>
      </c>
      <c r="L3" s="282"/>
      <c r="M3" s="282"/>
    </row>
    <row r="4" spans="1:13" ht="15.75" thickBot="1" x14ac:dyDescent="0.3">
      <c r="A4" s="285"/>
      <c r="B4" s="75" t="s">
        <v>120</v>
      </c>
      <c r="C4" s="73" t="s">
        <v>121</v>
      </c>
      <c r="D4" s="74" t="s">
        <v>113</v>
      </c>
      <c r="E4" s="73" t="s">
        <v>120</v>
      </c>
      <c r="F4" s="73" t="s">
        <v>121</v>
      </c>
      <c r="G4" s="74" t="s">
        <v>113</v>
      </c>
      <c r="H4" s="73" t="s">
        <v>120</v>
      </c>
      <c r="I4" s="73" t="s">
        <v>121</v>
      </c>
      <c r="J4" s="74" t="s">
        <v>113</v>
      </c>
      <c r="K4" s="73" t="s">
        <v>120</v>
      </c>
      <c r="L4" s="73" t="s">
        <v>121</v>
      </c>
      <c r="M4" s="73" t="s">
        <v>113</v>
      </c>
    </row>
    <row r="5" spans="1:13" ht="39" customHeight="1" thickTop="1" x14ac:dyDescent="0.25">
      <c r="A5" s="207">
        <v>46146</v>
      </c>
      <c r="B5" s="198">
        <v>278.76130000000001</v>
      </c>
      <c r="C5" s="199">
        <v>279.2561</v>
      </c>
      <c r="D5" s="199">
        <v>280.70519999999999</v>
      </c>
      <c r="E5" s="199">
        <v>326.51310000000001</v>
      </c>
      <c r="F5" s="199">
        <v>327.19979999999998</v>
      </c>
      <c r="G5" s="199">
        <v>329.29809999999998</v>
      </c>
      <c r="H5" s="199">
        <v>1.7762</v>
      </c>
      <c r="I5" s="199">
        <v>1.7804</v>
      </c>
      <c r="J5" s="199">
        <v>1.7931999999999999</v>
      </c>
      <c r="K5" s="199">
        <v>378.01420000000002</v>
      </c>
      <c r="L5" s="199">
        <v>378.68209999999999</v>
      </c>
      <c r="M5" s="199">
        <v>380.63650000000001</v>
      </c>
    </row>
    <row r="6" spans="1:13" ht="39" customHeight="1" x14ac:dyDescent="0.25">
      <c r="A6" s="206">
        <v>46147</v>
      </c>
      <c r="B6" s="199">
        <v>278.75150000000002</v>
      </c>
      <c r="C6" s="199">
        <v>279.26100000000002</v>
      </c>
      <c r="D6" s="199">
        <v>280.75360000000001</v>
      </c>
      <c r="E6" s="199">
        <v>325.9162</v>
      </c>
      <c r="F6" s="199">
        <v>326.61869999999999</v>
      </c>
      <c r="G6" s="199">
        <v>328.74939999999998</v>
      </c>
      <c r="H6" s="199">
        <v>1.7726</v>
      </c>
      <c r="I6" s="199">
        <v>1.7768999999999999</v>
      </c>
      <c r="J6" s="199">
        <v>1.79</v>
      </c>
      <c r="K6" s="199">
        <v>377.45740000000001</v>
      </c>
      <c r="L6" s="199">
        <v>378.14420000000001</v>
      </c>
      <c r="M6" s="199">
        <v>380.15530000000001</v>
      </c>
    </row>
    <row r="7" spans="1:13" ht="39" customHeight="1" x14ac:dyDescent="0.25">
      <c r="A7" s="206">
        <v>46148</v>
      </c>
      <c r="B7" s="199">
        <v>278.72320000000002</v>
      </c>
      <c r="C7" s="199">
        <v>279.20490000000001</v>
      </c>
      <c r="D7" s="199">
        <v>280.65179999999998</v>
      </c>
      <c r="E7" s="199">
        <v>327.1653</v>
      </c>
      <c r="F7" s="199">
        <v>327.83710000000002</v>
      </c>
      <c r="G7" s="199">
        <v>329.90559999999999</v>
      </c>
      <c r="H7" s="199">
        <v>1.7849999999999999</v>
      </c>
      <c r="I7" s="199">
        <v>1.7891999999999999</v>
      </c>
      <c r="J7" s="199">
        <v>1.8021</v>
      </c>
      <c r="K7" s="199">
        <v>379.0496</v>
      </c>
      <c r="L7" s="199">
        <v>379.70089999999999</v>
      </c>
      <c r="M7" s="199">
        <v>381.6567</v>
      </c>
    </row>
    <row r="8" spans="1:13" ht="39" customHeight="1" x14ac:dyDescent="0.25">
      <c r="A8" s="206">
        <v>46149</v>
      </c>
      <c r="B8" s="199">
        <v>278.71089999999998</v>
      </c>
      <c r="C8" s="199">
        <v>279.12490000000003</v>
      </c>
      <c r="D8" s="199">
        <v>280.40750000000003</v>
      </c>
      <c r="E8" s="199">
        <v>327.91730000000001</v>
      </c>
      <c r="F8" s="199">
        <v>328.51029999999997</v>
      </c>
      <c r="G8" s="199">
        <v>330.3886</v>
      </c>
      <c r="H8" s="199">
        <v>1.7833000000000001</v>
      </c>
      <c r="I8" s="199">
        <v>1.7869999999999999</v>
      </c>
      <c r="J8" s="199">
        <v>1.7988</v>
      </c>
      <c r="K8" s="199">
        <v>379.64609999999999</v>
      </c>
      <c r="L8" s="199">
        <v>380.20549999999997</v>
      </c>
      <c r="M8" s="199">
        <v>381.93939999999998</v>
      </c>
    </row>
    <row r="9" spans="1:13" ht="39" customHeight="1" x14ac:dyDescent="0.25">
      <c r="A9" s="206">
        <v>46150</v>
      </c>
      <c r="B9" s="199">
        <v>278.70330000000001</v>
      </c>
      <c r="C9" s="199">
        <v>279.16590000000002</v>
      </c>
      <c r="D9" s="199">
        <v>280.47879999999998</v>
      </c>
      <c r="E9" s="199">
        <v>327.39280000000002</v>
      </c>
      <c r="F9" s="199">
        <v>328.0428</v>
      </c>
      <c r="G9" s="199">
        <v>329.95580000000001</v>
      </c>
      <c r="H9" s="199">
        <v>1.7773000000000001</v>
      </c>
      <c r="I9" s="199">
        <v>1.7813000000000001</v>
      </c>
      <c r="J9" s="199">
        <v>1.7932999999999999</v>
      </c>
      <c r="K9" s="199">
        <v>378.68810000000002</v>
      </c>
      <c r="L9" s="199">
        <v>379.31229999999999</v>
      </c>
      <c r="M9" s="199">
        <v>381.08229999999998</v>
      </c>
    </row>
    <row r="10" spans="1:13" ht="39" customHeight="1" x14ac:dyDescent="0.25">
      <c r="A10" s="206">
        <v>46153</v>
      </c>
      <c r="B10" s="199">
        <v>278.67309999999998</v>
      </c>
      <c r="C10" s="199">
        <v>279.16050000000001</v>
      </c>
      <c r="D10" s="199">
        <v>280.55619999999999</v>
      </c>
      <c r="E10" s="199">
        <v>328.10969999999998</v>
      </c>
      <c r="F10" s="199">
        <v>328.79079999999999</v>
      </c>
      <c r="G10" s="199">
        <v>330.83670000000001</v>
      </c>
      <c r="H10" s="199">
        <v>1.7737000000000001</v>
      </c>
      <c r="I10" s="199">
        <v>1.7779</v>
      </c>
      <c r="J10" s="199">
        <v>1.7907</v>
      </c>
      <c r="K10" s="199">
        <v>379.05119999999999</v>
      </c>
      <c r="L10" s="199">
        <v>379.71019999999999</v>
      </c>
      <c r="M10" s="199">
        <v>381.59289999999999</v>
      </c>
    </row>
    <row r="11" spans="1:13" ht="39" customHeight="1" x14ac:dyDescent="0.25">
      <c r="A11" s="206">
        <v>46154</v>
      </c>
      <c r="B11" s="199">
        <v>278.66160000000002</v>
      </c>
      <c r="C11" s="199">
        <v>279.17829999999998</v>
      </c>
      <c r="D11" s="199">
        <v>280.67720000000003</v>
      </c>
      <c r="E11" s="199">
        <v>327.2602</v>
      </c>
      <c r="F11" s="199">
        <v>327.97390000000001</v>
      </c>
      <c r="G11" s="199">
        <v>330.12270000000001</v>
      </c>
      <c r="H11" s="199">
        <v>1.7687999999999999</v>
      </c>
      <c r="I11" s="199">
        <v>1.7730999999999999</v>
      </c>
      <c r="J11" s="199">
        <v>1.7864</v>
      </c>
      <c r="K11" s="199">
        <v>376.4579</v>
      </c>
      <c r="L11" s="199">
        <v>377.15230000000003</v>
      </c>
      <c r="M11" s="199">
        <v>379.16410000000002</v>
      </c>
    </row>
    <row r="12" spans="1:13" ht="39" customHeight="1" x14ac:dyDescent="0.25">
      <c r="A12" s="206">
        <v>46155</v>
      </c>
      <c r="B12" s="199">
        <v>278.65219999999999</v>
      </c>
      <c r="C12" s="199">
        <v>279.14460000000003</v>
      </c>
      <c r="D12" s="199">
        <v>280.72699999999998</v>
      </c>
      <c r="E12" s="199">
        <v>326.24590000000001</v>
      </c>
      <c r="F12" s="199">
        <v>326.93</v>
      </c>
      <c r="G12" s="199">
        <v>329.15460000000002</v>
      </c>
      <c r="H12" s="199">
        <v>1.7662</v>
      </c>
      <c r="I12" s="199">
        <v>1.7704</v>
      </c>
      <c r="J12" s="199">
        <v>1.7841</v>
      </c>
      <c r="K12" s="199">
        <v>376.86309999999997</v>
      </c>
      <c r="L12" s="199">
        <v>377.5258</v>
      </c>
      <c r="M12" s="199">
        <v>379.65039999999999</v>
      </c>
    </row>
    <row r="13" spans="1:13" ht="39" customHeight="1" x14ac:dyDescent="0.25">
      <c r="A13" s="206">
        <v>46156</v>
      </c>
      <c r="B13" s="199">
        <v>278.62169999999998</v>
      </c>
      <c r="C13" s="199">
        <v>279.09300000000002</v>
      </c>
      <c r="D13" s="199">
        <v>280.65289999999999</v>
      </c>
      <c r="E13" s="199">
        <v>326.23809999999997</v>
      </c>
      <c r="F13" s="199">
        <v>326.91210000000001</v>
      </c>
      <c r="G13" s="199">
        <v>329.09219999999999</v>
      </c>
      <c r="H13" s="199">
        <v>1.7645</v>
      </c>
      <c r="I13" s="199">
        <v>1.7686999999999999</v>
      </c>
      <c r="J13" s="199">
        <v>1.782</v>
      </c>
      <c r="K13" s="199">
        <v>376.404</v>
      </c>
      <c r="L13" s="199">
        <v>377.03629999999998</v>
      </c>
      <c r="M13" s="199">
        <v>379.12979999999999</v>
      </c>
    </row>
    <row r="14" spans="1:13" ht="39" customHeight="1" x14ac:dyDescent="0.25">
      <c r="A14" s="206">
        <v>46157</v>
      </c>
      <c r="B14" s="199">
        <v>278.6103</v>
      </c>
      <c r="C14" s="199">
        <v>279.04250000000002</v>
      </c>
      <c r="D14" s="199">
        <v>280.52109999999999</v>
      </c>
      <c r="E14" s="199">
        <v>324.24669999999998</v>
      </c>
      <c r="F14" s="199">
        <v>324.85680000000002</v>
      </c>
      <c r="G14" s="199">
        <v>326.98169999999999</v>
      </c>
      <c r="H14" s="199">
        <v>1.7584</v>
      </c>
      <c r="I14" s="199">
        <v>1.7622</v>
      </c>
      <c r="J14" s="199">
        <v>1.7755000000000001</v>
      </c>
      <c r="K14" s="199">
        <v>372.29300000000001</v>
      </c>
      <c r="L14" s="199">
        <v>372.86669999999998</v>
      </c>
      <c r="M14" s="199">
        <v>374.82170000000002</v>
      </c>
    </row>
    <row r="15" spans="1:13" ht="39" customHeight="1" x14ac:dyDescent="0.25">
      <c r="A15" s="206">
        <v>46160</v>
      </c>
      <c r="B15" s="199">
        <v>278.6019</v>
      </c>
      <c r="C15" s="199">
        <v>278.8356</v>
      </c>
      <c r="D15" s="199">
        <v>280.43439999999998</v>
      </c>
      <c r="E15" s="199">
        <v>324.0419</v>
      </c>
      <c r="F15" s="199">
        <v>324.41969999999998</v>
      </c>
      <c r="G15" s="199">
        <v>326.66629999999998</v>
      </c>
      <c r="H15" s="199">
        <v>1.7532000000000001</v>
      </c>
      <c r="I15" s="199">
        <v>1.7557</v>
      </c>
      <c r="J15" s="199">
        <v>1.7696000000000001</v>
      </c>
      <c r="K15" s="199">
        <v>372.03100000000001</v>
      </c>
      <c r="L15" s="199">
        <v>372.33890000000002</v>
      </c>
      <c r="M15" s="199">
        <v>374.45179999999999</v>
      </c>
    </row>
    <row r="16" spans="1:13" ht="39" customHeight="1" x14ac:dyDescent="0.25">
      <c r="A16" s="206">
        <v>46161</v>
      </c>
      <c r="B16" s="199">
        <v>278.57159999999999</v>
      </c>
      <c r="C16" s="199">
        <v>278.76940000000002</v>
      </c>
      <c r="D16" s="199">
        <v>280.61799999999999</v>
      </c>
      <c r="E16" s="199">
        <v>323.923</v>
      </c>
      <c r="F16" s="199">
        <v>324.2577</v>
      </c>
      <c r="G16" s="199">
        <v>326.77769999999998</v>
      </c>
      <c r="H16" s="199">
        <v>1.7513000000000001</v>
      </c>
      <c r="I16" s="199">
        <v>1.7536</v>
      </c>
      <c r="J16" s="199">
        <v>1.7688999999999999</v>
      </c>
      <c r="K16" s="199">
        <v>373.077</v>
      </c>
      <c r="L16" s="199">
        <v>373.33780000000002</v>
      </c>
      <c r="M16" s="199">
        <v>375.79239999999999</v>
      </c>
    </row>
    <row r="17" spans="1:13" ht="39" customHeight="1" x14ac:dyDescent="0.25">
      <c r="A17" s="206">
        <v>46162</v>
      </c>
      <c r="B17" s="199">
        <v>278.56020000000001</v>
      </c>
      <c r="C17" s="199">
        <v>279.36439999999999</v>
      </c>
      <c r="D17" s="199">
        <v>280.61430000000001</v>
      </c>
      <c r="E17" s="199">
        <v>322.7955</v>
      </c>
      <c r="F17" s="199">
        <v>323.83190000000002</v>
      </c>
      <c r="G17" s="199">
        <v>325.63470000000001</v>
      </c>
      <c r="H17" s="199">
        <v>1.7509999999999999</v>
      </c>
      <c r="I17" s="199">
        <v>1.7571000000000001</v>
      </c>
      <c r="J17" s="199">
        <v>1.7685</v>
      </c>
      <c r="K17" s="199">
        <v>372.78309999999999</v>
      </c>
      <c r="L17" s="199">
        <v>373.85320000000002</v>
      </c>
      <c r="M17" s="199">
        <v>375.50400000000002</v>
      </c>
    </row>
    <row r="18" spans="1:13" ht="39" customHeight="1" x14ac:dyDescent="0.25">
      <c r="A18" s="206">
        <v>46163</v>
      </c>
      <c r="B18" s="199">
        <v>278.55149999999998</v>
      </c>
      <c r="C18" s="199">
        <v>279.10039999999998</v>
      </c>
      <c r="D18" s="199">
        <v>280.61500000000001</v>
      </c>
      <c r="E18" s="199">
        <v>323.7047</v>
      </c>
      <c r="F18" s="199">
        <v>324.44909999999999</v>
      </c>
      <c r="G18" s="199">
        <v>326.5564</v>
      </c>
      <c r="H18" s="199">
        <v>1.7524</v>
      </c>
      <c r="I18" s="199">
        <v>1.7568999999999999</v>
      </c>
      <c r="J18" s="199">
        <v>1.7699</v>
      </c>
      <c r="K18" s="199">
        <v>374.49860000000001</v>
      </c>
      <c r="L18" s="199">
        <v>375.2303</v>
      </c>
      <c r="M18" s="199">
        <v>377.24419999999998</v>
      </c>
    </row>
    <row r="19" spans="1:13" ht="39" customHeight="1" x14ac:dyDescent="0.25">
      <c r="A19" s="206">
        <v>46164</v>
      </c>
      <c r="B19" s="199">
        <v>278.52350000000001</v>
      </c>
      <c r="C19" s="199">
        <v>279.01900000000001</v>
      </c>
      <c r="D19" s="199">
        <v>280.59870000000001</v>
      </c>
      <c r="E19" s="199">
        <v>323.28219999999999</v>
      </c>
      <c r="F19" s="199">
        <v>323.96449999999999</v>
      </c>
      <c r="G19" s="199">
        <v>326.14550000000003</v>
      </c>
      <c r="H19" s="199">
        <v>1.7503</v>
      </c>
      <c r="I19" s="199">
        <v>1.7544999999999999</v>
      </c>
      <c r="J19" s="199">
        <v>1.7679</v>
      </c>
      <c r="K19" s="199">
        <v>373.98739999999998</v>
      </c>
      <c r="L19" s="199">
        <v>374.64760000000001</v>
      </c>
      <c r="M19" s="199">
        <v>376.7491</v>
      </c>
    </row>
    <row r="20" spans="1:13" ht="39" customHeight="1" x14ac:dyDescent="0.25">
      <c r="A20" s="206">
        <v>46167</v>
      </c>
      <c r="B20" s="199">
        <v>278.51139999999998</v>
      </c>
      <c r="C20" s="199">
        <v>279.00240000000002</v>
      </c>
      <c r="D20" s="199">
        <v>280.56990000000002</v>
      </c>
      <c r="E20" s="199">
        <v>324.06189999999998</v>
      </c>
      <c r="F20" s="199">
        <v>324.74059999999997</v>
      </c>
      <c r="G20" s="199">
        <v>326.9402</v>
      </c>
      <c r="H20" s="199">
        <v>1.7519</v>
      </c>
      <c r="I20" s="199">
        <v>1.756</v>
      </c>
      <c r="J20" s="199">
        <v>1.7696000000000001</v>
      </c>
      <c r="K20" s="199">
        <v>375.4751</v>
      </c>
      <c r="L20" s="199">
        <v>376.13229999999999</v>
      </c>
      <c r="M20" s="199">
        <v>378.22809999999998</v>
      </c>
    </row>
    <row r="21" spans="1:13" ht="39" customHeight="1" x14ac:dyDescent="0.25">
      <c r="A21" s="206">
        <v>46171</v>
      </c>
      <c r="B21" s="199">
        <v>278.50189999999998</v>
      </c>
      <c r="C21" s="199">
        <v>279.00830000000002</v>
      </c>
      <c r="D21" s="199">
        <v>280.54649999999998</v>
      </c>
      <c r="E21" s="199">
        <v>324.09269999999998</v>
      </c>
      <c r="F21" s="199">
        <v>324.78769999999997</v>
      </c>
      <c r="G21" s="199">
        <v>326.90120000000002</v>
      </c>
      <c r="H21" s="199">
        <v>1.7487999999999999</v>
      </c>
      <c r="I21" s="199">
        <v>1.7529999999999999</v>
      </c>
      <c r="J21" s="199">
        <v>1.766</v>
      </c>
      <c r="K21" s="199">
        <v>373.84699999999998</v>
      </c>
      <c r="L21" s="199">
        <v>374.52100000000002</v>
      </c>
      <c r="M21" s="199">
        <v>376.57029999999997</v>
      </c>
    </row>
  </sheetData>
  <mergeCells count="7">
    <mergeCell ref="A1:M1"/>
    <mergeCell ref="A2:M2"/>
    <mergeCell ref="A3:A4"/>
    <mergeCell ref="B3:D3"/>
    <mergeCell ref="E3:G3"/>
    <mergeCell ref="H3:J3"/>
    <mergeCell ref="K3:M3"/>
  </mergeCells>
  <pageMargins left="0.7" right="0.7" top="0.75" bottom="0.75" header="0.3" footer="0.3"/>
  <pageSetup paperSize="9" scale="75"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136</vt:lpstr>
      <vt:lpstr>137</vt:lpstr>
      <vt:lpstr>138</vt:lpstr>
      <vt:lpstr>139</vt:lpstr>
      <vt:lpstr>140</vt:lpstr>
      <vt:lpstr>141</vt:lpstr>
      <vt:lpstr>142</vt:lpstr>
      <vt:lpstr>143</vt:lpstr>
      <vt:lpstr>144</vt:lpstr>
      <vt:lpstr>145</vt:lpstr>
      <vt:lpstr>146</vt:lpstr>
      <vt:lpstr>'136'!Print_Area</vt:lpstr>
      <vt:lpstr>'137'!Print_Area</vt:lpstr>
      <vt:lpstr>'138'!Print_Area</vt:lpstr>
      <vt:lpstr>'139'!Print_Area</vt:lpstr>
      <vt:lpstr>'140'!Print_Area</vt:lpstr>
      <vt:lpstr>'141'!Print_Area</vt:lpstr>
      <vt:lpstr>'144'!Print_Area</vt:lpstr>
      <vt:lpstr>'146'!Print_Area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&lt;Outsourced&gt; Alishah Sarwar - DSID</dc:creator>
  <cp:lastModifiedBy>Haider Ali - SDSD</cp:lastModifiedBy>
  <cp:lastPrinted>2026-07-09T10:01:38Z</cp:lastPrinted>
  <dcterms:created xsi:type="dcterms:W3CDTF">2024-02-01T11:08:02Z</dcterms:created>
  <dcterms:modified xsi:type="dcterms:W3CDTF">2026-07-24T12:22:18Z</dcterms:modified>
</cp:coreProperties>
</file>