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2260" windowHeight="12645"/>
  </bookViews>
  <sheets>
    <sheet name="Matrix" sheetId="2" r:id="rId1"/>
    <sheet name="Capital_AC" sheetId="3" r:id="rId2"/>
    <sheet name="Financial_AC" sheetId="4" r:id="rId3"/>
    <sheet name="FoFs" sheetId="5" r:id="rId4"/>
    <sheet name="Positions" sheetId="6" r:id="rId5"/>
  </sheets>
  <externalReferences>
    <externalReference r:id="rId6"/>
    <externalReference r:id="rId7"/>
    <externalReference r:id="rId8"/>
  </externalReferences>
  <definedNames>
    <definedName name="_xlnm.Print_Area" localSheetId="1">Capital_AC!$A$1:$Q$58</definedName>
    <definedName name="_xlnm.Print_Area" localSheetId="2">Financial_AC!$A$1:$R$48</definedName>
    <definedName name="_xlnm.Print_Area" localSheetId="0">Matrix!$B$3:$AH$204</definedName>
    <definedName name="_xlnm.Print_Area" localSheetId="4">Positions!$A$1:$P$54</definedName>
    <definedName name="_xlnm.Print_Titles" localSheetId="2">Financial_AC!$A:$B</definedName>
    <definedName name="_xlnm.Print_Titles" localSheetId="3">FoFs!$5:$9</definedName>
    <definedName name="_xlnm.Print_Titles" localSheetId="0">Matrix!$2:$8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6" l="1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P6" i="6"/>
  <c r="O6" i="6"/>
  <c r="N6" i="6"/>
  <c r="M6" i="6"/>
  <c r="L6" i="6"/>
  <c r="K6" i="6"/>
  <c r="J6" i="6"/>
  <c r="I6" i="6"/>
  <c r="H6" i="6"/>
  <c r="G6" i="6"/>
  <c r="F6" i="6"/>
  <c r="E6" i="6"/>
  <c r="D6" i="6"/>
  <c r="C6" i="6"/>
  <c r="B6" i="6"/>
  <c r="B58" i="6" l="1"/>
  <c r="P58" i="6" l="1"/>
  <c r="O58" i="6"/>
  <c r="N58" i="6"/>
  <c r="M58" i="6"/>
  <c r="L58" i="6"/>
  <c r="K58" i="6"/>
  <c r="J58" i="6"/>
  <c r="I58" i="6"/>
  <c r="H58" i="6"/>
  <c r="G58" i="6"/>
  <c r="F58" i="6"/>
  <c r="E58" i="6"/>
  <c r="D58" i="6"/>
  <c r="C58" i="6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Q57" i="5"/>
  <c r="M55" i="3"/>
  <c r="E55" i="3"/>
  <c r="P54" i="3"/>
  <c r="P55" i="3" s="1"/>
  <c r="O54" i="3"/>
  <c r="N54" i="3"/>
  <c r="N55" i="3" s="1"/>
  <c r="M54" i="3"/>
  <c r="L54" i="3"/>
  <c r="L55" i="3" s="1"/>
  <c r="K54" i="3"/>
  <c r="K55" i="3" s="1"/>
  <c r="J54" i="3"/>
  <c r="I54" i="3"/>
  <c r="I55" i="3" s="1"/>
  <c r="H54" i="3"/>
  <c r="H55" i="3" s="1"/>
  <c r="G54" i="3"/>
  <c r="F54" i="3"/>
  <c r="F55" i="3" s="1"/>
  <c r="E54" i="3"/>
  <c r="D54" i="3"/>
  <c r="D55" i="3" s="1"/>
  <c r="C54" i="3"/>
  <c r="C55" i="3" s="1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Q53" i="3" s="1"/>
  <c r="P52" i="3"/>
  <c r="O52" i="3"/>
  <c r="O55" i="3" s="1"/>
  <c r="N52" i="3"/>
  <c r="M52" i="3"/>
  <c r="L52" i="3"/>
  <c r="K52" i="3"/>
  <c r="J52" i="3"/>
  <c r="I52" i="3"/>
  <c r="H52" i="3"/>
  <c r="G52" i="3"/>
  <c r="G55" i="3" s="1"/>
  <c r="F52" i="3"/>
  <c r="E52" i="3"/>
  <c r="D52" i="3"/>
  <c r="C52" i="3"/>
  <c r="Q52" i="3" s="1"/>
  <c r="J55" i="3" l="1"/>
  <c r="Q54" i="3"/>
  <c r="K203" i="2"/>
  <c r="AH202" i="2"/>
  <c r="AH201" i="2"/>
  <c r="AG201" i="2"/>
  <c r="AH200" i="2"/>
  <c r="AA203" i="2"/>
  <c r="S203" i="2"/>
  <c r="AH199" i="2"/>
  <c r="AG199" i="2"/>
  <c r="AE203" i="2"/>
  <c r="AD203" i="2"/>
  <c r="AC203" i="2"/>
  <c r="AB203" i="2"/>
  <c r="W203" i="2"/>
  <c r="U203" i="2"/>
  <c r="N203" i="2"/>
  <c r="M203" i="2"/>
  <c r="L203" i="2"/>
  <c r="F203" i="2"/>
  <c r="E203" i="2"/>
  <c r="AH198" i="2"/>
  <c r="AH197" i="2"/>
  <c r="AG197" i="2"/>
  <c r="AH196" i="2"/>
  <c r="AG196" i="2"/>
  <c r="AH195" i="2"/>
  <c r="AG195" i="2"/>
  <c r="AH194" i="2"/>
  <c r="AG194" i="2"/>
  <c r="AH193" i="2"/>
  <c r="AG193" i="2"/>
  <c r="AH192" i="2"/>
  <c r="AG192" i="2"/>
  <c r="AH191" i="2"/>
  <c r="AG191" i="2"/>
  <c r="AH190" i="2"/>
  <c r="AG190" i="2"/>
  <c r="AH189" i="2"/>
  <c r="AG189" i="2"/>
  <c r="AH188" i="2"/>
  <c r="AG188" i="2"/>
  <c r="AH187" i="2"/>
  <c r="AG187" i="2"/>
  <c r="AH186" i="2"/>
  <c r="AG186" i="2"/>
  <c r="AH185" i="2"/>
  <c r="AG185" i="2"/>
  <c r="AH184" i="2"/>
  <c r="AG184" i="2"/>
  <c r="AH183" i="2"/>
  <c r="AH182" i="2"/>
  <c r="AG182" i="2"/>
  <c r="AH181" i="2"/>
  <c r="AH180" i="2"/>
  <c r="AG180" i="2"/>
  <c r="AH179" i="2"/>
  <c r="AG179" i="2"/>
  <c r="AH178" i="2"/>
  <c r="AG178" i="2"/>
  <c r="AH177" i="2"/>
  <c r="AG177" i="2"/>
  <c r="AH176" i="2"/>
  <c r="AG176" i="2"/>
  <c r="AH175" i="2"/>
  <c r="AG175" i="2"/>
  <c r="AH174" i="2"/>
  <c r="AG174" i="2"/>
  <c r="AH173" i="2"/>
  <c r="AG173" i="2"/>
  <c r="AH172" i="2"/>
  <c r="AG172" i="2"/>
  <c r="AH171" i="2"/>
  <c r="AG171" i="2"/>
  <c r="AH170" i="2"/>
  <c r="AG170" i="2"/>
  <c r="AG169" i="2"/>
  <c r="AH169" i="2"/>
  <c r="AG168" i="2"/>
  <c r="AH168" i="2"/>
  <c r="AH167" i="2"/>
  <c r="AH166" i="2"/>
  <c r="AG166" i="2"/>
  <c r="AH165" i="2"/>
  <c r="AH164" i="2"/>
  <c r="AG162" i="2"/>
  <c r="AH162" i="2"/>
  <c r="AG161" i="2"/>
  <c r="AH161" i="2"/>
  <c r="AG160" i="2"/>
  <c r="AH160" i="2"/>
  <c r="AG159" i="2"/>
  <c r="AH159" i="2"/>
  <c r="AG158" i="2"/>
  <c r="AH158" i="2"/>
  <c r="AG157" i="2"/>
  <c r="AH157" i="2"/>
  <c r="AG156" i="2"/>
  <c r="AH156" i="2"/>
  <c r="AG155" i="2"/>
  <c r="AH155" i="2"/>
  <c r="AG154" i="2"/>
  <c r="AH154" i="2"/>
  <c r="AG153" i="2"/>
  <c r="AH153" i="2"/>
  <c r="AG152" i="2"/>
  <c r="AH152" i="2"/>
  <c r="AG151" i="2"/>
  <c r="AH151" i="2"/>
  <c r="AG150" i="2"/>
  <c r="AH150" i="2"/>
  <c r="AG149" i="2"/>
  <c r="AH147" i="2"/>
  <c r="AG148" i="2"/>
  <c r="AH148" i="2"/>
  <c r="AG146" i="2"/>
  <c r="AH146" i="2"/>
  <c r="AG145" i="2"/>
  <c r="AH145" i="2"/>
  <c r="AG144" i="2"/>
  <c r="AH144" i="2"/>
  <c r="AG143" i="2"/>
  <c r="AH143" i="2"/>
  <c r="AG142" i="2"/>
  <c r="AH142" i="2"/>
  <c r="AG141" i="2"/>
  <c r="AH141" i="2"/>
  <c r="AG140" i="2"/>
  <c r="AH140" i="2"/>
  <c r="AG139" i="2"/>
  <c r="AH139" i="2"/>
  <c r="AG138" i="2"/>
  <c r="AH131" i="2"/>
  <c r="AG137" i="2"/>
  <c r="AH137" i="2"/>
  <c r="AG136" i="2"/>
  <c r="AH136" i="2"/>
  <c r="AG135" i="2"/>
  <c r="AH135" i="2"/>
  <c r="AG134" i="2"/>
  <c r="AH134" i="2"/>
  <c r="AG133" i="2"/>
  <c r="AH133" i="2"/>
  <c r="AG132" i="2"/>
  <c r="AH132" i="2"/>
  <c r="AG131" i="2"/>
  <c r="AG130" i="2"/>
  <c r="AG129" i="2"/>
  <c r="AH129" i="2"/>
  <c r="AG128" i="2"/>
  <c r="AH128" i="2"/>
  <c r="AG127" i="2"/>
  <c r="AH127" i="2"/>
  <c r="AG126" i="2"/>
  <c r="AH126" i="2"/>
  <c r="AG125" i="2"/>
  <c r="AH125" i="2"/>
  <c r="AG124" i="2"/>
  <c r="AH124" i="2"/>
  <c r="AG123" i="2"/>
  <c r="AH123" i="2"/>
  <c r="AG122" i="2"/>
  <c r="AH122" i="2"/>
  <c r="AG121" i="2"/>
  <c r="AH121" i="2"/>
  <c r="AG120" i="2"/>
  <c r="AH120" i="2"/>
  <c r="AG119" i="2"/>
  <c r="AH119" i="2"/>
  <c r="AG118" i="2"/>
  <c r="AH118" i="2"/>
  <c r="AG117" i="2"/>
  <c r="AH117" i="2"/>
  <c r="AH116" i="2"/>
  <c r="AG113" i="2"/>
  <c r="AG112" i="2"/>
  <c r="AH112" i="2"/>
  <c r="AG111" i="2"/>
  <c r="AH111" i="2"/>
  <c r="AG110" i="2"/>
  <c r="AH110" i="2"/>
  <c r="AG109" i="2"/>
  <c r="AH109" i="2"/>
  <c r="AG108" i="2"/>
  <c r="AH108" i="2"/>
  <c r="AG107" i="2"/>
  <c r="AH107" i="2"/>
  <c r="AG106" i="2"/>
  <c r="AH106" i="2"/>
  <c r="AG105" i="2"/>
  <c r="AH105" i="2"/>
  <c r="AG104" i="2"/>
  <c r="AH104" i="2"/>
  <c r="AG103" i="2"/>
  <c r="AH103" i="2"/>
  <c r="AG102" i="2"/>
  <c r="AH102" i="2"/>
  <c r="AG101" i="2"/>
  <c r="AH101" i="2"/>
  <c r="AG100" i="2"/>
  <c r="AH100" i="2"/>
  <c r="AG99" i="2"/>
  <c r="AH99" i="2"/>
  <c r="AG98" i="2"/>
  <c r="AG97" i="2"/>
  <c r="AH97" i="2"/>
  <c r="AG96" i="2"/>
  <c r="AH96" i="2"/>
  <c r="AG95" i="2"/>
  <c r="AH95" i="2"/>
  <c r="AG94" i="2"/>
  <c r="AH94" i="2"/>
  <c r="AG93" i="2"/>
  <c r="AH93" i="2"/>
  <c r="AG92" i="2"/>
  <c r="AH92" i="2"/>
  <c r="AG91" i="2"/>
  <c r="AH91" i="2"/>
  <c r="AG90" i="2"/>
  <c r="AH90" i="2"/>
  <c r="AG89" i="2"/>
  <c r="AH89" i="2"/>
  <c r="AG88" i="2"/>
  <c r="AH88" i="2"/>
  <c r="AG87" i="2"/>
  <c r="AH87" i="2"/>
  <c r="AG86" i="2"/>
  <c r="AH86" i="2"/>
  <c r="AG85" i="2"/>
  <c r="AH85" i="2"/>
  <c r="AG84" i="2"/>
  <c r="AH84" i="2"/>
  <c r="AG83" i="2"/>
  <c r="AH83" i="2"/>
  <c r="AG80" i="2"/>
  <c r="AH80" i="2"/>
  <c r="AG79" i="2"/>
  <c r="AH79" i="2"/>
  <c r="AG78" i="2"/>
  <c r="AH78" i="2"/>
  <c r="AG77" i="2"/>
  <c r="AH77" i="2"/>
  <c r="AG76" i="2"/>
  <c r="AH76" i="2"/>
  <c r="AG75" i="2"/>
  <c r="AH75" i="2"/>
  <c r="AG74" i="2"/>
  <c r="AH74" i="2"/>
  <c r="AG73" i="2"/>
  <c r="AG72" i="2"/>
  <c r="AG71" i="2"/>
  <c r="AH71" i="2"/>
  <c r="AG70" i="2"/>
  <c r="AH70" i="2"/>
  <c r="AG69" i="2"/>
  <c r="AH69" i="2"/>
  <c r="AG68" i="2"/>
  <c r="AH68" i="2"/>
  <c r="AG67" i="2"/>
  <c r="AH67" i="2"/>
  <c r="AG66" i="2"/>
  <c r="AH66" i="2"/>
  <c r="AG64" i="2"/>
  <c r="AH64" i="2"/>
  <c r="AG63" i="2"/>
  <c r="AH63" i="2"/>
  <c r="AG62" i="2"/>
  <c r="AH62" i="2"/>
  <c r="AG61" i="2"/>
  <c r="AH61" i="2"/>
  <c r="AG60" i="2"/>
  <c r="AH60" i="2"/>
  <c r="AG59" i="2"/>
  <c r="AH59" i="2"/>
  <c r="AG58" i="2"/>
  <c r="AH58" i="2"/>
  <c r="AG57" i="2"/>
  <c r="AH57" i="2"/>
  <c r="AG56" i="2"/>
  <c r="AH56" i="2"/>
  <c r="AG55" i="2"/>
  <c r="AH55" i="2"/>
  <c r="AG54" i="2"/>
  <c r="AH54" i="2"/>
  <c r="AG53" i="2"/>
  <c r="AH53" i="2"/>
  <c r="AG52" i="2"/>
  <c r="AH52" i="2"/>
  <c r="AG51" i="2"/>
  <c r="AH51" i="2"/>
  <c r="AH50" i="2"/>
  <c r="AG47" i="2"/>
  <c r="AH47" i="2"/>
  <c r="AG46" i="2"/>
  <c r="AH46" i="2"/>
  <c r="AG45" i="2"/>
  <c r="AH45" i="2"/>
  <c r="AG44" i="2"/>
  <c r="AH44" i="2"/>
  <c r="AG43" i="2"/>
  <c r="AG42" i="2"/>
  <c r="AH42" i="2"/>
  <c r="AG41" i="2"/>
  <c r="AH41" i="2"/>
  <c r="AG40" i="2"/>
  <c r="AH40" i="2"/>
  <c r="AG39" i="2"/>
  <c r="AH39" i="2"/>
  <c r="AG38" i="2"/>
  <c r="AH38" i="2"/>
  <c r="AG37" i="2"/>
  <c r="AH37" i="2"/>
  <c r="AG36" i="2"/>
  <c r="AH36" i="2"/>
  <c r="AG35" i="2"/>
  <c r="AH35" i="2"/>
  <c r="AG34" i="2"/>
  <c r="AH34" i="2"/>
  <c r="AH33" i="2"/>
  <c r="AG31" i="2"/>
  <c r="AH31" i="2"/>
  <c r="AG30" i="2"/>
  <c r="AH30" i="2"/>
  <c r="AG29" i="2"/>
  <c r="AH29" i="2"/>
  <c r="AG28" i="2"/>
  <c r="AH28" i="2"/>
  <c r="AG27" i="2"/>
  <c r="AH27" i="2"/>
  <c r="AG26" i="2"/>
  <c r="AH26" i="2"/>
  <c r="AG25" i="2"/>
  <c r="AH25" i="2"/>
  <c r="AG24" i="2"/>
  <c r="AH24" i="2"/>
  <c r="AG23" i="2"/>
  <c r="AH23" i="2"/>
  <c r="AG22" i="2"/>
  <c r="AH22" i="2"/>
  <c r="AG21" i="2"/>
  <c r="AH21" i="2"/>
  <c r="AG20" i="2"/>
  <c r="AG19" i="2"/>
  <c r="AG18" i="2"/>
  <c r="AH18" i="2"/>
  <c r="AG17" i="2"/>
  <c r="AH17" i="2"/>
  <c r="AG14" i="2"/>
  <c r="AH14" i="2"/>
  <c r="AG13" i="2"/>
  <c r="AH13" i="2"/>
  <c r="AH12" i="2"/>
  <c r="AH11" i="2"/>
  <c r="AG9" i="2"/>
  <c r="AH9" i="2"/>
  <c r="B4" i="2"/>
  <c r="Q55" i="3" l="1"/>
  <c r="E204" i="2"/>
  <c r="AC204" i="2"/>
  <c r="M204" i="2"/>
  <c r="AG81" i="2"/>
  <c r="AG181" i="2"/>
  <c r="AG32" i="2"/>
  <c r="X203" i="2"/>
  <c r="AG115" i="2"/>
  <c r="AG114" i="2"/>
  <c r="AG11" i="2"/>
  <c r="I203" i="2"/>
  <c r="AG49" i="2"/>
  <c r="AH20" i="2"/>
  <c r="Y203" i="2"/>
  <c r="AG164" i="2"/>
  <c r="AG200" i="2"/>
  <c r="AH98" i="2"/>
  <c r="G203" i="2"/>
  <c r="O203" i="2"/>
  <c r="AF203" i="2"/>
  <c r="AH73" i="2"/>
  <c r="AG82" i="2"/>
  <c r="AH113" i="2"/>
  <c r="P203" i="2"/>
  <c r="AG50" i="2"/>
  <c r="AG65" i="2"/>
  <c r="AH72" i="2"/>
  <c r="AG202" i="2"/>
  <c r="AG183" i="2"/>
  <c r="J203" i="2"/>
  <c r="R203" i="2"/>
  <c r="AH149" i="2"/>
  <c r="AG167" i="2"/>
  <c r="Z203" i="2"/>
  <c r="AG33" i="2"/>
  <c r="AG116" i="2"/>
  <c r="AG165" i="2"/>
  <c r="AA204" i="2"/>
  <c r="AH32" i="2"/>
  <c r="K204" i="2"/>
  <c r="T203" i="2"/>
  <c r="AH43" i="2"/>
  <c r="AH130" i="2"/>
  <c r="AH138" i="2"/>
  <c r="AH19" i="2"/>
  <c r="AH65" i="2"/>
  <c r="AG12" i="2"/>
  <c r="V203" i="2"/>
  <c r="AG147" i="2"/>
  <c r="D203" i="2"/>
  <c r="W204" i="2" l="1"/>
  <c r="S204" i="2"/>
  <c r="AE204" i="2"/>
  <c r="O204" i="2"/>
  <c r="AH49" i="2"/>
  <c r="AH48" i="2"/>
  <c r="AH115" i="2"/>
  <c r="Y204" i="2"/>
  <c r="AH82" i="2"/>
  <c r="AH81" i="2"/>
  <c r="AG48" i="2"/>
  <c r="U204" i="2"/>
  <c r="AG163" i="2"/>
  <c r="AG16" i="2"/>
  <c r="AH16" i="2"/>
  <c r="AH163" i="2"/>
  <c r="I204" i="2"/>
  <c r="AG198" i="2"/>
  <c r="C203" i="2"/>
  <c r="AH114" i="2" l="1"/>
  <c r="C204" i="2"/>
  <c r="AH15" i="2"/>
  <c r="AH10" i="2"/>
  <c r="AG15" i="2"/>
  <c r="H203" i="2" l="1"/>
  <c r="AG10" i="2"/>
  <c r="Q203" i="2"/>
  <c r="Q204" i="2" l="1"/>
  <c r="AG203" i="2"/>
  <c r="G204" i="2"/>
  <c r="AH203" i="2"/>
  <c r="AG204" i="2" l="1"/>
</calcChain>
</file>

<file path=xl/comments1.xml><?xml version="1.0" encoding="utf-8"?>
<comments xmlns="http://schemas.openxmlformats.org/spreadsheetml/2006/main">
  <authors>
    <author>Author</author>
  </authors>
  <commentList>
    <comment ref="V16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Amount of 159 is deleted from here as the same is added in 4551 at cell  N126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N1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Current not available</t>
        </r>
      </text>
    </comment>
    <comment ref="V14" authorId="0" shapeId="0">
      <text>
        <r>
          <rPr>
            <b/>
            <sz val="10"/>
            <color indexed="81"/>
            <rFont val="Tahoma"/>
            <family val="2"/>
          </rPr>
          <t>Author:</t>
        </r>
        <r>
          <rPr>
            <sz val="10"/>
            <color indexed="81"/>
            <rFont val="Tahoma"/>
            <family val="2"/>
          </rPr>
          <t xml:space="preserve">
sbp report from research</t>
        </r>
      </text>
    </comment>
    <comment ref="V15" authorId="0" shapeId="0">
      <text>
        <r>
          <rPr>
            <b/>
            <sz val="10"/>
            <color indexed="81"/>
            <rFont val="Tahoma"/>
            <family val="2"/>
          </rPr>
          <t>Author:</t>
        </r>
        <r>
          <rPr>
            <sz val="10"/>
            <color indexed="81"/>
            <rFont val="Tahoma"/>
            <family val="2"/>
          </rPr>
          <t xml:space="preserve">
househloding saving include all saving of hh includng saving schemes &amp; deposits which are already covered in F.acct therefore need to subtract it from hh saving</t>
        </r>
      </text>
    </comment>
  </commentList>
</comments>
</file>

<file path=xl/sharedStrings.xml><?xml version="1.0" encoding="utf-8"?>
<sst xmlns="http://schemas.openxmlformats.org/spreadsheetml/2006/main" count="740" uniqueCount="301">
  <si>
    <t xml:space="preserve">                                                          
</t>
  </si>
  <si>
    <t>Detailed Flow of Funds Accounts of Pakistan</t>
  </si>
  <si>
    <t xml:space="preserve">Million Rupees  </t>
  </si>
  <si>
    <t>Types of claim and debtor / creditor</t>
  </si>
  <si>
    <t>Deposits 
taking
 Corporations</t>
  </si>
  <si>
    <t>Financial Auxiliaries</t>
  </si>
  <si>
    <t>Other Finanacail Intermidaries</t>
  </si>
  <si>
    <t>Captive Financial Institutions</t>
  </si>
  <si>
    <t>Money Market Funds</t>
  </si>
  <si>
    <t>Non-Money Market Funds</t>
  </si>
  <si>
    <t>Pension Funds</t>
  </si>
  <si>
    <t>Insurance 
Companies</t>
  </si>
  <si>
    <t>Central 
bank</t>
  </si>
  <si>
    <t xml:space="preserve">Non-Financial Private Corporations </t>
  </si>
  <si>
    <t>Non-Financial Public  
Corporations</t>
  </si>
  <si>
    <t>Provincial 
Government (incld Prov NPIs)</t>
  </si>
  <si>
    <t>Federal 
Government  (incld Fed NPIs)</t>
  </si>
  <si>
    <t>Other Resident Sectors</t>
  </si>
  <si>
    <t>Rest of 
the 
World</t>
  </si>
  <si>
    <t>Total</t>
  </si>
  <si>
    <t>Items</t>
  </si>
  <si>
    <t>Sources</t>
  </si>
  <si>
    <t>Uses</t>
  </si>
  <si>
    <t>1.    Monetary gold and SDRs</t>
  </si>
  <si>
    <t>2.   Currency and deposits</t>
  </si>
  <si>
    <t>a.  Currency</t>
  </si>
  <si>
    <t>i.   National</t>
  </si>
  <si>
    <t>ii.   Foreign</t>
  </si>
  <si>
    <t>b.  Interbank Position</t>
  </si>
  <si>
    <t>c.  Transferable deposits</t>
  </si>
  <si>
    <t xml:space="preserve"> i.  In national currency</t>
  </si>
  <si>
    <t>1) Deposits Money Institutions</t>
  </si>
  <si>
    <t>2) Financial Auxiliaries</t>
  </si>
  <si>
    <t>3) Other financial Intermidaries</t>
  </si>
  <si>
    <t>4) Insurance Companies</t>
  </si>
  <si>
    <t>5) Central Bank</t>
  </si>
  <si>
    <t>6)Non-financial Private Corp.</t>
  </si>
  <si>
    <t>7) Non-financial Public Corp.</t>
  </si>
  <si>
    <t>8)  Provincial Govt (incld Pro NPIs)</t>
  </si>
  <si>
    <t>9)  Federal Govt (incld Fed NPIs)</t>
  </si>
  <si>
    <t>10) Other Resident Sector</t>
  </si>
  <si>
    <t>11) Nonresidents</t>
  </si>
  <si>
    <t>12) Money Market Funds</t>
  </si>
  <si>
    <t>13) Non Money Market Funds</t>
  </si>
  <si>
    <t>14) Pension Funds</t>
  </si>
  <si>
    <t>15) Captive financial companies</t>
  </si>
  <si>
    <t xml:space="preserve"> ii.    In foreign currency</t>
  </si>
  <si>
    <t>3) Other financial  Intermidaries</t>
  </si>
  <si>
    <t>7) Non-Financial Public corp.</t>
  </si>
  <si>
    <t>d.    Other deposits</t>
  </si>
  <si>
    <t>  i.   In national currency</t>
  </si>
  <si>
    <t>6)Non-Financial Private Corp.</t>
  </si>
  <si>
    <t xml:space="preserve"> ii.   In foreign currency</t>
  </si>
  <si>
    <t>6) Non-FinancialPrivate Corp.</t>
  </si>
  <si>
    <t>7) Non-Financial Publiccorp.</t>
  </si>
  <si>
    <t xml:space="preserve">3.     Debt Securities </t>
  </si>
  <si>
    <t>a.    Short Term</t>
  </si>
  <si>
    <t>6) Non-Financial Private Corp.</t>
  </si>
  <si>
    <t>b.    Long Term</t>
  </si>
  <si>
    <t>4.     Loans</t>
  </si>
  <si>
    <t>a.   Short Term</t>
  </si>
  <si>
    <t>7) Non-Financial Public  corp.</t>
  </si>
  <si>
    <t>b.   Long Term</t>
  </si>
  <si>
    <t>5.     Equity and investment fund shares</t>
  </si>
  <si>
    <t>7)Non-Financial Public  corp.</t>
  </si>
  <si>
    <t>6.   Insurance, pension and standardized guarantee schemes</t>
  </si>
  <si>
    <t>a.  Net equity of households on life insurance reserves and on pension funds</t>
  </si>
  <si>
    <t>b.  Prepayments of premiums and reserves against outstanding claims</t>
  </si>
  <si>
    <t>7)Non-Financial Public corp.</t>
  </si>
  <si>
    <t>7.     Financial derivatives and Employees Stock Fund</t>
  </si>
  <si>
    <t>8.     Employee Stock Option</t>
  </si>
  <si>
    <t>9.     Other accounts receivable/ payable</t>
  </si>
  <si>
    <t>a.  Trade credit and advances</t>
  </si>
  <si>
    <t>b.    Other</t>
  </si>
  <si>
    <t xml:space="preserve"> i.  Resident sectors</t>
  </si>
  <si>
    <t>ii.  Nonresidents</t>
  </si>
  <si>
    <t>Total Assets/ Liabilities</t>
  </si>
  <si>
    <t>Net Lending(+)\Net Borrowing(-)</t>
  </si>
  <si>
    <t xml:space="preserve">Capital Account of Pakistan </t>
  </si>
  <si>
    <t>Million Rs</t>
  </si>
  <si>
    <t>S.no</t>
  </si>
  <si>
    <t>Transaction and Balancing Items</t>
  </si>
  <si>
    <t>Financial sectors</t>
  </si>
  <si>
    <t>Non-Financail Sectors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</si>
  <si>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</si>
  <si>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</si>
  <si>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</si>
  <si>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</si>
  <si>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</si>
  <si>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</si>
  <si>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</si>
  <si>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</si>
  <si>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</si>
  <si>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</si>
  <si>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</si>
  <si>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</si>
  <si>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</si>
  <si>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</si>
  <si>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 xml:space="preserve">Deposits </t>
  </si>
  <si>
    <t>Financial</t>
  </si>
  <si>
    <t xml:space="preserve">Other </t>
  </si>
  <si>
    <t xml:space="preserve">Captive </t>
  </si>
  <si>
    <t>Money</t>
  </si>
  <si>
    <t>Non-Money</t>
  </si>
  <si>
    <t>Pension</t>
  </si>
  <si>
    <t xml:space="preserve"> Insurance </t>
  </si>
  <si>
    <t>Central</t>
  </si>
  <si>
    <t>Non-Fin</t>
  </si>
  <si>
    <t>General</t>
  </si>
  <si>
    <t>Rest</t>
  </si>
  <si>
    <t>taking</t>
  </si>
  <si>
    <t>Auxiliries</t>
  </si>
  <si>
    <t>financial</t>
  </si>
  <si>
    <t>Market</t>
  </si>
  <si>
    <t>Funds</t>
  </si>
  <si>
    <t>Companies</t>
  </si>
  <si>
    <t>Bank</t>
  </si>
  <si>
    <t>Private</t>
  </si>
  <si>
    <t>Public</t>
  </si>
  <si>
    <t xml:space="preserve">Govt( (incld </t>
  </si>
  <si>
    <t>Resident</t>
  </si>
  <si>
    <t xml:space="preserve"> of </t>
  </si>
  <si>
    <t>Corporations</t>
  </si>
  <si>
    <t>Intermidaries</t>
  </si>
  <si>
    <t>Fund</t>
  </si>
  <si>
    <t>NPIs)</t>
  </si>
  <si>
    <t>Sector</t>
  </si>
  <si>
    <t>the world</t>
  </si>
  <si>
    <t>01</t>
  </si>
  <si>
    <t>Saving, Gross ( 2 plus 3)</t>
  </si>
  <si>
    <t>02</t>
  </si>
  <si>
    <t>Retain earning</t>
  </si>
  <si>
    <t>03</t>
  </si>
  <si>
    <t xml:space="preserve">General &amp; Special Reserve </t>
  </si>
  <si>
    <t>04</t>
  </si>
  <si>
    <t xml:space="preserve">Consumption of fixed capital  </t>
  </si>
  <si>
    <t>05</t>
  </si>
  <si>
    <t xml:space="preserve"> Net Saving (1 less 4)</t>
  </si>
  <si>
    <t>06</t>
  </si>
  <si>
    <t xml:space="preserve">Current external balance </t>
  </si>
  <si>
    <t>07</t>
  </si>
  <si>
    <t>Acquisitions less disposals of Fixed Assets</t>
  </si>
  <si>
    <t>08</t>
  </si>
  <si>
    <t xml:space="preserve">Gross fixed capital formation </t>
  </si>
  <si>
    <t>09</t>
  </si>
  <si>
    <t xml:space="preserve">Acquisitions less disposals of tangible fixed assets </t>
  </si>
  <si>
    <t>10</t>
  </si>
  <si>
    <t xml:space="preserve">Acquisitions of new tangible fixed assets </t>
  </si>
  <si>
    <t>11</t>
  </si>
  <si>
    <t xml:space="preserve">Acquisitions of existing tangible fixed assets </t>
  </si>
  <si>
    <t>Dwelling, Buildings &amp; Structure</t>
  </si>
  <si>
    <t>Machinery</t>
  </si>
  <si>
    <t>Weapons System</t>
  </si>
  <si>
    <t>Cultivated Biological Resources</t>
  </si>
  <si>
    <t>Intellectual property products</t>
  </si>
  <si>
    <t>12</t>
  </si>
  <si>
    <t xml:space="preserve">Disposals of existing tangible fixed assets  </t>
  </si>
  <si>
    <t>13</t>
  </si>
  <si>
    <t xml:space="preserve">Acquisitions less disposals of intangible fixed assets </t>
  </si>
  <si>
    <t>14</t>
  </si>
  <si>
    <t xml:space="preserve">Acquisitions of new intangible fixed assets </t>
  </si>
  <si>
    <t>15</t>
  </si>
  <si>
    <t xml:space="preserve">Acquisitions of existing intangible fixed assets </t>
  </si>
  <si>
    <t>16</t>
  </si>
  <si>
    <t xml:space="preserve">Disposals of existing intangible fixed assets  </t>
  </si>
  <si>
    <t>17</t>
  </si>
  <si>
    <t xml:space="preserve">Additions to the value of non-produced non-financial assets </t>
  </si>
  <si>
    <t>18</t>
  </si>
  <si>
    <t xml:space="preserve">Major improvements to non-produced non-financial assets </t>
  </si>
  <si>
    <t>19</t>
  </si>
  <si>
    <t xml:space="preserve">Costs of ownership transfer on non-produced non-financial assets </t>
  </si>
  <si>
    <t>20</t>
  </si>
  <si>
    <t xml:space="preserve">Changes in inventories </t>
  </si>
  <si>
    <t>21</t>
  </si>
  <si>
    <t xml:space="preserve">Acquisitions less disposals of valuables </t>
  </si>
  <si>
    <t>22</t>
  </si>
  <si>
    <t xml:space="preserve">Acquisitions less disposals of non-produced  non-financial assets   </t>
  </si>
  <si>
    <t>23</t>
  </si>
  <si>
    <t>Acquisitions less disposals of land and other tangible non-produced assets</t>
  </si>
  <si>
    <t>24</t>
  </si>
  <si>
    <t xml:space="preserve">Acquisitions less disposals of intangible non-produced assets </t>
  </si>
  <si>
    <t>25</t>
  </si>
  <si>
    <t xml:space="preserve">Capital transfers, receivable </t>
  </si>
  <si>
    <t>26</t>
  </si>
  <si>
    <t xml:space="preserve">Capital taxes </t>
  </si>
  <si>
    <t>27</t>
  </si>
  <si>
    <t xml:space="preserve">Investment grants </t>
  </si>
  <si>
    <t>28</t>
  </si>
  <si>
    <t xml:space="preserve">Other capital transfers </t>
  </si>
  <si>
    <t>29</t>
  </si>
  <si>
    <t xml:space="preserve">Capital transfers, payable  </t>
  </si>
  <si>
    <t>30</t>
  </si>
  <si>
    <t xml:space="preserve"> Capital taxes, payable  </t>
  </si>
  <si>
    <t>31</t>
  </si>
  <si>
    <t xml:space="preserve"> Investment grants, payable  </t>
  </si>
  <si>
    <t>32</t>
  </si>
  <si>
    <t xml:space="preserve"> Other capital transfers, payable  </t>
  </si>
  <si>
    <t>33</t>
  </si>
  <si>
    <t>Net Surplus (+) / net Defict  (–) (1 plus 25 less 29 less 7)</t>
  </si>
  <si>
    <t>34</t>
  </si>
  <si>
    <t xml:space="preserve">Changes in net worth due to saving and capital transfers </t>
  </si>
  <si>
    <t>35</t>
  </si>
  <si>
    <t xml:space="preserve"> Flow of Funds Accounts Net lending(+)/Net borrowing(-)</t>
  </si>
  <si>
    <t>Statistical Discrepency</t>
  </si>
  <si>
    <t>1 Changes in net worth due to saving and capital transfers  = Net saving + capital transfer( receiable-payable)</t>
  </si>
  <si>
    <t>2 Net lending (+) / net borrowing (–)  = net worth-((GFCF+changes in inventories+acquisition less disposals of valuables+Acquisitions less disposals of non-produced  non-financial assets)-consumption of Fixed assets)</t>
  </si>
  <si>
    <t>3 General &amp; Special Reserves of Genral Government latest information is not availble.</t>
  </si>
  <si>
    <t>2018-19(F)</t>
  </si>
  <si>
    <t xml:space="preserve">Financial Account of Pakistan
</t>
  </si>
  <si>
    <t>Million Rupees</t>
  </si>
  <si>
    <t>Non-Financial Sectors</t>
  </si>
  <si>
    <t>Provincial</t>
  </si>
  <si>
    <t>Federal</t>
  </si>
  <si>
    <t>Pro NPIs)</t>
  </si>
  <si>
    <t>Fed NPIs)</t>
  </si>
  <si>
    <t>Net lending( + )/net borrowing( - ) (2 less 20)</t>
  </si>
  <si>
    <r>
      <t xml:space="preserve"> </t>
    </r>
    <r>
      <rPr>
        <b/>
        <sz val="10"/>
        <color indexed="8"/>
        <rFont val="Times New Roman"/>
        <family val="1"/>
      </rPr>
      <t>Net acquisition of financial assets</t>
    </r>
  </si>
  <si>
    <r>
      <t xml:space="preserve"> </t>
    </r>
    <r>
      <rPr>
        <b/>
        <sz val="10"/>
        <color indexed="8"/>
        <rFont val="Times New Roman"/>
        <family val="1"/>
      </rPr>
      <t>Monetary gold and SDRs</t>
    </r>
    <r>
      <rPr>
        <b/>
        <sz val="10"/>
        <rFont val="Times New Roman"/>
        <family val="1"/>
      </rPr>
      <t xml:space="preserve"> </t>
    </r>
  </si>
  <si>
    <r>
      <t xml:space="preserve"> </t>
    </r>
    <r>
      <rPr>
        <b/>
        <sz val="10"/>
        <color indexed="8"/>
        <rFont val="Times New Roman"/>
        <family val="1"/>
      </rPr>
      <t xml:space="preserve">Currency and deposits </t>
    </r>
  </si>
  <si>
    <r>
      <t xml:space="preserve"> </t>
    </r>
    <r>
      <rPr>
        <sz val="10"/>
        <color indexed="8"/>
        <rFont val="Times New Roman"/>
        <family val="1"/>
      </rPr>
      <t>Currency</t>
    </r>
    <r>
      <rPr>
        <sz val="10"/>
        <rFont val="Times New Roman"/>
        <family val="1"/>
      </rPr>
      <t xml:space="preserve"> </t>
    </r>
  </si>
  <si>
    <t>Interbank Position</t>
  </si>
  <si>
    <r>
      <t xml:space="preserve"> </t>
    </r>
    <r>
      <rPr>
        <sz val="10"/>
        <color indexed="8"/>
        <rFont val="Times New Roman"/>
        <family val="1"/>
      </rPr>
      <t>Transferable deposits</t>
    </r>
    <r>
      <rPr>
        <sz val="10"/>
        <rFont val="Times New Roman"/>
        <family val="1"/>
      </rPr>
      <t xml:space="preserve"> </t>
    </r>
  </si>
  <si>
    <r>
      <t xml:space="preserve"> </t>
    </r>
    <r>
      <rPr>
        <sz val="10"/>
        <color indexed="8"/>
        <rFont val="Times New Roman"/>
        <family val="1"/>
      </rPr>
      <t>Other deposits</t>
    </r>
    <r>
      <rPr>
        <sz val="10"/>
        <rFont val="Times New Roman"/>
        <family val="1"/>
      </rPr>
      <t xml:space="preserve"> </t>
    </r>
  </si>
  <si>
    <r>
      <t xml:space="preserve"> </t>
    </r>
    <r>
      <rPr>
        <b/>
        <sz val="10"/>
        <color indexed="8"/>
        <rFont val="Times New Roman"/>
        <family val="1"/>
      </rPr>
      <t>Securities other than shares</t>
    </r>
    <r>
      <rPr>
        <b/>
        <sz val="10"/>
        <rFont val="Times New Roman"/>
        <family val="1"/>
      </rPr>
      <t xml:space="preserve"> </t>
    </r>
  </si>
  <si>
    <r>
      <t xml:space="preserve"> </t>
    </r>
    <r>
      <rPr>
        <sz val="10"/>
        <color indexed="8"/>
        <rFont val="Times New Roman"/>
        <family val="1"/>
      </rPr>
      <t>Short-term</t>
    </r>
    <r>
      <rPr>
        <sz val="10"/>
        <rFont val="Times New Roman"/>
        <family val="1"/>
      </rPr>
      <t xml:space="preserve"> </t>
    </r>
  </si>
  <si>
    <r>
      <t xml:space="preserve"> </t>
    </r>
    <r>
      <rPr>
        <sz val="10"/>
        <color indexed="8"/>
        <rFont val="Times New Roman"/>
        <family val="1"/>
      </rPr>
      <t>Long-term</t>
    </r>
    <r>
      <rPr>
        <sz val="10"/>
        <rFont val="Times New Roman"/>
        <family val="1"/>
      </rPr>
      <t xml:space="preserve"> </t>
    </r>
  </si>
  <si>
    <r>
      <t xml:space="preserve"> </t>
    </r>
    <r>
      <rPr>
        <b/>
        <sz val="10"/>
        <color indexed="8"/>
        <rFont val="Times New Roman"/>
        <family val="1"/>
      </rPr>
      <t xml:space="preserve">Loans </t>
    </r>
  </si>
  <si>
    <r>
      <t xml:space="preserve"> </t>
    </r>
    <r>
      <rPr>
        <b/>
        <sz val="10"/>
        <color indexed="8"/>
        <rFont val="Times New Roman"/>
        <family val="1"/>
      </rPr>
      <t xml:space="preserve">Shares and other equity </t>
    </r>
  </si>
  <si>
    <t>  Financial derivatives</t>
  </si>
  <si>
    <r>
      <t xml:space="preserve"> </t>
    </r>
    <r>
      <rPr>
        <b/>
        <sz val="10"/>
        <color indexed="8"/>
        <rFont val="Times New Roman"/>
        <family val="1"/>
      </rPr>
      <t>Insurance technical reserves</t>
    </r>
    <r>
      <rPr>
        <b/>
        <sz val="10"/>
        <rFont val="Times New Roman"/>
        <family val="1"/>
      </rPr>
      <t xml:space="preserve"> </t>
    </r>
  </si>
  <si>
    <r>
      <t xml:space="preserve"> </t>
    </r>
    <r>
      <rPr>
        <b/>
        <sz val="10"/>
        <color indexed="8"/>
        <rFont val="Times New Roman"/>
        <family val="1"/>
      </rPr>
      <t xml:space="preserve">Other accounts receivable/payable </t>
    </r>
  </si>
  <si>
    <r>
      <t xml:space="preserve"> </t>
    </r>
    <r>
      <rPr>
        <sz val="10"/>
        <color indexed="8"/>
        <rFont val="Times New Roman"/>
        <family val="1"/>
      </rPr>
      <t>Trade credits and advances</t>
    </r>
    <r>
      <rPr>
        <sz val="10"/>
        <rFont val="Times New Roman"/>
        <family val="1"/>
      </rPr>
      <t xml:space="preserve"> </t>
    </r>
  </si>
  <si>
    <t xml:space="preserve"> Other accounts receivable/payable</t>
  </si>
  <si>
    <r>
      <t xml:space="preserve"> </t>
    </r>
    <r>
      <rPr>
        <b/>
        <sz val="10"/>
        <color indexed="8"/>
        <rFont val="Times New Roman"/>
        <family val="1"/>
      </rPr>
      <t>Net incurrence of liabilities</t>
    </r>
    <r>
      <rPr>
        <b/>
        <sz val="10"/>
        <rFont val="Times New Roman"/>
        <family val="1"/>
      </rPr>
      <t xml:space="preserve"> </t>
    </r>
  </si>
  <si>
    <t>36</t>
  </si>
  <si>
    <t>37</t>
  </si>
  <si>
    <t>Integrated Capital and Financial Accounts of Pakistan</t>
  </si>
  <si>
    <t>S.No</t>
  </si>
  <si>
    <t>Transactions and Balancing Items</t>
  </si>
  <si>
    <t xml:space="preserve">Total                                                                                           </t>
  </si>
  <si>
    <t>Saving less Investment (2 plus 5 less 7)</t>
  </si>
  <si>
    <t xml:space="preserve">Saving, Gross </t>
  </si>
  <si>
    <t xml:space="preserve"> Net Saving (2 less 3)</t>
  </si>
  <si>
    <t>Capital transfers, net</t>
  </si>
  <si>
    <t>Acquisitions less disposals of Non-financial Assets</t>
  </si>
  <si>
    <t>Other non-financial assets</t>
  </si>
  <si>
    <t>Net lending( + )/net borrowing( - ) (11 less 29)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</si>
  <si>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</si>
  <si>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</si>
  <si>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</si>
  <si>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</si>
  <si>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</si>
  <si>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</si>
  <si>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</si>
  <si>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</si>
  <si>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</si>
  <si>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</si>
  <si>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Statistical Discrepency (1 less 10)</t>
  </si>
  <si>
    <t>Sectoral Positions</t>
  </si>
  <si>
    <t>Million Rs.</t>
  </si>
  <si>
    <t>Deposit taking Corporations</t>
  </si>
  <si>
    <t>Other Financial Intermediaries</t>
  </si>
  <si>
    <t>Non Money Market Funds</t>
  </si>
  <si>
    <t>Insurance Companies</t>
  </si>
  <si>
    <t>Centrel Bank</t>
  </si>
  <si>
    <t>Non Financial Private Corp.</t>
  </si>
  <si>
    <t>Non Financial Public Corp.</t>
  </si>
  <si>
    <t>Provincial Govt.</t>
  </si>
  <si>
    <t>Federal Govt.</t>
  </si>
  <si>
    <t>Households</t>
  </si>
  <si>
    <t>ROW</t>
  </si>
  <si>
    <t>0.Assets</t>
  </si>
  <si>
    <t>1. Monetary Gold and SDRs</t>
  </si>
  <si>
    <t>2.   Currency and deposits</t>
  </si>
  <si>
    <t>a. Currency</t>
  </si>
  <si>
    <t>b.  Transferable deposits</t>
  </si>
  <si>
    <t>i.    In national currency</t>
  </si>
  <si>
    <t xml:space="preserve"> ii.   In foreign currency</t>
  </si>
  <si>
    <t>c.    Other deposits</t>
  </si>
  <si>
    <t xml:space="preserve">  i.   In national currency</t>
  </si>
  <si>
    <t>2.     Securities other than share</t>
  </si>
  <si>
    <t xml:space="preserve"> a.   Short Term</t>
  </si>
  <si>
    <t xml:space="preserve"> b.   Long Term</t>
  </si>
  <si>
    <t>3.     Loans</t>
  </si>
  <si>
    <t>4.     Shares &amp; Other Equity</t>
  </si>
  <si>
    <t>5.     Insurance technical reserves</t>
  </si>
  <si>
    <t>6.     Financial derivatives</t>
  </si>
  <si>
    <t>7.     Other accounts receivable/ payable</t>
  </si>
  <si>
    <t>a. Trade credit and advances</t>
  </si>
  <si>
    <t>b. Other</t>
  </si>
  <si>
    <t>8.     Fixed Assets</t>
  </si>
  <si>
    <t>1.Liabilities</t>
  </si>
  <si>
    <t>1.   Currency and deposits</t>
  </si>
  <si>
    <t>a. Notes in circulation</t>
  </si>
  <si>
    <t>a.  Trade credit and advances</t>
  </si>
  <si>
    <t>b.  Other</t>
  </si>
  <si>
    <t>8.    Reserve</t>
  </si>
  <si>
    <t>9.   Valuation</t>
  </si>
  <si>
    <t>10. SDR allocations</t>
  </si>
  <si>
    <t>Checks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</si>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</sst>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sz val="8"/>
      <name val="Times New Roman"/>
      <family val="1"/>
    </font>
    <font>
      <b/>
      <sz val="8"/>
      <name val="Arial"/>
      <family val="2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sz val="8"/>
      <color rgb="FFFF0000"/>
      <name val="Times New Roman"/>
      <family val="1"/>
    </font>
    <font>
      <b/>
      <sz val="8"/>
      <color rgb="FFFF0000"/>
      <name val="Times New Roman"/>
      <family val="1"/>
    </font>
    <font>
      <i/>
      <sz val="8"/>
      <name val="Times New Roman"/>
      <family val="1"/>
    </font>
    <font>
      <b/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sz val="10"/>
      <color rgb="FFFF0000"/>
      <name val="Times New Roman"/>
      <family val="1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2"/>
      <color indexed="8"/>
      <name val="Times New Roman"/>
      <family val="1"/>
    </font>
    <font>
      <sz val="10"/>
      <color theme="1"/>
      <name val="Times New Roman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8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0" fillId="0" borderId="0"/>
    <xf numFmtId="0" fontId="2" fillId="0" borderId="0"/>
    <xf numFmtId="0" fontId="1" fillId="0" borderId="0"/>
    <xf numFmtId="43" fontId="30" fillId="0" borderId="0" applyFont="0" applyFill="0" applyBorder="0" applyAlignment="0" applyProtection="0"/>
  </cellStyleXfs>
  <cellXfs count="279">
    <xf numFmtId="0" fontId="0" fillId="0" borderId="0" xfId="0"/>
    <xf numFmtId="3" fontId="3" fillId="0" borderId="0" xfId="1" applyNumberFormat="1" applyFont="1" applyFill="1" applyBorder="1" applyProtection="1">
      <protection hidden="1"/>
    </xf>
    <xf numFmtId="3" fontId="4" fillId="0" borderId="0" xfId="1" applyNumberFormat="1" applyFont="1" applyFill="1" applyBorder="1" applyAlignment="1" applyProtection="1">
      <alignment horizontal="center" wrapText="1"/>
      <protection hidden="1"/>
    </xf>
    <xf numFmtId="0" fontId="2" fillId="0" borderId="0" xfId="1" applyFill="1" applyBorder="1" applyAlignment="1" applyProtection="1">
      <alignment horizontal="center"/>
      <protection hidden="1"/>
    </xf>
    <xf numFmtId="0" fontId="2" fillId="0" borderId="0" xfId="1" applyFill="1" applyBorder="1" applyAlignment="1" applyProtection="1">
      <alignment horizontal="left" indent="1"/>
      <protection hidden="1"/>
    </xf>
    <xf numFmtId="3" fontId="5" fillId="0" borderId="0" xfId="1" applyNumberFormat="1" applyFont="1" applyFill="1" applyBorder="1" applyProtection="1">
      <protection hidden="1"/>
    </xf>
    <xf numFmtId="0" fontId="6" fillId="0" borderId="0" xfId="1" applyFont="1" applyFill="1" applyBorder="1" applyAlignment="1" applyProtection="1">
      <alignment horizontal="left"/>
      <protection hidden="1"/>
    </xf>
    <xf numFmtId="0" fontId="7" fillId="0" borderId="0" xfId="1" applyFont="1" applyFill="1" applyBorder="1" applyAlignment="1" applyProtection="1">
      <alignment horizontal="center"/>
      <protection hidden="1"/>
    </xf>
    <xf numFmtId="3" fontId="8" fillId="0" borderId="0" xfId="1" applyNumberFormat="1" applyFont="1" applyFill="1" applyBorder="1" applyAlignment="1" applyProtection="1">
      <alignment horizontal="center"/>
      <protection hidden="1"/>
    </xf>
    <xf numFmtId="0" fontId="7" fillId="0" borderId="0" xfId="1" applyFont="1" applyFill="1" applyBorder="1" applyAlignment="1" applyProtection="1">
      <alignment horizontal="left" indent="1"/>
      <protection hidden="1"/>
    </xf>
    <xf numFmtId="3" fontId="8" fillId="0" borderId="0" xfId="1" applyNumberFormat="1" applyFont="1" applyFill="1" applyBorder="1" applyProtection="1">
      <protection hidden="1"/>
    </xf>
    <xf numFmtId="3" fontId="9" fillId="0" borderId="0" xfId="1" applyNumberFormat="1" applyFont="1" applyFill="1" applyBorder="1" applyAlignment="1" applyProtection="1">
      <alignment horizontal="left"/>
      <protection hidden="1"/>
    </xf>
    <xf numFmtId="0" fontId="9" fillId="0" borderId="0" xfId="1" applyFont="1" applyFill="1" applyBorder="1" applyAlignment="1" applyProtection="1">
      <alignment horizontal="left"/>
      <protection hidden="1"/>
    </xf>
    <xf numFmtId="0" fontId="7" fillId="0" borderId="0" xfId="1" applyFont="1" applyFill="1" applyBorder="1" applyAlignment="1" applyProtection="1">
      <alignment horizontal="left"/>
      <protection hidden="1"/>
    </xf>
    <xf numFmtId="0" fontId="6" fillId="0" borderId="0" xfId="1" applyFont="1" applyFill="1" applyBorder="1" applyAlignment="1" applyProtection="1">
      <alignment horizontal="left" indent="1"/>
      <protection hidden="1"/>
    </xf>
    <xf numFmtId="49" fontId="10" fillId="0" borderId="0" xfId="1" applyNumberFormat="1" applyFont="1" applyFill="1" applyBorder="1" applyAlignment="1" applyProtection="1">
      <alignment horizontal="left"/>
      <protection hidden="1"/>
    </xf>
    <xf numFmtId="3" fontId="11" fillId="0" borderId="0" xfId="1" applyNumberFormat="1" applyFont="1" applyFill="1" applyBorder="1" applyAlignment="1" applyProtection="1">
      <alignment horizontal="center" wrapText="1"/>
      <protection hidden="1"/>
    </xf>
    <xf numFmtId="3" fontId="11" fillId="0" borderId="0" xfId="1" applyNumberFormat="1" applyFont="1" applyFill="1" applyBorder="1" applyAlignment="1" applyProtection="1">
      <alignment horizontal="left" wrapText="1"/>
      <protection hidden="1"/>
    </xf>
    <xf numFmtId="3" fontId="13" fillId="0" borderId="0" xfId="1" applyNumberFormat="1" applyFont="1" applyFill="1" applyBorder="1" applyProtection="1">
      <protection hidden="1"/>
    </xf>
    <xf numFmtId="3" fontId="14" fillId="0" borderId="0" xfId="1" applyNumberFormat="1" applyFont="1" applyFill="1" applyBorder="1" applyProtection="1">
      <protection hidden="1"/>
    </xf>
    <xf numFmtId="3" fontId="11" fillId="2" borderId="8" xfId="1" applyNumberFormat="1" applyFont="1" applyFill="1" applyBorder="1" applyAlignment="1" applyProtection="1">
      <alignment horizontal="center" vertical="top" wrapText="1"/>
      <protection hidden="1"/>
    </xf>
    <xf numFmtId="3" fontId="11" fillId="2" borderId="9" xfId="1" applyNumberFormat="1" applyFont="1" applyFill="1" applyBorder="1" applyAlignment="1" applyProtection="1">
      <alignment horizontal="center"/>
      <protection hidden="1"/>
    </xf>
    <xf numFmtId="3" fontId="11" fillId="2" borderId="10" xfId="1" applyNumberFormat="1" applyFont="1" applyFill="1" applyBorder="1" applyAlignment="1" applyProtection="1">
      <alignment horizontal="center"/>
      <protection hidden="1"/>
    </xf>
    <xf numFmtId="3" fontId="11" fillId="2" borderId="10" xfId="1" applyNumberFormat="1" applyFont="1" applyFill="1" applyBorder="1" applyAlignment="1" applyProtection="1">
      <alignment vertical="top" wrapText="1"/>
      <protection hidden="1"/>
    </xf>
    <xf numFmtId="3" fontId="11" fillId="2" borderId="11" xfId="1" applyNumberFormat="1" applyFont="1" applyFill="1" applyBorder="1" applyAlignment="1" applyProtection="1">
      <alignment horizontal="center"/>
      <protection hidden="1"/>
    </xf>
    <xf numFmtId="3" fontId="11" fillId="0" borderId="5" xfId="1" applyNumberFormat="1" applyFont="1" applyFill="1" applyBorder="1" applyAlignment="1" applyProtection="1">
      <alignment vertical="top" wrapText="1"/>
      <protection hidden="1"/>
    </xf>
    <xf numFmtId="164" fontId="11" fillId="0" borderId="6" xfId="2" applyNumberFormat="1" applyFont="1" applyFill="1" applyBorder="1" applyAlignment="1" applyProtection="1">
      <alignment horizontal="right" vertical="center"/>
      <protection hidden="1"/>
    </xf>
    <xf numFmtId="164" fontId="11" fillId="0" borderId="0" xfId="2" applyNumberFormat="1" applyFont="1" applyFill="1" applyBorder="1" applyAlignment="1" applyProtection="1">
      <alignment horizontal="right" vertical="center"/>
      <protection hidden="1"/>
    </xf>
    <xf numFmtId="164" fontId="11" fillId="0" borderId="7" xfId="2" applyNumberFormat="1" applyFont="1" applyFill="1" applyBorder="1" applyAlignment="1" applyProtection="1">
      <alignment horizontal="right" vertical="center"/>
      <protection hidden="1"/>
    </xf>
    <xf numFmtId="164" fontId="15" fillId="0" borderId="0" xfId="2" applyNumberFormat="1" applyFont="1" applyFill="1" applyBorder="1" applyAlignment="1" applyProtection="1">
      <alignment horizontal="right" vertical="center" wrapText="1"/>
      <protection hidden="1"/>
    </xf>
    <xf numFmtId="164" fontId="15" fillId="0" borderId="6" xfId="2" applyNumberFormat="1" applyFont="1" applyFill="1" applyBorder="1" applyAlignment="1" applyProtection="1">
      <alignment horizontal="right" vertical="center" wrapText="1"/>
      <protection hidden="1"/>
    </xf>
    <xf numFmtId="164" fontId="15" fillId="0" borderId="7" xfId="2" applyNumberFormat="1" applyFont="1" applyFill="1" applyBorder="1" applyAlignment="1" applyProtection="1">
      <alignment horizontal="right" vertical="center" wrapText="1"/>
      <protection hidden="1"/>
    </xf>
    <xf numFmtId="3" fontId="11" fillId="0" borderId="5" xfId="1" applyNumberFormat="1" applyFont="1" applyFill="1" applyBorder="1" applyAlignment="1" applyProtection="1">
      <alignment horizontal="left" vertical="top" wrapText="1" indent="1"/>
      <protection hidden="1"/>
    </xf>
    <xf numFmtId="3" fontId="13" fillId="0" borderId="5" xfId="1" applyNumberFormat="1" applyFont="1" applyFill="1" applyBorder="1" applyAlignment="1" applyProtection="1">
      <alignment horizontal="left" vertical="top" wrapText="1" indent="2"/>
      <protection hidden="1"/>
    </xf>
    <xf numFmtId="164" fontId="13" fillId="0" borderId="6" xfId="2" applyNumberFormat="1" applyFont="1" applyFill="1" applyBorder="1" applyAlignment="1" applyProtection="1">
      <alignment horizontal="right" vertical="center"/>
      <protection hidden="1"/>
    </xf>
    <xf numFmtId="164" fontId="13" fillId="0" borderId="0" xfId="2" applyNumberFormat="1" applyFont="1" applyFill="1" applyBorder="1" applyAlignment="1" applyProtection="1">
      <alignment horizontal="right" vertical="center"/>
      <protection hidden="1"/>
    </xf>
    <xf numFmtId="164" fontId="16" fillId="0" borderId="0" xfId="2" applyNumberFormat="1" applyFont="1" applyFill="1" applyBorder="1" applyAlignment="1" applyProtection="1">
      <alignment horizontal="right" vertical="center" wrapText="1"/>
      <protection hidden="1"/>
    </xf>
    <xf numFmtId="164" fontId="17" fillId="0" borderId="0" xfId="2" applyNumberFormat="1" applyFont="1" applyFill="1" applyBorder="1" applyAlignment="1" applyProtection="1">
      <alignment horizontal="right" vertical="center"/>
      <protection hidden="1"/>
    </xf>
    <xf numFmtId="164" fontId="13" fillId="0" borderId="7" xfId="2" applyNumberFormat="1" applyFont="1" applyFill="1" applyBorder="1" applyAlignment="1" applyProtection="1">
      <alignment horizontal="right" vertical="center"/>
      <protection hidden="1"/>
    </xf>
    <xf numFmtId="164" fontId="11" fillId="0" borderId="6" xfId="2" applyNumberFormat="1" applyFont="1" applyFill="1" applyBorder="1" applyAlignment="1" applyProtection="1">
      <alignment horizontal="right" vertical="center" wrapText="1"/>
      <protection hidden="1"/>
    </xf>
    <xf numFmtId="164" fontId="11" fillId="0" borderId="7" xfId="2" applyNumberFormat="1" applyFont="1" applyFill="1" applyBorder="1" applyAlignment="1" applyProtection="1">
      <alignment horizontal="right" vertical="center" wrapText="1"/>
      <protection hidden="1"/>
    </xf>
    <xf numFmtId="3" fontId="11" fillId="0" borderId="5" xfId="1" applyNumberFormat="1" applyFont="1" applyFill="1" applyBorder="1" applyAlignment="1" applyProtection="1">
      <alignment horizontal="left" vertical="top" wrapText="1" indent="2"/>
      <protection hidden="1"/>
    </xf>
    <xf numFmtId="3" fontId="13" fillId="0" borderId="5" xfId="1" applyNumberFormat="1" applyFont="1" applyFill="1" applyBorder="1" applyAlignment="1" applyProtection="1">
      <alignment horizontal="left" vertical="top" wrapText="1" indent="3"/>
      <protection hidden="1"/>
    </xf>
    <xf numFmtId="3" fontId="13" fillId="0" borderId="5" xfId="1" applyNumberFormat="1" applyFont="1" applyFill="1" applyBorder="1" applyAlignment="1">
      <alignment horizontal="left" vertical="top" wrapText="1" indent="3"/>
    </xf>
    <xf numFmtId="3" fontId="13" fillId="0" borderId="5" xfId="1" applyNumberFormat="1" applyFont="1" applyFill="1" applyBorder="1" applyAlignment="1">
      <alignment horizontal="left" vertical="top" wrapText="1" indent="2"/>
    </xf>
    <xf numFmtId="164" fontId="18" fillId="0" borderId="0" xfId="2" applyNumberFormat="1" applyFont="1" applyFill="1" applyBorder="1" applyAlignment="1" applyProtection="1">
      <alignment horizontal="right" vertical="center"/>
      <protection hidden="1"/>
    </xf>
    <xf numFmtId="0" fontId="11" fillId="0" borderId="5" xfId="1" applyFont="1" applyFill="1" applyBorder="1" applyAlignment="1" applyProtection="1">
      <alignment vertical="top" wrapText="1"/>
      <protection hidden="1"/>
    </xf>
    <xf numFmtId="0" fontId="3" fillId="0" borderId="0" xfId="1" applyFont="1" applyFill="1" applyBorder="1" applyProtection="1">
      <protection hidden="1"/>
    </xf>
    <xf numFmtId="164" fontId="19" fillId="0" borderId="0" xfId="2" applyNumberFormat="1" applyFont="1" applyFill="1" applyBorder="1" applyAlignment="1" applyProtection="1">
      <alignment horizontal="right" vertical="center"/>
      <protection hidden="1"/>
    </xf>
    <xf numFmtId="3" fontId="11" fillId="2" borderId="12" xfId="1" applyNumberFormat="1" applyFont="1" applyFill="1" applyBorder="1" applyAlignment="1" applyProtection="1">
      <alignment horizontal="left" vertical="top" wrapText="1"/>
      <protection hidden="1"/>
    </xf>
    <xf numFmtId="3" fontId="20" fillId="0" borderId="0" xfId="1" applyNumberFormat="1" applyFont="1" applyFill="1" applyBorder="1" applyAlignment="1">
      <alignment horizontal="right"/>
    </xf>
    <xf numFmtId="0" fontId="23" fillId="0" borderId="0" xfId="1" applyFont="1" applyFill="1" applyBorder="1" applyAlignment="1">
      <alignment horizontal="left"/>
    </xf>
    <xf numFmtId="0" fontId="24" fillId="0" borderId="0" xfId="1" applyFont="1" applyFill="1" applyBorder="1" applyAlignment="1">
      <alignment horizontal="right"/>
    </xf>
    <xf numFmtId="0" fontId="24" fillId="0" borderId="0" xfId="1" applyFont="1" applyFill="1" applyBorder="1" applyAlignment="1"/>
    <xf numFmtId="0" fontId="23" fillId="0" borderId="0" xfId="1" applyFont="1" applyFill="1" applyBorder="1"/>
    <xf numFmtId="3" fontId="23" fillId="0" borderId="0" xfId="1" applyNumberFormat="1" applyFont="1" applyFill="1" applyBorder="1"/>
    <xf numFmtId="0" fontId="25" fillId="0" borderId="0" xfId="1" applyFont="1" applyFill="1" applyBorder="1" applyAlignment="1">
      <alignment horizontal="left" wrapText="1"/>
    </xf>
    <xf numFmtId="0" fontId="23" fillId="0" borderId="0" xfId="1" applyFont="1" applyFill="1" applyBorder="1" applyAlignment="1">
      <alignment horizontal="right"/>
    </xf>
    <xf numFmtId="3" fontId="24" fillId="0" borderId="0" xfId="1" applyNumberFormat="1" applyFont="1" applyFill="1" applyBorder="1" applyAlignment="1">
      <alignment horizontal="left"/>
    </xf>
    <xf numFmtId="3" fontId="23" fillId="0" borderId="0" xfId="1" applyNumberFormat="1" applyFont="1" applyFill="1" applyBorder="1" applyAlignment="1">
      <alignment horizontal="right"/>
    </xf>
    <xf numFmtId="0" fontId="24" fillId="0" borderId="0" xfId="1" applyFont="1" applyFill="1" applyBorder="1" applyAlignment="1">
      <alignment horizontal="left"/>
    </xf>
    <xf numFmtId="0" fontId="24" fillId="3" borderId="4" xfId="1" applyFont="1" applyFill="1" applyBorder="1" applyAlignment="1">
      <alignment horizontal="center" vertical="center" wrapText="1"/>
    </xf>
    <xf numFmtId="0" fontId="23" fillId="0" borderId="0" xfId="1" applyFont="1" applyFill="1" applyBorder="1" applyAlignment="1">
      <alignment horizontal="center" vertical="center"/>
    </xf>
    <xf numFmtId="3" fontId="7" fillId="4" borderId="0" xfId="1" applyNumberFormat="1" applyFont="1" applyFill="1" applyBorder="1" applyAlignment="1" applyProtection="1">
      <alignment horizontal="center" vertical="center" wrapText="1"/>
      <protection hidden="1"/>
    </xf>
    <xf numFmtId="3" fontId="23" fillId="0" borderId="0" xfId="1" applyNumberFormat="1" applyFont="1" applyFill="1" applyBorder="1" applyAlignment="1">
      <alignment horizontal="center" vertical="center"/>
    </xf>
    <xf numFmtId="49" fontId="24" fillId="3" borderId="6" xfId="1" applyNumberFormat="1" applyFont="1" applyFill="1" applyBorder="1" applyAlignment="1">
      <alignment horizontal="center" vertical="center"/>
    </xf>
    <xf numFmtId="49" fontId="10" fillId="3" borderId="0" xfId="1" applyNumberFormat="1" applyFont="1" applyFill="1" applyBorder="1" applyAlignment="1">
      <alignment horizontal="center" vertical="center"/>
    </xf>
    <xf numFmtId="49" fontId="24" fillId="3" borderId="0" xfId="1" applyNumberFormat="1" applyFont="1" applyFill="1" applyBorder="1" applyAlignment="1">
      <alignment horizontal="center" vertical="center"/>
    </xf>
    <xf numFmtId="49" fontId="24" fillId="3" borderId="7" xfId="1" applyNumberFormat="1" applyFont="1" applyFill="1" applyBorder="1" applyAlignment="1">
      <alignment horizontal="center" vertical="center"/>
    </xf>
    <xf numFmtId="0" fontId="23" fillId="3" borderId="7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center" vertical="center"/>
    </xf>
    <xf numFmtId="0" fontId="24" fillId="3" borderId="7" xfId="1" applyFont="1" applyFill="1" applyBorder="1" applyAlignment="1">
      <alignment horizontal="center" vertical="center" wrapText="1"/>
    </xf>
    <xf numFmtId="0" fontId="10" fillId="3" borderId="9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24" fillId="3" borderId="11" xfId="1" applyFont="1" applyFill="1" applyBorder="1" applyAlignment="1">
      <alignment horizontal="center" vertical="center" wrapText="1"/>
    </xf>
    <xf numFmtId="0" fontId="23" fillId="0" borderId="6" xfId="1" quotePrefix="1" applyFont="1" applyFill="1" applyBorder="1" applyAlignment="1">
      <alignment horizontal="left"/>
    </xf>
    <xf numFmtId="0" fontId="24" fillId="0" borderId="6" xfId="1" applyFont="1" applyFill="1" applyBorder="1"/>
    <xf numFmtId="164" fontId="10" fillId="0" borderId="6" xfId="2" applyNumberFormat="1" applyFont="1" applyFill="1" applyBorder="1" applyAlignment="1">
      <alignment horizontal="right"/>
    </xf>
    <xf numFmtId="164" fontId="24" fillId="0" borderId="0" xfId="2" applyNumberFormat="1" applyFont="1" applyFill="1" applyBorder="1" applyAlignment="1">
      <alignment horizontal="right"/>
    </xf>
    <xf numFmtId="164" fontId="24" fillId="0" borderId="7" xfId="2" applyNumberFormat="1" applyFont="1" applyFill="1" applyBorder="1" applyAlignment="1">
      <alignment horizontal="right"/>
    </xf>
    <xf numFmtId="3" fontId="24" fillId="0" borderId="0" xfId="1" applyNumberFormat="1" applyFont="1" applyFill="1" applyBorder="1"/>
    <xf numFmtId="3" fontId="7" fillId="4" borderId="0" xfId="1" applyNumberFormat="1" applyFont="1" applyFill="1" applyBorder="1" applyAlignment="1" applyProtection="1">
      <alignment horizontal="left" vertical="top" wrapText="1" indent="4"/>
      <protection hidden="1"/>
    </xf>
    <xf numFmtId="0" fontId="24" fillId="0" borderId="0" xfId="1" applyFont="1" applyFill="1" applyBorder="1"/>
    <xf numFmtId="0" fontId="23" fillId="0" borderId="6" xfId="1" applyFont="1" applyFill="1" applyBorder="1" applyAlignment="1">
      <alignment horizontal="left" indent="1"/>
    </xf>
    <xf numFmtId="164" fontId="23" fillId="0" borderId="6" xfId="2" applyNumberFormat="1" applyFont="1" applyFill="1" applyBorder="1" applyAlignment="1">
      <alignment horizontal="right"/>
    </xf>
    <xf numFmtId="164" fontId="23" fillId="0" borderId="0" xfId="2" applyNumberFormat="1" applyFont="1" applyFill="1" applyBorder="1" applyAlignment="1">
      <alignment horizontal="right"/>
    </xf>
    <xf numFmtId="164" fontId="23" fillId="0" borderId="7" xfId="2" applyNumberFormat="1" applyFont="1" applyFill="1" applyBorder="1" applyAlignment="1">
      <alignment horizontal="right"/>
    </xf>
    <xf numFmtId="164" fontId="26" fillId="0" borderId="7" xfId="2" applyNumberFormat="1" applyFont="1" applyFill="1" applyBorder="1" applyAlignment="1">
      <alignment horizontal="right"/>
    </xf>
    <xf numFmtId="164" fontId="24" fillId="0" borderId="6" xfId="2" applyNumberFormat="1" applyFont="1" applyFill="1" applyBorder="1" applyAlignment="1">
      <alignment horizontal="right"/>
    </xf>
    <xf numFmtId="3" fontId="10" fillId="4" borderId="0" xfId="1" applyNumberFormat="1" applyFont="1" applyFill="1" applyBorder="1" applyAlignment="1" applyProtection="1">
      <alignment horizontal="left" vertical="top" wrapText="1" indent="4"/>
      <protection hidden="1"/>
    </xf>
    <xf numFmtId="164" fontId="24" fillId="0" borderId="6" xfId="2" applyNumberFormat="1" applyFont="1" applyFill="1" applyBorder="1" applyAlignment="1">
      <alignment horizontal="right" wrapText="1"/>
    </xf>
    <xf numFmtId="164" fontId="24" fillId="0" borderId="0" xfId="2" applyNumberFormat="1" applyFont="1" applyFill="1" applyBorder="1" applyAlignment="1">
      <alignment horizontal="right" wrapText="1"/>
    </xf>
    <xf numFmtId="164" fontId="24" fillId="0" borderId="7" xfId="2" applyNumberFormat="1" applyFont="1" applyFill="1" applyBorder="1" applyAlignment="1">
      <alignment horizontal="right" wrapText="1"/>
    </xf>
    <xf numFmtId="0" fontId="24" fillId="0" borderId="6" xfId="1" applyFont="1" applyFill="1" applyBorder="1" applyAlignment="1">
      <alignment horizontal="left"/>
    </xf>
    <xf numFmtId="0" fontId="24" fillId="0" borderId="6" xfId="1" applyFont="1" applyFill="1" applyBorder="1" applyAlignment="1">
      <alignment horizontal="left" indent="1"/>
    </xf>
    <xf numFmtId="0" fontId="24" fillId="0" borderId="6" xfId="1" applyFont="1" applyFill="1" applyBorder="1" applyAlignment="1">
      <alignment horizontal="left" indent="2"/>
    </xf>
    <xf numFmtId="0" fontId="23" fillId="0" borderId="6" xfId="1" applyFont="1" applyFill="1" applyBorder="1" applyAlignment="1">
      <alignment horizontal="left" indent="3"/>
    </xf>
    <xf numFmtId="0" fontId="24" fillId="0" borderId="6" xfId="1" quotePrefix="1" applyFont="1" applyFill="1" applyBorder="1" applyAlignment="1">
      <alignment horizontal="left"/>
    </xf>
    <xf numFmtId="0" fontId="24" fillId="0" borderId="6" xfId="1" applyFont="1" applyFill="1" applyBorder="1" applyAlignment="1">
      <alignment horizontal="left" indent="3"/>
    </xf>
    <xf numFmtId="0" fontId="7" fillId="0" borderId="6" xfId="1" applyFont="1" applyFill="1" applyBorder="1" applyAlignment="1">
      <alignment horizontal="left" wrapText="1" indent="3"/>
    </xf>
    <xf numFmtId="0" fontId="7" fillId="0" borderId="6" xfId="1" applyFont="1" applyFill="1" applyBorder="1" applyAlignment="1">
      <alignment horizontal="left" indent="3"/>
    </xf>
    <xf numFmtId="164" fontId="26" fillId="0" borderId="6" xfId="2" applyNumberFormat="1" applyFont="1" applyFill="1" applyBorder="1" applyAlignment="1">
      <alignment horizontal="right"/>
    </xf>
    <xf numFmtId="164" fontId="26" fillId="0" borderId="0" xfId="2" applyNumberFormat="1" applyFont="1" applyFill="1" applyBorder="1" applyAlignment="1">
      <alignment horizontal="right"/>
    </xf>
    <xf numFmtId="164" fontId="10" fillId="0" borderId="0" xfId="2" applyNumberFormat="1" applyFont="1" applyFill="1" applyBorder="1" applyAlignment="1">
      <alignment horizontal="right"/>
    </xf>
    <xf numFmtId="164" fontId="7" fillId="0" borderId="6" xfId="2" applyNumberFormat="1" applyFont="1" applyFill="1" applyBorder="1" applyAlignment="1">
      <alignment horizontal="right"/>
    </xf>
    <xf numFmtId="164" fontId="7" fillId="0" borderId="0" xfId="2" applyNumberFormat="1" applyFont="1" applyFill="1" applyBorder="1" applyAlignment="1">
      <alignment horizontal="right"/>
    </xf>
    <xf numFmtId="164" fontId="24" fillId="0" borderId="6" xfId="2" applyNumberFormat="1" applyFont="1" applyFill="1" applyBorder="1" applyAlignment="1"/>
    <xf numFmtId="164" fontId="24" fillId="0" borderId="0" xfId="2" applyNumberFormat="1" applyFont="1" applyFill="1" applyBorder="1" applyAlignment="1"/>
    <xf numFmtId="164" fontId="24" fillId="0" borderId="7" xfId="2" applyNumberFormat="1" applyFont="1" applyFill="1" applyBorder="1" applyAlignment="1"/>
    <xf numFmtId="164" fontId="23" fillId="0" borderId="7" xfId="2" applyNumberFormat="1" applyFont="1" applyFill="1" applyBorder="1" applyAlignment="1"/>
    <xf numFmtId="164" fontId="23" fillId="0" borderId="0" xfId="2" applyNumberFormat="1" applyFont="1" applyFill="1" applyBorder="1" applyAlignment="1">
      <alignment horizontal="right" vertical="top" wrapText="1" indent="6"/>
    </xf>
    <xf numFmtId="164" fontId="23" fillId="0" borderId="7" xfId="2" applyNumberFormat="1" applyFont="1" applyFill="1" applyBorder="1" applyAlignment="1">
      <alignment horizontal="left" vertical="top" wrapText="1" indent="5"/>
    </xf>
    <xf numFmtId="164" fontId="23" fillId="0" borderId="0" xfId="2" applyNumberFormat="1" applyFont="1" applyFill="1" applyBorder="1" applyAlignment="1">
      <alignment horizontal="right" vertical="top" wrapText="1" indent="5"/>
    </xf>
    <xf numFmtId="164" fontId="23" fillId="0" borderId="7" xfId="2" applyNumberFormat="1" applyFont="1" applyFill="1" applyBorder="1" applyAlignment="1">
      <alignment horizontal="left" vertical="top" wrapText="1" indent="6"/>
    </xf>
    <xf numFmtId="0" fontId="23" fillId="0" borderId="9" xfId="1" quotePrefix="1" applyFont="1" applyFill="1" applyBorder="1" applyAlignment="1">
      <alignment horizontal="left"/>
    </xf>
    <xf numFmtId="0" fontId="24" fillId="0" borderId="9" xfId="1" applyFont="1" applyFill="1" applyBorder="1" applyAlignment="1">
      <alignment horizontal="left" wrapText="1"/>
    </xf>
    <xf numFmtId="164" fontId="24" fillId="0" borderId="9" xfId="2" applyNumberFormat="1" applyFont="1" applyFill="1" applyBorder="1" applyAlignment="1">
      <alignment horizontal="right"/>
    </xf>
    <xf numFmtId="164" fontId="24" fillId="0" borderId="10" xfId="2" applyNumberFormat="1" applyFont="1" applyFill="1" applyBorder="1" applyAlignment="1">
      <alignment horizontal="right"/>
    </xf>
    <xf numFmtId="164" fontId="24" fillId="0" borderId="11" xfId="2" applyNumberFormat="1" applyFont="1" applyFill="1" applyBorder="1" applyAlignment="1">
      <alignment horizontal="right"/>
    </xf>
    <xf numFmtId="0" fontId="23" fillId="0" borderId="0" xfId="1" applyFont="1" applyFill="1" applyBorder="1" applyAlignment="1"/>
    <xf numFmtId="3" fontId="24" fillId="0" borderId="0" xfId="1" applyNumberFormat="1" applyFont="1" applyFill="1" applyBorder="1" applyAlignment="1">
      <alignment horizontal="right"/>
    </xf>
    <xf numFmtId="3" fontId="24" fillId="0" borderId="0" xfId="1" applyNumberFormat="1" applyFont="1" applyFill="1" applyBorder="1" applyAlignment="1"/>
    <xf numFmtId="0" fontId="23" fillId="0" borderId="0" xfId="1" applyFont="1" applyFill="1" applyBorder="1" applyAlignment="1">
      <alignment horizontal="right" vertical="top" wrapText="1" indent="5"/>
    </xf>
    <xf numFmtId="0" fontId="23" fillId="0" borderId="0" xfId="1" applyFont="1" applyFill="1" applyBorder="1" applyAlignment="1">
      <alignment horizontal="right" vertical="top" wrapText="1" indent="6"/>
    </xf>
    <xf numFmtId="0" fontId="23" fillId="0" borderId="0" xfId="1" applyFont="1" applyFill="1"/>
    <xf numFmtId="0" fontId="24" fillId="0" borderId="0" xfId="1" applyFont="1" applyFill="1" applyAlignment="1"/>
    <xf numFmtId="0" fontId="24" fillId="0" borderId="0" xfId="1" applyFont="1" applyFill="1" applyAlignment="1">
      <alignment horizontal="right"/>
    </xf>
    <xf numFmtId="0" fontId="25" fillId="0" borderId="0" xfId="1" applyFont="1" applyFill="1" applyAlignment="1"/>
    <xf numFmtId="0" fontId="23" fillId="0" borderId="0" xfId="1" applyFont="1" applyFill="1" applyAlignment="1">
      <alignment horizontal="right"/>
    </xf>
    <xf numFmtId="0" fontId="24" fillId="0" borderId="0" xfId="1" applyFont="1" applyFill="1" applyAlignment="1">
      <alignment horizontal="left" indent="2"/>
    </xf>
    <xf numFmtId="3" fontId="29" fillId="0" borderId="0" xfId="1" applyNumberFormat="1" applyFont="1" applyFill="1" applyBorder="1" applyAlignment="1">
      <alignment horizontal="left"/>
    </xf>
    <xf numFmtId="0" fontId="23" fillId="0" borderId="0" xfId="1" applyFont="1" applyFill="1" applyAlignment="1"/>
    <xf numFmtId="3" fontId="23" fillId="0" borderId="0" xfId="1" applyNumberFormat="1" applyFont="1" applyFill="1" applyAlignment="1">
      <alignment horizontal="right"/>
    </xf>
    <xf numFmtId="0" fontId="24" fillId="5" borderId="1" xfId="1" applyFont="1" applyFill="1" applyBorder="1" applyAlignment="1">
      <alignment horizontal="center" vertical="center"/>
    </xf>
    <xf numFmtId="0" fontId="24" fillId="5" borderId="5" xfId="1" applyFont="1" applyFill="1" applyBorder="1" applyAlignment="1">
      <alignment horizontal="center" vertical="center"/>
    </xf>
    <xf numFmtId="0" fontId="10" fillId="5" borderId="6" xfId="1" applyFont="1" applyFill="1" applyBorder="1" applyAlignment="1">
      <alignment horizontal="center" vertical="center"/>
    </xf>
    <xf numFmtId="0" fontId="10" fillId="5" borderId="0" xfId="1" applyFont="1" applyFill="1" applyBorder="1" applyAlignment="1">
      <alignment horizontal="center" vertical="center"/>
    </xf>
    <xf numFmtId="0" fontId="10" fillId="5" borderId="7" xfId="1" applyFont="1" applyFill="1" applyBorder="1" applyAlignment="1">
      <alignment horizontal="center" vertical="center"/>
    </xf>
    <xf numFmtId="0" fontId="23" fillId="5" borderId="5" xfId="1" applyFont="1" applyFill="1" applyBorder="1" applyAlignment="1">
      <alignment horizontal="center" vertical="center"/>
    </xf>
    <xf numFmtId="0" fontId="10" fillId="5" borderId="9" xfId="1" applyFont="1" applyFill="1" applyBorder="1" applyAlignment="1">
      <alignment horizontal="center" vertical="center"/>
    </xf>
    <xf numFmtId="0" fontId="10" fillId="5" borderId="10" xfId="1" applyFont="1" applyFill="1" applyBorder="1" applyAlignment="1">
      <alignment horizontal="center" vertical="center"/>
    </xf>
    <xf numFmtId="0" fontId="10" fillId="5" borderId="11" xfId="1" applyFont="1" applyFill="1" applyBorder="1" applyAlignment="1">
      <alignment horizontal="center" vertical="center"/>
    </xf>
    <xf numFmtId="0" fontId="23" fillId="5" borderId="8" xfId="1" applyFont="1" applyFill="1" applyBorder="1" applyAlignment="1">
      <alignment horizontal="center" vertical="center"/>
    </xf>
    <xf numFmtId="0" fontId="23" fillId="0" borderId="6" xfId="1" quotePrefix="1" applyFont="1" applyFill="1" applyBorder="1" applyAlignment="1">
      <alignment horizontal="right"/>
    </xf>
    <xf numFmtId="0" fontId="10" fillId="0" borderId="7" xfId="1" applyFont="1" applyFill="1" applyBorder="1"/>
    <xf numFmtId="164" fontId="10" fillId="0" borderId="7" xfId="2" applyNumberFormat="1" applyFont="1" applyFill="1" applyBorder="1" applyAlignment="1">
      <alignment horizontal="right"/>
    </xf>
    <xf numFmtId="164" fontId="10" fillId="0" borderId="5" xfId="2" applyNumberFormat="1" applyFont="1" applyFill="1" applyBorder="1" applyAlignment="1">
      <alignment horizontal="right"/>
    </xf>
    <xf numFmtId="3" fontId="24" fillId="0" borderId="0" xfId="1" applyNumberFormat="1" applyFont="1" applyFill="1"/>
    <xf numFmtId="0" fontId="24" fillId="0" borderId="0" xfId="1" applyFont="1" applyFill="1"/>
    <xf numFmtId="164" fontId="24" fillId="0" borderId="5" xfId="2" applyNumberFormat="1" applyFont="1" applyFill="1" applyBorder="1" applyAlignment="1">
      <alignment horizontal="right"/>
    </xf>
    <xf numFmtId="0" fontId="10" fillId="0" borderId="7" xfId="1" applyFont="1" applyFill="1" applyBorder="1" applyAlignment="1">
      <alignment horizontal="left" indent="1"/>
    </xf>
    <xf numFmtId="164" fontId="24" fillId="0" borderId="5" xfId="2" applyNumberFormat="1" applyFont="1" applyFill="1" applyBorder="1" applyAlignment="1">
      <alignment horizontal="right" wrapText="1"/>
    </xf>
    <xf numFmtId="164" fontId="24" fillId="0" borderId="0" xfId="2" applyNumberFormat="1" applyFont="1" applyFill="1"/>
    <xf numFmtId="0" fontId="7" fillId="0" borderId="7" xfId="1" applyFont="1" applyFill="1" applyBorder="1" applyAlignment="1">
      <alignment horizontal="left" indent="2"/>
    </xf>
    <xf numFmtId="3" fontId="23" fillId="0" borderId="0" xfId="1" applyNumberFormat="1" applyFont="1" applyFill="1"/>
    <xf numFmtId="0" fontId="23" fillId="0" borderId="9" xfId="1" quotePrefix="1" applyFont="1" applyFill="1" applyBorder="1" applyAlignment="1">
      <alignment horizontal="right"/>
    </xf>
    <xf numFmtId="0" fontId="7" fillId="0" borderId="11" xfId="1" applyFont="1" applyFill="1" applyBorder="1" applyAlignment="1">
      <alignment horizontal="left" indent="2"/>
    </xf>
    <xf numFmtId="164" fontId="23" fillId="0" borderId="9" xfId="2" applyNumberFormat="1" applyFont="1" applyFill="1" applyBorder="1" applyAlignment="1">
      <alignment horizontal="right"/>
    </xf>
    <xf numFmtId="164" fontId="23" fillId="0" borderId="10" xfId="2" applyNumberFormat="1" applyFont="1" applyFill="1" applyBorder="1" applyAlignment="1">
      <alignment horizontal="right"/>
    </xf>
    <xf numFmtId="164" fontId="23" fillId="0" borderId="11" xfId="2" applyNumberFormat="1" applyFont="1" applyFill="1" applyBorder="1" applyAlignment="1">
      <alignment horizontal="right"/>
    </xf>
    <xf numFmtId="164" fontId="24" fillId="0" borderId="8" xfId="2" applyNumberFormat="1" applyFont="1" applyFill="1" applyBorder="1" applyAlignment="1">
      <alignment horizontal="right"/>
    </xf>
    <xf numFmtId="0" fontId="25" fillId="0" borderId="0" xfId="1" applyFont="1" applyFill="1" applyBorder="1" applyAlignment="1"/>
    <xf numFmtId="0" fontId="24" fillId="0" borderId="0" xfId="1" applyFont="1" applyFill="1" applyBorder="1" applyAlignment="1">
      <alignment horizontal="left" indent="2"/>
    </xf>
    <xf numFmtId="0" fontId="24" fillId="0" borderId="10" xfId="1" applyFont="1" applyFill="1" applyBorder="1" applyAlignment="1">
      <alignment horizontal="left"/>
    </xf>
    <xf numFmtId="0" fontId="24" fillId="0" borderId="10" xfId="1" applyFont="1" applyFill="1" applyBorder="1" applyAlignment="1"/>
    <xf numFmtId="3" fontId="7" fillId="0" borderId="0" xfId="1" applyNumberFormat="1" applyFont="1" applyFill="1" applyBorder="1" applyAlignment="1" applyProtection="1">
      <alignment horizontal="center" vertical="center" wrapText="1"/>
      <protection hidden="1"/>
    </xf>
    <xf numFmtId="49" fontId="24" fillId="6" borderId="5" xfId="1" applyNumberFormat="1" applyFont="1" applyFill="1" applyBorder="1" applyAlignment="1">
      <alignment horizontal="center" vertical="center"/>
    </xf>
    <xf numFmtId="49" fontId="10" fillId="6" borderId="5" xfId="1" applyNumberFormat="1" applyFont="1" applyFill="1" applyBorder="1" applyAlignment="1">
      <alignment horizontal="center" vertical="center"/>
    </xf>
    <xf numFmtId="49" fontId="24" fillId="6" borderId="0" xfId="1" applyNumberFormat="1" applyFont="1" applyFill="1" applyBorder="1" applyAlignment="1">
      <alignment horizontal="center" vertical="center"/>
    </xf>
    <xf numFmtId="49" fontId="10" fillId="6" borderId="7" xfId="1" applyNumberFormat="1" applyFont="1" applyFill="1" applyBorder="1" applyAlignment="1">
      <alignment horizontal="center" vertical="center"/>
    </xf>
    <xf numFmtId="0" fontId="10" fillId="6" borderId="5" xfId="1" applyFont="1" applyFill="1" applyBorder="1" applyAlignment="1">
      <alignment horizontal="center" vertical="center"/>
    </xf>
    <xf numFmtId="0" fontId="10" fillId="6" borderId="0" xfId="1" applyFont="1" applyFill="1" applyBorder="1" applyAlignment="1">
      <alignment horizontal="center" vertical="center"/>
    </xf>
    <xf numFmtId="0" fontId="10" fillId="6" borderId="7" xfId="1" applyFont="1" applyFill="1" applyBorder="1" applyAlignment="1">
      <alignment horizontal="center" vertical="center"/>
    </xf>
    <xf numFmtId="0" fontId="10" fillId="6" borderId="8" xfId="1" applyFont="1" applyFill="1" applyBorder="1" applyAlignment="1">
      <alignment horizontal="center" vertical="center"/>
    </xf>
    <xf numFmtId="0" fontId="10" fillId="6" borderId="10" xfId="1" applyFont="1" applyFill="1" applyBorder="1" applyAlignment="1">
      <alignment horizontal="center" vertical="center"/>
    </xf>
    <xf numFmtId="0" fontId="10" fillId="6" borderId="11" xfId="1" applyFont="1" applyFill="1" applyBorder="1" applyAlignment="1">
      <alignment horizontal="center" vertical="center"/>
    </xf>
    <xf numFmtId="0" fontId="24" fillId="0" borderId="7" xfId="1" applyFont="1" applyFill="1" applyBorder="1"/>
    <xf numFmtId="3" fontId="7" fillId="0" borderId="0" xfId="1" applyNumberFormat="1" applyFont="1" applyFill="1" applyBorder="1" applyAlignment="1" applyProtection="1">
      <alignment horizontal="left" vertical="top" wrapText="1" indent="4"/>
      <protection hidden="1"/>
    </xf>
    <xf numFmtId="164" fontId="23" fillId="0" borderId="0" xfId="1" applyNumberFormat="1" applyFont="1" applyFill="1" applyBorder="1"/>
    <xf numFmtId="0" fontId="23" fillId="0" borderId="7" xfId="1" applyFont="1" applyFill="1" applyBorder="1"/>
    <xf numFmtId="164" fontId="7" fillId="0" borderId="7" xfId="2" applyNumberFormat="1" applyFont="1" applyFill="1" applyBorder="1" applyAlignment="1">
      <alignment horizontal="right"/>
    </xf>
    <xf numFmtId="0" fontId="24" fillId="0" borderId="7" xfId="1" applyFont="1" applyFill="1" applyBorder="1" applyAlignment="1">
      <alignment horizontal="left"/>
    </xf>
    <xf numFmtId="0" fontId="23" fillId="0" borderId="7" xfId="1" applyFont="1" applyFill="1" applyBorder="1" applyAlignment="1"/>
    <xf numFmtId="3" fontId="10" fillId="0" borderId="0" xfId="1" applyNumberFormat="1" applyFont="1" applyFill="1" applyBorder="1" applyAlignment="1" applyProtection="1">
      <alignment horizontal="left" vertical="top" wrapText="1" indent="4"/>
      <protection hidden="1"/>
    </xf>
    <xf numFmtId="3" fontId="24" fillId="0" borderId="0" xfId="1" applyNumberFormat="1" applyFont="1" applyFill="1" applyAlignment="1"/>
    <xf numFmtId="0" fontId="24" fillId="0" borderId="11" xfId="1" applyFont="1" applyFill="1" applyBorder="1" applyAlignment="1">
      <alignment horizontal="left" wrapText="1"/>
    </xf>
    <xf numFmtId="0" fontId="31" fillId="0" borderId="0" xfId="3" applyFont="1" applyFill="1"/>
    <xf numFmtId="0" fontId="30" fillId="0" borderId="0" xfId="3" applyFill="1"/>
    <xf numFmtId="3" fontId="32" fillId="0" borderId="0" xfId="3" applyNumberFormat="1" applyFont="1" applyFill="1"/>
    <xf numFmtId="164" fontId="30" fillId="0" borderId="0" xfId="3" applyNumberFormat="1" applyFill="1"/>
    <xf numFmtId="0" fontId="11" fillId="0" borderId="0" xfId="4" applyFont="1" applyFill="1" applyBorder="1" applyAlignment="1"/>
    <xf numFmtId="0" fontId="11" fillId="7" borderId="19" xfId="4" applyFont="1" applyFill="1" applyBorder="1" applyAlignment="1" applyProtection="1">
      <alignment horizontal="center" vertical="center" wrapText="1"/>
    </xf>
    <xf numFmtId="0" fontId="11" fillId="7" borderId="19" xfId="4" applyFont="1" applyFill="1" applyBorder="1" applyAlignment="1">
      <alignment horizontal="center" vertical="center" wrapText="1"/>
    </xf>
    <xf numFmtId="0" fontId="11" fillId="7" borderId="19" xfId="4" applyFont="1" applyFill="1" applyBorder="1" applyAlignment="1">
      <alignment horizontal="right" vertical="center" wrapText="1"/>
    </xf>
    <xf numFmtId="0" fontId="11" fillId="7" borderId="19" xfId="5" applyFont="1" applyFill="1" applyBorder="1" applyAlignment="1">
      <alignment horizontal="center" vertical="center" wrapText="1"/>
    </xf>
    <xf numFmtId="0" fontId="30" fillId="0" borderId="0" xfId="3" applyFill="1" applyAlignment="1">
      <alignment vertical="center" wrapText="1"/>
    </xf>
    <xf numFmtId="0" fontId="33" fillId="8" borderId="19" xfId="5" applyFont="1" applyFill="1" applyBorder="1" applyProtection="1"/>
    <xf numFmtId="164" fontId="11" fillId="8" borderId="19" xfId="6" applyNumberFormat="1" applyFont="1" applyFill="1" applyBorder="1" applyAlignment="1" applyProtection="1">
      <alignment horizontal="right"/>
    </xf>
    <xf numFmtId="0" fontId="11" fillId="0" borderId="0" xfId="5" applyFont="1" applyFill="1" applyBorder="1" applyProtection="1"/>
    <xf numFmtId="164" fontId="11" fillId="0" borderId="0" xfId="6" applyNumberFormat="1" applyFont="1" applyFill="1" applyBorder="1" applyAlignment="1" applyProtection="1">
      <alignment horizontal="right"/>
    </xf>
    <xf numFmtId="164" fontId="11" fillId="0" borderId="0" xfId="6" applyNumberFormat="1" applyFont="1" applyFill="1" applyBorder="1" applyAlignment="1" applyProtection="1">
      <alignment horizontal="right"/>
      <protection hidden="1"/>
    </xf>
    <xf numFmtId="0" fontId="11" fillId="0" borderId="0" xfId="5" applyFont="1" applyFill="1" applyBorder="1" applyAlignment="1" applyProtection="1">
      <alignment horizontal="left" indent="4"/>
    </xf>
    <xf numFmtId="164" fontId="11" fillId="0" borderId="0" xfId="6" applyNumberFormat="1" applyFont="1" applyFill="1" applyBorder="1" applyAlignment="1" applyProtection="1"/>
    <xf numFmtId="0" fontId="13" fillId="0" borderId="0" xfId="5" applyFont="1" applyFill="1" applyBorder="1" applyAlignment="1" applyProtection="1">
      <alignment horizontal="left" indent="8"/>
    </xf>
    <xf numFmtId="164" fontId="13" fillId="0" borderId="0" xfId="6" applyNumberFormat="1" applyFont="1" applyFill="1" applyBorder="1" applyAlignment="1" applyProtection="1">
      <alignment horizontal="right"/>
    </xf>
    <xf numFmtId="0" fontId="13" fillId="0" borderId="0" xfId="5" applyFont="1" applyFill="1" applyBorder="1" applyAlignment="1" applyProtection="1">
      <alignment horizontal="left" indent="4"/>
    </xf>
    <xf numFmtId="0" fontId="33" fillId="8" borderId="19" xfId="5" applyFont="1" applyFill="1" applyBorder="1"/>
    <xf numFmtId="164" fontId="11" fillId="8" borderId="19" xfId="6" applyNumberFormat="1" applyFont="1" applyFill="1" applyBorder="1" applyAlignment="1">
      <alignment horizontal="right"/>
    </xf>
    <xf numFmtId="165" fontId="11" fillId="8" borderId="19" xfId="6" applyNumberFormat="1" applyFont="1" applyFill="1" applyBorder="1" applyAlignment="1">
      <alignment horizontal="right"/>
    </xf>
    <xf numFmtId="0" fontId="11" fillId="0" borderId="0" xfId="5" applyFont="1" applyFill="1" applyBorder="1"/>
    <xf numFmtId="0" fontId="11" fillId="0" borderId="0" xfId="5" applyFont="1" applyFill="1" applyBorder="1" applyAlignment="1">
      <alignment horizontal="left" indent="4"/>
    </xf>
    <xf numFmtId="0" fontId="13" fillId="0" borderId="0" xfId="5" applyFont="1" applyFill="1" applyBorder="1" applyAlignment="1">
      <alignment horizontal="left" indent="8"/>
    </xf>
    <xf numFmtId="0" fontId="13" fillId="0" borderId="0" xfId="5" applyFont="1" applyFill="1" applyBorder="1" applyAlignment="1">
      <alignment horizontal="left" indent="4"/>
    </xf>
    <xf numFmtId="164" fontId="13" fillId="0" borderId="0" xfId="6" applyNumberFormat="1" applyFont="1" applyFill="1" applyBorder="1" applyAlignment="1" applyProtection="1"/>
    <xf numFmtId="0" fontId="11" fillId="0" borderId="20" xfId="5" applyFont="1" applyFill="1" applyBorder="1"/>
    <xf numFmtId="164" fontId="11" fillId="0" borderId="20" xfId="6" applyNumberFormat="1" applyFont="1" applyFill="1" applyBorder="1" applyAlignment="1" applyProtection="1">
      <alignment horizontal="right"/>
    </xf>
    <xf numFmtId="164" fontId="11" fillId="0" borderId="20" xfId="6" applyNumberFormat="1" applyFont="1" applyFill="1" applyBorder="1" applyAlignment="1" applyProtection="1"/>
    <xf numFmtId="164" fontId="34" fillId="0" borderId="20" xfId="6" applyNumberFormat="1" applyFont="1" applyFill="1" applyBorder="1"/>
    <xf numFmtId="164" fontId="30" fillId="9" borderId="21" xfId="3" applyNumberFormat="1" applyFill="1" applyBorder="1"/>
    <xf numFmtId="164" fontId="30" fillId="9" borderId="0" xfId="3" applyNumberFormat="1" applyFill="1" applyBorder="1"/>
    <xf numFmtId="0" fontId="34" fillId="10" borderId="14" xfId="3" applyFont="1" applyFill="1" applyBorder="1"/>
    <xf numFmtId="0" fontId="35" fillId="0" borderId="0" xfId="3" applyFont="1" applyFill="1"/>
    <xf numFmtId="43" fontId="10" fillId="0" borderId="0" xfId="2" applyNumberFormat="1" applyFont="1" applyFill="1" applyBorder="1" applyAlignment="1">
      <alignment horizontal="right"/>
    </xf>
    <xf numFmtId="0" fontId="24" fillId="5" borderId="6" xfId="1" applyNumberFormat="1" applyFont="1" applyFill="1" applyBorder="1" applyAlignment="1">
      <alignment horizontal="center" vertical="center"/>
    </xf>
    <xf numFmtId="0" fontId="10" fillId="5" borderId="0" xfId="1" applyNumberFormat="1" applyFont="1" applyFill="1" applyBorder="1" applyAlignment="1">
      <alignment horizontal="center" vertical="center"/>
    </xf>
    <xf numFmtId="0" fontId="24" fillId="5" borderId="0" xfId="1" applyNumberFormat="1" applyFont="1" applyFill="1" applyBorder="1" applyAlignment="1">
      <alignment horizontal="center" vertical="center"/>
    </xf>
    <xf numFmtId="0" fontId="24" fillId="5" borderId="7" xfId="1" applyNumberFormat="1" applyFont="1" applyFill="1" applyBorder="1" applyAlignment="1">
      <alignment horizontal="center" vertical="center"/>
    </xf>
    <xf numFmtId="164" fontId="24" fillId="0" borderId="0" xfId="1" applyNumberFormat="1" applyFont="1" applyFill="1" applyBorder="1"/>
    <xf numFmtId="164" fontId="23" fillId="0" borderId="0" xfId="1" applyNumberFormat="1" applyFont="1" applyFill="1" applyAlignment="1">
      <alignment horizontal="right"/>
    </xf>
    <xf numFmtId="164" fontId="34" fillId="10" borderId="14" xfId="0" applyNumberFormat="1" applyFont="1" applyFill="1" applyBorder="1"/>
    <xf numFmtId="41" fontId="11" fillId="2" borderId="14" xfId="1" applyNumberFormat="1" applyFont="1" applyFill="1" applyBorder="1" applyAlignment="1" applyProtection="1">
      <alignment vertical="center" wrapText="1"/>
      <protection hidden="1"/>
    </xf>
    <xf numFmtId="41" fontId="11" fillId="2" borderId="15" xfId="1" applyNumberFormat="1" applyFont="1" applyFill="1" applyBorder="1" applyAlignment="1" applyProtection="1">
      <alignment vertical="center" wrapText="1"/>
      <protection hidden="1"/>
    </xf>
    <xf numFmtId="41" fontId="11" fillId="2" borderId="13" xfId="1" applyNumberFormat="1" applyFont="1" applyFill="1" applyBorder="1" applyAlignment="1" applyProtection="1">
      <alignment vertical="center" wrapText="1"/>
      <protection hidden="1"/>
    </xf>
    <xf numFmtId="3" fontId="11" fillId="2" borderId="0" xfId="1" applyNumberFormat="1" applyFont="1" applyFill="1" applyBorder="1" applyAlignment="1" applyProtection="1">
      <alignment horizontal="center"/>
      <protection hidden="1"/>
    </xf>
    <xf numFmtId="3" fontId="11" fillId="2" borderId="6" xfId="1" applyNumberFormat="1" applyFont="1" applyFill="1" applyBorder="1" applyAlignment="1" applyProtection="1">
      <alignment horizontal="center"/>
      <protection hidden="1"/>
    </xf>
    <xf numFmtId="3" fontId="11" fillId="2" borderId="7" xfId="1" applyNumberFormat="1" applyFont="1" applyFill="1" applyBorder="1" applyAlignment="1" applyProtection="1">
      <alignment horizontal="center"/>
      <protection hidden="1"/>
    </xf>
    <xf numFmtId="3" fontId="11" fillId="2" borderId="3" xfId="1" applyNumberFormat="1" applyFont="1" applyFill="1" applyBorder="1" applyAlignment="1" applyProtection="1">
      <alignment horizontal="center" wrapText="1"/>
      <protection hidden="1"/>
    </xf>
    <xf numFmtId="3" fontId="11" fillId="2" borderId="2" xfId="1" applyNumberFormat="1" applyFont="1" applyFill="1" applyBorder="1" applyAlignment="1" applyProtection="1">
      <alignment horizontal="center"/>
      <protection hidden="1"/>
    </xf>
    <xf numFmtId="3" fontId="11" fillId="2" borderId="4" xfId="1" applyNumberFormat="1" applyFont="1" applyFill="1" applyBorder="1" applyAlignment="1" applyProtection="1">
      <alignment horizontal="center"/>
      <protection hidden="1"/>
    </xf>
    <xf numFmtId="3" fontId="11" fillId="2" borderId="4" xfId="1" applyNumberFormat="1" applyFont="1" applyFill="1" applyBorder="1" applyAlignment="1" applyProtection="1">
      <alignment horizontal="center" wrapText="1"/>
      <protection hidden="1"/>
    </xf>
    <xf numFmtId="3" fontId="11" fillId="2" borderId="2" xfId="1" applyNumberFormat="1" applyFont="1" applyFill="1" applyBorder="1" applyAlignment="1" applyProtection="1">
      <alignment horizontal="center" vertical="center" wrapText="1"/>
      <protection hidden="1"/>
    </xf>
    <xf numFmtId="3" fontId="11" fillId="2" borderId="3" xfId="1" applyNumberFormat="1" applyFont="1" applyFill="1" applyBorder="1" applyAlignment="1" applyProtection="1">
      <alignment horizontal="center" vertical="center" wrapText="1"/>
      <protection hidden="1"/>
    </xf>
    <xf numFmtId="3" fontId="12" fillId="0" borderId="0" xfId="1" applyNumberFormat="1" applyFont="1" applyFill="1" applyBorder="1" applyAlignment="1" applyProtection="1">
      <alignment horizontal="center" wrapText="1"/>
      <protection hidden="1"/>
    </xf>
    <xf numFmtId="0" fontId="7" fillId="0" borderId="0" xfId="1" applyFont="1" applyAlignment="1">
      <alignment horizontal="center"/>
    </xf>
    <xf numFmtId="3" fontId="11" fillId="2" borderId="1" xfId="1" applyNumberFormat="1" applyFont="1" applyFill="1" applyBorder="1" applyAlignment="1" applyProtection="1">
      <alignment horizontal="center" vertical="center" wrapText="1"/>
      <protection hidden="1"/>
    </xf>
    <xf numFmtId="3" fontId="11" fillId="2" borderId="5" xfId="1" applyNumberFormat="1" applyFont="1" applyFill="1" applyBorder="1" applyAlignment="1" applyProtection="1">
      <alignment horizontal="center" vertical="center" wrapText="1"/>
      <protection hidden="1"/>
    </xf>
    <xf numFmtId="3" fontId="11" fillId="2" borderId="2" xfId="1" applyNumberFormat="1" applyFont="1" applyFill="1" applyBorder="1" applyAlignment="1" applyProtection="1">
      <alignment horizontal="center" wrapText="1"/>
      <protection hidden="1"/>
    </xf>
    <xf numFmtId="0" fontId="24" fillId="3" borderId="2" xfId="1" applyFont="1" applyFill="1" applyBorder="1" applyAlignment="1">
      <alignment horizontal="center" vertical="center"/>
    </xf>
    <xf numFmtId="0" fontId="24" fillId="3" borderId="6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24" fillId="5" borderId="2" xfId="1" applyFont="1" applyFill="1" applyBorder="1" applyAlignment="1">
      <alignment horizontal="center" vertical="center"/>
    </xf>
    <xf numFmtId="0" fontId="24" fillId="5" borderId="6" xfId="1" applyFont="1" applyFill="1" applyBorder="1" applyAlignment="1">
      <alignment horizontal="center" vertical="center"/>
    </xf>
    <xf numFmtId="0" fontId="24" fillId="5" borderId="9" xfId="1" applyFont="1" applyFill="1" applyBorder="1" applyAlignment="1">
      <alignment horizontal="center" vertical="center"/>
    </xf>
    <xf numFmtId="0" fontId="24" fillId="5" borderId="4" xfId="1" applyFont="1" applyFill="1" applyBorder="1" applyAlignment="1">
      <alignment horizontal="center" vertical="center"/>
    </xf>
    <xf numFmtId="0" fontId="24" fillId="5" borderId="7" xfId="1" applyFont="1" applyFill="1" applyBorder="1" applyAlignment="1">
      <alignment horizontal="center" vertical="center"/>
    </xf>
    <xf numFmtId="0" fontId="24" fillId="5" borderId="11" xfId="1" applyFont="1" applyFill="1" applyBorder="1" applyAlignment="1">
      <alignment horizontal="center" vertical="center"/>
    </xf>
    <xf numFmtId="0" fontId="10" fillId="5" borderId="13" xfId="1" applyFont="1" applyFill="1" applyBorder="1" applyAlignment="1">
      <alignment horizontal="center" vertical="center"/>
    </xf>
    <xf numFmtId="0" fontId="10" fillId="5" borderId="14" xfId="1" applyFont="1" applyFill="1" applyBorder="1" applyAlignment="1">
      <alignment horizontal="center" vertical="center"/>
    </xf>
    <xf numFmtId="0" fontId="10" fillId="5" borderId="15" xfId="1" applyFont="1" applyFill="1" applyBorder="1" applyAlignment="1">
      <alignment horizontal="center" vertical="center"/>
    </xf>
    <xf numFmtId="0" fontId="24" fillId="6" borderId="1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4" fillId="6" borderId="8" xfId="1" applyFont="1" applyFill="1" applyBorder="1" applyAlignment="1">
      <alignment horizontal="center" vertical="center" wrapText="1"/>
    </xf>
    <xf numFmtId="0" fontId="24" fillId="0" borderId="0" xfId="1" applyFont="1" applyFill="1" applyBorder="1" applyAlignment="1">
      <alignment horizontal="center"/>
    </xf>
    <xf numFmtId="0" fontId="24" fillId="6" borderId="2" xfId="1" applyFont="1" applyFill="1" applyBorder="1" applyAlignment="1">
      <alignment horizontal="center" vertical="center"/>
    </xf>
    <xf numFmtId="0" fontId="24" fillId="6" borderId="6" xfId="1" applyFont="1" applyFill="1" applyBorder="1" applyAlignment="1">
      <alignment horizontal="center" vertical="center"/>
    </xf>
    <xf numFmtId="0" fontId="24" fillId="6" borderId="9" xfId="1" applyFont="1" applyFill="1" applyBorder="1" applyAlignment="1">
      <alignment horizontal="center" vertical="center"/>
    </xf>
    <xf numFmtId="0" fontId="24" fillId="6" borderId="4" xfId="1" applyFont="1" applyFill="1" applyBorder="1" applyAlignment="1">
      <alignment horizontal="center" vertical="center"/>
    </xf>
    <xf numFmtId="0" fontId="24" fillId="6" borderId="7" xfId="1" applyFont="1" applyFill="1" applyBorder="1" applyAlignment="1">
      <alignment horizontal="center" vertical="center"/>
    </xf>
    <xf numFmtId="0" fontId="24" fillId="6" borderId="11" xfId="1" applyFont="1" applyFill="1" applyBorder="1" applyAlignment="1">
      <alignment horizontal="center" vertical="center"/>
    </xf>
    <xf numFmtId="0" fontId="10" fillId="6" borderId="16" xfId="1" applyFont="1" applyFill="1" applyBorder="1" applyAlignment="1">
      <alignment horizontal="center" vertical="center"/>
    </xf>
    <xf numFmtId="0" fontId="10" fillId="6" borderId="17" xfId="1" applyFont="1" applyFill="1" applyBorder="1" applyAlignment="1">
      <alignment horizontal="center" vertical="center"/>
    </xf>
    <xf numFmtId="0" fontId="10" fillId="6" borderId="18" xfId="1" applyFont="1" applyFill="1" applyBorder="1" applyAlignment="1">
      <alignment horizontal="center" vertical="center"/>
    </xf>
    <xf numFmtId="0" fontId="30" fillId="9" borderId="21" xfId="3" applyFill="1" applyBorder="1" applyAlignment="1">
      <alignment horizontal="center" vertical="center"/>
    </xf>
    <xf numFmtId="0" fontId="30" fillId="9" borderId="0" xfId="3" applyFill="1" applyBorder="1" applyAlignment="1">
      <alignment horizontal="center" vertical="center"/>
    </xf>
  </cellXfs>
  <cellStyles count="7">
    <cellStyle name="Comma 2" xfId="2"/>
    <cellStyle name="Comma 3" xfId="6"/>
    <cellStyle name="Normal" xfId="0" builtinId="0"/>
    <cellStyle name="Normal 2" xfId="1"/>
    <cellStyle name="Normal 3" xfId="3"/>
    <cellStyle name="Normal 3 2 2" xfId="4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amir%20Ali\3.%20FOF_MPIC\1.%20FoF\1.%20FoF_2019\2.%20FOF_FY19_Final\0.%20FoF_FY19_Files\01_Bank_FOF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amir%20Ali\3.%20FOF_MPIC\1.%20FoF\1.%20FoF_2019\2.%20FOF_FY19_Final\0.%20FoF_FY19_Files\0B_Financail_Matrix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amir%20Ali\3.%20FOF_MPIC\1.%20FoF\1.%20FoF_2019\2.%20FOF_FY19_Final\0.%20FoF_FY19_Files\0E_FlowofFund_ac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ition"/>
      <sheetName val="FOFA"/>
      <sheetName val="bank"/>
      <sheetName val="Orignal"/>
      <sheetName val="Reliability"/>
      <sheetName val="diff"/>
    </sheetNames>
    <sheetDataSet>
      <sheetData sheetId="0"/>
      <sheetData sheetId="1"/>
      <sheetData sheetId="2">
        <row r="4">
          <cell r="B4" t="str">
            <v>2018-19(F)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FA"/>
      <sheetName val="check"/>
    </sheetNames>
    <sheetDataSet>
      <sheetData sheetId="0">
        <row r="204">
          <cell r="C204">
            <v>100193.44623200013</v>
          </cell>
          <cell r="E204">
            <v>5033.8191570867375</v>
          </cell>
          <cell r="G204">
            <v>-486.81816588999936</v>
          </cell>
          <cell r="I204">
            <v>0</v>
          </cell>
          <cell r="K204">
            <v>-991.58400000000165</v>
          </cell>
          <cell r="M204">
            <v>-956.3520000000135</v>
          </cell>
          <cell r="O204">
            <v>-462.53338170000325</v>
          </cell>
          <cell r="Q204">
            <v>-41568.755222300882</v>
          </cell>
          <cell r="S204">
            <v>310294.07599999988</v>
          </cell>
          <cell r="U204">
            <v>-382892.20725454739</v>
          </cell>
          <cell r="W204">
            <v>-554700.70168819057</v>
          </cell>
          <cell r="Y204">
            <v>238174.24617599993</v>
          </cell>
          <cell r="AA204">
            <v>-7655049.9312621541</v>
          </cell>
          <cell r="AC204">
            <v>6173590.2690682644</v>
          </cell>
          <cell r="AE204">
            <v>1892100.9921347352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ail_Acct"/>
      <sheetName val="Chart2"/>
      <sheetName val="Chart1"/>
      <sheetName val="FlowofFunds"/>
    </sheetNames>
    <sheetDataSet>
      <sheetData sheetId="0"/>
      <sheetData sheetId="1" refreshError="1"/>
      <sheetData sheetId="2" refreshError="1"/>
      <sheetData sheetId="3">
        <row r="56">
          <cell r="C56">
            <v>-0.49860499291389715</v>
          </cell>
          <cell r="D56">
            <v>-7.151712745144323E-2</v>
          </cell>
          <cell r="E56">
            <v>-0.26883411000835622</v>
          </cell>
          <cell r="F56">
            <v>0</v>
          </cell>
          <cell r="G56">
            <v>3.4000000002606612E-2</v>
          </cell>
          <cell r="H56">
            <v>4.8999999998045496E-2</v>
          </cell>
          <cell r="I56">
            <v>4.7805000000607833E-2</v>
          </cell>
          <cell r="J56">
            <v>0.62586814671522006</v>
          </cell>
          <cell r="K56">
            <v>0.49800000060349703</v>
          </cell>
          <cell r="L56">
            <v>0.48131364746950567</v>
          </cell>
          <cell r="M56">
            <v>-5.8311809436418116E-2</v>
          </cell>
          <cell r="N56">
            <v>4390204.6850861534</v>
          </cell>
          <cell r="O56">
            <v>-4494762.4294982767</v>
          </cell>
          <cell r="P56">
            <v>4.8894435167312622E-9</v>
          </cell>
          <cell r="Q56">
            <v>-104556.90569336386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B1:AJ205"/>
  <sheetViews>
    <sheetView showGridLines="0" tabSelected="1" topLeftCell="A3" zoomScaleNormal="100" zoomScaleSheetLayoutView="100" workbookViewId="0">
      <pane xSplit="2" ySplit="6" topLeftCell="C9" activePane="bottomRight" state="frozen"/>
      <selection activeCell="A3" sqref="A3"/>
      <selection pane="topRight" activeCell="C3" sqref="C3"/>
      <selection pane="bottomLeft" activeCell="A9" sqref="A9"/>
      <selection pane="bottomRight" activeCell="B3" sqref="B3"/>
    </sheetView>
  </sheetViews>
  <sheetFormatPr defaultColWidth="9.140625" defaultRowHeight="11.25" x14ac:dyDescent="0.2"/>
  <cols>
    <col min="1" max="1" width="1.28515625" style="1" customWidth="1"/>
    <col min="2" max="2" width="31.85546875" style="1" customWidth="1"/>
    <col min="3" max="11" width="8.7109375" style="1" customWidth="1"/>
    <col min="12" max="12" width="9.7109375" style="1" customWidth="1"/>
    <col min="13" max="18" width="8.7109375" style="1" customWidth="1"/>
    <col min="19" max="19" width="10.85546875" style="1" customWidth="1"/>
    <col min="20" max="20" width="11.42578125" style="1" customWidth="1"/>
    <col min="21" max="32" width="8.7109375" style="1" customWidth="1"/>
    <col min="33" max="33" width="12.7109375" style="1" bestFit="1" customWidth="1"/>
    <col min="34" max="34" width="10.85546875" style="1" bestFit="1" customWidth="1"/>
    <col min="35" max="16384" width="9.140625" style="1"/>
  </cols>
  <sheetData>
    <row r="1" spans="2:36" hidden="1" x14ac:dyDescent="0.2"/>
    <row r="2" spans="2:36" s="5" customFormat="1" ht="31.5" hidden="1" x14ac:dyDescent="0.25">
      <c r="B2" s="2" t="s">
        <v>0</v>
      </c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</row>
    <row r="3" spans="2:36" s="5" customFormat="1" ht="18.75" x14ac:dyDescent="0.3">
      <c r="B3" s="6" t="s">
        <v>1</v>
      </c>
      <c r="C3" s="7"/>
      <c r="D3" s="8"/>
      <c r="E3" s="7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10"/>
      <c r="S3" s="10"/>
      <c r="T3" s="10"/>
      <c r="U3" s="10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2:36" s="5" customFormat="1" ht="18.75" x14ac:dyDescent="0.3">
      <c r="B4" s="11" t="str">
        <f>[1]bank!$B$4</f>
        <v>2018-19(F)</v>
      </c>
      <c r="C4" s="9"/>
      <c r="D4" s="9"/>
      <c r="E4" s="9"/>
      <c r="F4" s="9"/>
      <c r="G4" s="12"/>
      <c r="H4" s="13"/>
      <c r="I4" s="13"/>
      <c r="J4" s="13"/>
      <c r="K4" s="13"/>
      <c r="L4" s="13"/>
      <c r="M4" s="13"/>
      <c r="N4" s="13"/>
      <c r="O4" s="13"/>
      <c r="P4" s="13"/>
      <c r="Q4" s="6"/>
      <c r="R4" s="6"/>
      <c r="S4" s="6"/>
      <c r="T4" s="14"/>
      <c r="U4" s="14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</row>
    <row r="5" spans="2:36" ht="15" thickBot="1" x14ac:dyDescent="0.25">
      <c r="B5" s="15" t="s">
        <v>2</v>
      </c>
      <c r="C5" s="16"/>
      <c r="D5" s="16"/>
      <c r="E5" s="16"/>
      <c r="F5" s="16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245"/>
      <c r="S5" s="246"/>
      <c r="T5" s="246"/>
      <c r="U5" s="24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H5" s="18"/>
    </row>
    <row r="6" spans="2:36" s="19" customFormat="1" ht="33.75" customHeight="1" x14ac:dyDescent="0.2">
      <c r="B6" s="247" t="s">
        <v>3</v>
      </c>
      <c r="C6" s="249" t="s">
        <v>4</v>
      </c>
      <c r="D6" s="239"/>
      <c r="E6" s="239" t="s">
        <v>5</v>
      </c>
      <c r="F6" s="239"/>
      <c r="G6" s="239" t="s">
        <v>6</v>
      </c>
      <c r="H6" s="239"/>
      <c r="I6" s="239" t="s">
        <v>7</v>
      </c>
      <c r="J6" s="239"/>
      <c r="K6" s="239" t="s">
        <v>8</v>
      </c>
      <c r="L6" s="239"/>
      <c r="M6" s="239" t="s">
        <v>9</v>
      </c>
      <c r="N6" s="239"/>
      <c r="O6" s="239" t="s">
        <v>10</v>
      </c>
      <c r="P6" s="239"/>
      <c r="Q6" s="239" t="s">
        <v>11</v>
      </c>
      <c r="R6" s="239"/>
      <c r="S6" s="239" t="s">
        <v>12</v>
      </c>
      <c r="T6" s="242"/>
      <c r="U6" s="243" t="s">
        <v>13</v>
      </c>
      <c r="V6" s="244"/>
      <c r="W6" s="244" t="s">
        <v>14</v>
      </c>
      <c r="X6" s="244"/>
      <c r="Y6" s="239" t="s">
        <v>15</v>
      </c>
      <c r="Z6" s="239"/>
      <c r="AA6" s="239" t="s">
        <v>16</v>
      </c>
      <c r="AB6" s="239"/>
      <c r="AC6" s="239" t="s">
        <v>17</v>
      </c>
      <c r="AD6" s="239"/>
      <c r="AE6" s="239" t="s">
        <v>18</v>
      </c>
      <c r="AF6" s="239"/>
      <c r="AG6" s="240" t="s">
        <v>19</v>
      </c>
      <c r="AH6" s="241"/>
    </row>
    <row r="7" spans="2:36" s="19" customFormat="1" x14ac:dyDescent="0.2">
      <c r="B7" s="248"/>
      <c r="C7" s="237">
        <v>1</v>
      </c>
      <c r="D7" s="236"/>
      <c r="E7" s="236">
        <v>2</v>
      </c>
      <c r="F7" s="236"/>
      <c r="G7" s="236">
        <v>3</v>
      </c>
      <c r="H7" s="236"/>
      <c r="I7" s="236">
        <v>4</v>
      </c>
      <c r="J7" s="236"/>
      <c r="K7" s="236">
        <v>5</v>
      </c>
      <c r="L7" s="236"/>
      <c r="M7" s="236">
        <v>6</v>
      </c>
      <c r="N7" s="236"/>
      <c r="O7" s="236">
        <v>7</v>
      </c>
      <c r="P7" s="236"/>
      <c r="Q7" s="236">
        <v>8</v>
      </c>
      <c r="R7" s="236"/>
      <c r="S7" s="236">
        <v>9</v>
      </c>
      <c r="T7" s="238"/>
      <c r="U7" s="236">
        <v>10</v>
      </c>
      <c r="V7" s="236"/>
      <c r="W7" s="236">
        <v>11</v>
      </c>
      <c r="X7" s="236"/>
      <c r="Y7" s="236">
        <v>12</v>
      </c>
      <c r="Z7" s="236"/>
      <c r="AA7" s="236">
        <v>13</v>
      </c>
      <c r="AB7" s="236"/>
      <c r="AC7" s="236">
        <v>14</v>
      </c>
      <c r="AD7" s="236"/>
      <c r="AE7" s="236">
        <v>15</v>
      </c>
      <c r="AF7" s="236"/>
      <c r="AG7" s="237"/>
      <c r="AH7" s="238"/>
    </row>
    <row r="8" spans="2:36" s="19" customFormat="1" ht="12" thickBot="1" x14ac:dyDescent="0.25">
      <c r="B8" s="20" t="s">
        <v>20</v>
      </c>
      <c r="C8" s="21" t="s">
        <v>21</v>
      </c>
      <c r="D8" s="22" t="s">
        <v>22</v>
      </c>
      <c r="E8" s="22" t="s">
        <v>21</v>
      </c>
      <c r="F8" s="22" t="s">
        <v>22</v>
      </c>
      <c r="G8" s="22" t="s">
        <v>21</v>
      </c>
      <c r="H8" s="22" t="s">
        <v>22</v>
      </c>
      <c r="I8" s="22" t="s">
        <v>21</v>
      </c>
      <c r="J8" s="22" t="s">
        <v>22</v>
      </c>
      <c r="K8" s="22" t="s">
        <v>21</v>
      </c>
      <c r="L8" s="22" t="s">
        <v>22</v>
      </c>
      <c r="M8" s="22" t="s">
        <v>21</v>
      </c>
      <c r="N8" s="22" t="s">
        <v>22</v>
      </c>
      <c r="O8" s="22" t="s">
        <v>21</v>
      </c>
      <c r="P8" s="22" t="s">
        <v>22</v>
      </c>
      <c r="Q8" s="23" t="s">
        <v>21</v>
      </c>
      <c r="R8" s="22" t="s">
        <v>22</v>
      </c>
      <c r="S8" s="22" t="s">
        <v>21</v>
      </c>
      <c r="T8" s="24" t="s">
        <v>22</v>
      </c>
      <c r="U8" s="22" t="s">
        <v>21</v>
      </c>
      <c r="V8" s="22" t="s">
        <v>22</v>
      </c>
      <c r="W8" s="22" t="s">
        <v>21</v>
      </c>
      <c r="X8" s="22" t="s">
        <v>22</v>
      </c>
      <c r="Y8" s="22" t="s">
        <v>21</v>
      </c>
      <c r="Z8" s="22" t="s">
        <v>22</v>
      </c>
      <c r="AA8" s="22" t="s">
        <v>21</v>
      </c>
      <c r="AB8" s="22" t="s">
        <v>22</v>
      </c>
      <c r="AC8" s="22" t="s">
        <v>21</v>
      </c>
      <c r="AD8" s="22" t="s">
        <v>22</v>
      </c>
      <c r="AE8" s="22" t="s">
        <v>21</v>
      </c>
      <c r="AF8" s="22" t="s">
        <v>22</v>
      </c>
      <c r="AG8" s="21" t="s">
        <v>21</v>
      </c>
      <c r="AH8" s="24" t="s">
        <v>22</v>
      </c>
    </row>
    <row r="9" spans="2:36" s="19" customFormat="1" x14ac:dyDescent="0.2">
      <c r="B9" s="25" t="s">
        <v>23</v>
      </c>
      <c r="C9" s="26">
        <v>0</v>
      </c>
      <c r="D9" s="27">
        <v>0</v>
      </c>
      <c r="E9" s="27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7">
        <v>0</v>
      </c>
      <c r="N9" s="27">
        <v>0</v>
      </c>
      <c r="O9" s="27">
        <v>0</v>
      </c>
      <c r="P9" s="27">
        <v>0</v>
      </c>
      <c r="Q9" s="27">
        <v>0</v>
      </c>
      <c r="R9" s="27">
        <v>0</v>
      </c>
      <c r="S9" s="27">
        <v>0</v>
      </c>
      <c r="T9" s="28">
        <v>142253.068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0</v>
      </c>
      <c r="AC9" s="27"/>
      <c r="AD9" s="27"/>
      <c r="AE9" s="29">
        <v>-19733.0645</v>
      </c>
      <c r="AF9" s="29">
        <v>0</v>
      </c>
      <c r="AG9" s="30">
        <f>C9+E9+G9+Q9+S9++W9+Y9+AA9+AC9+AE9+U9+K9+M9+O9+I9</f>
        <v>-19733.0645</v>
      </c>
      <c r="AH9" s="31">
        <f>D9+F9+H9+R9+T9+X9+Z9+AB9+AD9+AF9+V9+L9+N9+P9+J9</f>
        <v>142253.068</v>
      </c>
    </row>
    <row r="10" spans="2:36" s="19" customFormat="1" x14ac:dyDescent="0.2">
      <c r="B10" s="25" t="s">
        <v>24</v>
      </c>
      <c r="C10" s="30">
        <v>1354476.956851</v>
      </c>
      <c r="D10" s="29">
        <v>579274.71542400005</v>
      </c>
      <c r="E10" s="29">
        <v>0</v>
      </c>
      <c r="F10" s="29">
        <v>11380.48714806412</v>
      </c>
      <c r="G10" s="29">
        <v>598.21500000000015</v>
      </c>
      <c r="H10" s="29">
        <v>27717.437000000005</v>
      </c>
      <c r="I10" s="29">
        <v>0</v>
      </c>
      <c r="J10" s="29">
        <v>0</v>
      </c>
      <c r="K10" s="29">
        <v>0</v>
      </c>
      <c r="L10" s="29">
        <v>-2697.4350000000004</v>
      </c>
      <c r="M10" s="29">
        <v>0</v>
      </c>
      <c r="N10" s="29">
        <v>144.54499999999916</v>
      </c>
      <c r="O10" s="29">
        <v>0</v>
      </c>
      <c r="P10" s="29">
        <v>1920.7056907099986</v>
      </c>
      <c r="Q10" s="29">
        <v>3329.033398</v>
      </c>
      <c r="R10" s="29">
        <v>-1692.0936934399979</v>
      </c>
      <c r="S10" s="29">
        <v>3210306.7169999997</v>
      </c>
      <c r="T10" s="31">
        <v>249524.35700000002</v>
      </c>
      <c r="U10" s="29">
        <v>27861.509180950001</v>
      </c>
      <c r="V10" s="29">
        <v>11013.084663299946</v>
      </c>
      <c r="W10" s="29">
        <v>100469.76000000001</v>
      </c>
      <c r="X10" s="29">
        <v>83339.062925999984</v>
      </c>
      <c r="Y10" s="29">
        <v>0</v>
      </c>
      <c r="Z10" s="29">
        <v>153588.04838500003</v>
      </c>
      <c r="AA10" s="29">
        <v>-61936.208999999973</v>
      </c>
      <c r="AB10" s="29">
        <v>1070590.5107765209</v>
      </c>
      <c r="AC10" s="29">
        <v>0</v>
      </c>
      <c r="AD10" s="29">
        <v>1430971.5686058039</v>
      </c>
      <c r="AE10" s="29">
        <v>-211686.32152205598</v>
      </c>
      <c r="AF10" s="29">
        <v>794221.8236</v>
      </c>
      <c r="AG10" s="30">
        <f t="shared" ref="AG10:AG73" si="0">C10+E10+G10+Q10+S10++W10+Y10+AA10+AC10+AE10+U10+K10+M10+O10+I10</f>
        <v>4423419.6609078934</v>
      </c>
      <c r="AH10" s="31">
        <f t="shared" ref="AH10:AH73" si="1">D10+F10+H10+R10+T10+X10+Z10+AB10+AD10+AF10+V10+L10+N10+P10+J10</f>
        <v>4409296.8175259586</v>
      </c>
    </row>
    <row r="11" spans="2:36" s="19" customFormat="1" x14ac:dyDescent="0.2">
      <c r="B11" s="32" t="s">
        <v>25</v>
      </c>
      <c r="C11" s="30">
        <v>0</v>
      </c>
      <c r="D11" s="29">
        <v>105186.11022800001</v>
      </c>
      <c r="E11" s="29">
        <v>0</v>
      </c>
      <c r="F11" s="29">
        <v>3569.0621520641193</v>
      </c>
      <c r="G11" s="29">
        <v>0</v>
      </c>
      <c r="H11" s="29">
        <v>12.169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29">
        <v>452.6583827099991</v>
      </c>
      <c r="Q11" s="29">
        <v>0</v>
      </c>
      <c r="R11" s="29">
        <v>331.8802409999999</v>
      </c>
      <c r="S11" s="29">
        <v>649878.79200000002</v>
      </c>
      <c r="T11" s="31">
        <v>65277.645000000004</v>
      </c>
      <c r="U11" s="29">
        <v>0</v>
      </c>
      <c r="V11" s="29">
        <v>876.31377295000004</v>
      </c>
      <c r="W11" s="29">
        <v>0</v>
      </c>
      <c r="X11" s="29">
        <v>-2552.2309999999998</v>
      </c>
      <c r="Y11" s="29">
        <v>0</v>
      </c>
      <c r="Z11" s="29">
        <v>0</v>
      </c>
      <c r="AA11" s="29">
        <v>0</v>
      </c>
      <c r="AB11" s="29">
        <v>22.013000000000002</v>
      </c>
      <c r="AC11" s="29">
        <v>0</v>
      </c>
      <c r="AD11" s="29">
        <v>561174.11029200384</v>
      </c>
      <c r="AE11" s="29">
        <v>16161.613888972002</v>
      </c>
      <c r="AF11" s="29">
        <v>0</v>
      </c>
      <c r="AG11" s="30">
        <f t="shared" si="0"/>
        <v>666040.40588897199</v>
      </c>
      <c r="AH11" s="31">
        <f t="shared" si="1"/>
        <v>734349.73106872791</v>
      </c>
    </row>
    <row r="12" spans="2:36" x14ac:dyDescent="0.2">
      <c r="B12" s="33" t="s">
        <v>26</v>
      </c>
      <c r="C12" s="34">
        <v>0</v>
      </c>
      <c r="D12" s="35">
        <v>88855.409705000013</v>
      </c>
      <c r="E12" s="35">
        <v>0</v>
      </c>
      <c r="F12" s="35">
        <v>664.83258303622404</v>
      </c>
      <c r="G12" s="35">
        <v>0</v>
      </c>
      <c r="H12" s="35">
        <v>12.169</v>
      </c>
      <c r="I12" s="35">
        <v>0</v>
      </c>
      <c r="J12" s="35">
        <v>0</v>
      </c>
      <c r="K12" s="36">
        <v>0</v>
      </c>
      <c r="L12" s="36">
        <v>0</v>
      </c>
      <c r="M12" s="35">
        <v>0</v>
      </c>
      <c r="N12" s="37">
        <v>0</v>
      </c>
      <c r="O12" s="35">
        <v>0</v>
      </c>
      <c r="P12" s="35">
        <v>452.6583827099991</v>
      </c>
      <c r="Q12" s="35">
        <v>0</v>
      </c>
      <c r="R12" s="35">
        <v>331.1302409999999</v>
      </c>
      <c r="S12" s="35">
        <v>649878.79200000002</v>
      </c>
      <c r="T12" s="38">
        <v>49.640999999999998</v>
      </c>
      <c r="U12" s="35">
        <v>0</v>
      </c>
      <c r="V12" s="35">
        <v>867.00579625</v>
      </c>
      <c r="W12" s="35">
        <v>0</v>
      </c>
      <c r="X12" s="35">
        <v>-2550.1779999999999</v>
      </c>
      <c r="Y12" s="35">
        <v>0</v>
      </c>
      <c r="Z12" s="35">
        <v>0</v>
      </c>
      <c r="AA12" s="35">
        <v>0</v>
      </c>
      <c r="AB12" s="35">
        <v>22.013000000000002</v>
      </c>
      <c r="AC12" s="35">
        <v>0</v>
      </c>
      <c r="AD12" s="35">
        <v>561174.11029200384</v>
      </c>
      <c r="AE12" s="36">
        <v>0</v>
      </c>
      <c r="AF12" s="36">
        <v>0</v>
      </c>
      <c r="AG12" s="39">
        <f t="shared" si="0"/>
        <v>649878.79200000002</v>
      </c>
      <c r="AH12" s="40">
        <f t="shared" si="1"/>
        <v>649878.79200000002</v>
      </c>
      <c r="AI12" s="19"/>
      <c r="AJ12" s="19"/>
    </row>
    <row r="13" spans="2:36" x14ac:dyDescent="0.2">
      <c r="B13" s="33" t="s">
        <v>27</v>
      </c>
      <c r="C13" s="34">
        <v>0</v>
      </c>
      <c r="D13" s="35">
        <v>16330.700523</v>
      </c>
      <c r="E13" s="35">
        <v>0</v>
      </c>
      <c r="F13" s="35">
        <v>2904.2295690278952</v>
      </c>
      <c r="G13" s="35">
        <v>0</v>
      </c>
      <c r="H13" s="35">
        <v>0</v>
      </c>
      <c r="I13" s="35">
        <v>0</v>
      </c>
      <c r="J13" s="35">
        <v>0</v>
      </c>
      <c r="K13" s="36">
        <v>0</v>
      </c>
      <c r="L13" s="36">
        <v>0</v>
      </c>
      <c r="M13" s="35">
        <v>0</v>
      </c>
      <c r="N13" s="37">
        <v>0</v>
      </c>
      <c r="O13" s="35">
        <v>0</v>
      </c>
      <c r="P13" s="35">
        <v>0</v>
      </c>
      <c r="Q13" s="35">
        <v>0</v>
      </c>
      <c r="R13" s="35">
        <v>0.75</v>
      </c>
      <c r="S13" s="35">
        <v>0</v>
      </c>
      <c r="T13" s="38">
        <v>65228.004000000001</v>
      </c>
      <c r="U13" s="35">
        <v>0</v>
      </c>
      <c r="V13" s="35">
        <v>9.3079766999999993</v>
      </c>
      <c r="W13" s="35">
        <v>0</v>
      </c>
      <c r="X13" s="35">
        <v>-2.0529999999999999</v>
      </c>
      <c r="Y13" s="35">
        <v>0</v>
      </c>
      <c r="Z13" s="35">
        <v>0</v>
      </c>
      <c r="AA13" s="35">
        <v>0</v>
      </c>
      <c r="AB13" s="35">
        <v>0</v>
      </c>
      <c r="AC13" s="35">
        <v>0</v>
      </c>
      <c r="AD13" s="35">
        <v>0</v>
      </c>
      <c r="AE13" s="36">
        <v>16161.613888972002</v>
      </c>
      <c r="AF13" s="36">
        <v>0</v>
      </c>
      <c r="AG13" s="30">
        <f t="shared" si="0"/>
        <v>16161.613888972002</v>
      </c>
      <c r="AH13" s="31">
        <f t="shared" si="1"/>
        <v>84470.939068727894</v>
      </c>
      <c r="AI13" s="19"/>
      <c r="AJ13" s="19"/>
    </row>
    <row r="14" spans="2:36" x14ac:dyDescent="0.2">
      <c r="B14" s="32" t="s">
        <v>28</v>
      </c>
      <c r="C14" s="26">
        <v>0</v>
      </c>
      <c r="D14" s="27">
        <v>0</v>
      </c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>
        <v>0</v>
      </c>
      <c r="T14" s="28">
        <v>0</v>
      </c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9">
        <v>0</v>
      </c>
      <c r="AF14" s="29">
        <v>0</v>
      </c>
      <c r="AG14" s="30">
        <f t="shared" si="0"/>
        <v>0</v>
      </c>
      <c r="AH14" s="31">
        <f t="shared" si="1"/>
        <v>0</v>
      </c>
      <c r="AI14" s="19"/>
      <c r="AJ14" s="19"/>
    </row>
    <row r="15" spans="2:36" s="19" customFormat="1" x14ac:dyDescent="0.2">
      <c r="B15" s="32" t="s">
        <v>29</v>
      </c>
      <c r="C15" s="30">
        <v>926496.1610000002</v>
      </c>
      <c r="D15" s="29">
        <v>443130.30619600008</v>
      </c>
      <c r="E15" s="29">
        <v>0</v>
      </c>
      <c r="F15" s="29">
        <v>2795.1170000000002</v>
      </c>
      <c r="G15" s="29">
        <v>0</v>
      </c>
      <c r="H15" s="29">
        <v>18843.087000000003</v>
      </c>
      <c r="I15" s="29">
        <v>0</v>
      </c>
      <c r="J15" s="29">
        <v>0</v>
      </c>
      <c r="K15" s="29">
        <v>0</v>
      </c>
      <c r="L15" s="29">
        <v>-131.24199999999999</v>
      </c>
      <c r="M15" s="29">
        <v>0</v>
      </c>
      <c r="N15" s="29">
        <v>-6015.9259999999995</v>
      </c>
      <c r="O15" s="29">
        <v>0</v>
      </c>
      <c r="P15" s="29">
        <v>2525.8343079999995</v>
      </c>
      <c r="Q15" s="29">
        <v>0</v>
      </c>
      <c r="R15" s="29">
        <v>-11651.198934439999</v>
      </c>
      <c r="S15" s="29">
        <v>1630520.1839999999</v>
      </c>
      <c r="T15" s="31">
        <v>188846.712</v>
      </c>
      <c r="U15" s="29">
        <v>0</v>
      </c>
      <c r="V15" s="29">
        <v>-17330.530119700001</v>
      </c>
      <c r="W15" s="29">
        <v>0</v>
      </c>
      <c r="X15" s="29">
        <v>18777.682000000001</v>
      </c>
      <c r="Y15" s="29">
        <v>0</v>
      </c>
      <c r="Z15" s="29">
        <v>129158.59500000002</v>
      </c>
      <c r="AA15" s="29">
        <v>0</v>
      </c>
      <c r="AB15" s="29">
        <v>1049240.3669999999</v>
      </c>
      <c r="AC15" s="29">
        <v>0</v>
      </c>
      <c r="AD15" s="29">
        <v>623423.33200000005</v>
      </c>
      <c r="AE15" s="29">
        <v>-227847.93541102798</v>
      </c>
      <c r="AF15" s="29">
        <v>0</v>
      </c>
      <c r="AG15" s="30">
        <f t="shared" si="0"/>
        <v>2329168.4095889721</v>
      </c>
      <c r="AH15" s="31">
        <f t="shared" si="1"/>
        <v>2441612.1354498598</v>
      </c>
    </row>
    <row r="16" spans="2:36" s="19" customFormat="1" x14ac:dyDescent="0.2">
      <c r="B16" s="41" t="s">
        <v>30</v>
      </c>
      <c r="C16" s="30">
        <v>814709.76600000018</v>
      </c>
      <c r="D16" s="29">
        <v>400307.55743700004</v>
      </c>
      <c r="E16" s="29">
        <v>0</v>
      </c>
      <c r="F16" s="29">
        <v>2695.5520000000001</v>
      </c>
      <c r="G16" s="29">
        <v>0</v>
      </c>
      <c r="H16" s="29">
        <v>18798.946000000004</v>
      </c>
      <c r="I16" s="29">
        <v>0</v>
      </c>
      <c r="J16" s="29">
        <v>0</v>
      </c>
      <c r="K16" s="29">
        <v>0</v>
      </c>
      <c r="L16" s="29">
        <v>-131.24199999999999</v>
      </c>
      <c r="M16" s="29">
        <v>0</v>
      </c>
      <c r="N16" s="29">
        <v>-4788.8379999999997</v>
      </c>
      <c r="O16" s="29">
        <v>0</v>
      </c>
      <c r="P16" s="29">
        <v>2525.8343079999995</v>
      </c>
      <c r="Q16" s="29">
        <v>0</v>
      </c>
      <c r="R16" s="29">
        <v>-11641.205934439999</v>
      </c>
      <c r="S16" s="29">
        <v>1613776.402</v>
      </c>
      <c r="T16" s="31">
        <v>0</v>
      </c>
      <c r="U16" s="29">
        <v>0</v>
      </c>
      <c r="V16" s="29">
        <v>-37212.460119700001</v>
      </c>
      <c r="W16" s="29">
        <v>0</v>
      </c>
      <c r="X16" s="29">
        <v>15020.736999999999</v>
      </c>
      <c r="Y16" s="29">
        <v>0</v>
      </c>
      <c r="Z16" s="29">
        <v>129192.07500000001</v>
      </c>
      <c r="AA16" s="29">
        <v>0</v>
      </c>
      <c r="AB16" s="29">
        <v>1052118.3529999999</v>
      </c>
      <c r="AC16" s="29">
        <v>0</v>
      </c>
      <c r="AD16" s="29">
        <v>580605.80700000003</v>
      </c>
      <c r="AE16" s="29">
        <v>0</v>
      </c>
      <c r="AF16" s="29">
        <v>0</v>
      </c>
      <c r="AG16" s="30">
        <f t="shared" si="0"/>
        <v>2428486.1680000001</v>
      </c>
      <c r="AH16" s="31">
        <f t="shared" si="1"/>
        <v>2147491.1156908595</v>
      </c>
    </row>
    <row r="17" spans="2:36" x14ac:dyDescent="0.2">
      <c r="B17" s="42" t="s">
        <v>31</v>
      </c>
      <c r="C17" s="34">
        <v>22788.838999999996</v>
      </c>
      <c r="D17" s="35">
        <v>38124.761881000006</v>
      </c>
      <c r="E17" s="35">
        <v>0</v>
      </c>
      <c r="F17" s="35">
        <v>2695.5520000000001</v>
      </c>
      <c r="G17" s="35">
        <v>0</v>
      </c>
      <c r="H17" s="35">
        <v>18735.723000000002</v>
      </c>
      <c r="I17" s="36">
        <v>0</v>
      </c>
      <c r="J17" s="36">
        <v>0</v>
      </c>
      <c r="K17" s="36">
        <v>0</v>
      </c>
      <c r="L17" s="36">
        <v>-131.24199999999999</v>
      </c>
      <c r="M17" s="35">
        <v>0</v>
      </c>
      <c r="N17" s="35">
        <v>-4793.2269999999999</v>
      </c>
      <c r="O17" s="35">
        <v>0</v>
      </c>
      <c r="P17" s="35">
        <v>2525.8343079999995</v>
      </c>
      <c r="Q17" s="35">
        <v>0</v>
      </c>
      <c r="R17" s="35">
        <v>-11910.621307999998</v>
      </c>
      <c r="S17" s="35">
        <v>348891.79700000002</v>
      </c>
      <c r="T17" s="38">
        <v>0</v>
      </c>
      <c r="U17" s="35">
        <v>0</v>
      </c>
      <c r="V17" s="35">
        <v>-37180.953999999998</v>
      </c>
      <c r="W17" s="35">
        <v>0</v>
      </c>
      <c r="X17" s="35">
        <v>15020.736999999999</v>
      </c>
      <c r="Y17" s="35">
        <v>0</v>
      </c>
      <c r="Z17" s="35">
        <v>86531.156000000003</v>
      </c>
      <c r="AA17" s="35">
        <v>0</v>
      </c>
      <c r="AB17" s="35">
        <v>124246.758</v>
      </c>
      <c r="AC17" s="35">
        <v>0</v>
      </c>
      <c r="AD17" s="36">
        <v>580605.80700000003</v>
      </c>
      <c r="AE17" s="36">
        <v>0</v>
      </c>
      <c r="AF17" s="36">
        <v>0</v>
      </c>
      <c r="AG17" s="30">
        <f t="shared" si="0"/>
        <v>371680.636</v>
      </c>
      <c r="AH17" s="31">
        <f t="shared" si="1"/>
        <v>814470.28488100017</v>
      </c>
      <c r="AI17" s="19"/>
      <c r="AJ17" s="19"/>
    </row>
    <row r="18" spans="2:36" x14ac:dyDescent="0.2">
      <c r="B18" s="42" t="s">
        <v>32</v>
      </c>
      <c r="C18" s="34">
        <v>2695.5520000000001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6">
        <v>0</v>
      </c>
      <c r="J18" s="36">
        <v>0</v>
      </c>
      <c r="K18" s="36">
        <v>0</v>
      </c>
      <c r="L18" s="36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8">
        <v>0</v>
      </c>
      <c r="U18" s="35">
        <v>0</v>
      </c>
      <c r="V18" s="35">
        <v>0</v>
      </c>
      <c r="W18" s="35">
        <v>0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35">
        <v>0</v>
      </c>
      <c r="AD18" s="35">
        <v>0</v>
      </c>
      <c r="AE18" s="36">
        <v>0</v>
      </c>
      <c r="AF18" s="36">
        <v>0</v>
      </c>
      <c r="AG18" s="30">
        <f t="shared" si="0"/>
        <v>2695.5520000000001</v>
      </c>
      <c r="AH18" s="31">
        <f t="shared" si="1"/>
        <v>0</v>
      </c>
      <c r="AI18" s="19"/>
      <c r="AJ18" s="19"/>
    </row>
    <row r="19" spans="2:36" x14ac:dyDescent="0.2">
      <c r="B19" s="42" t="s">
        <v>33</v>
      </c>
      <c r="C19" s="34">
        <v>18735.723000000002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6">
        <v>0</v>
      </c>
      <c r="J19" s="36">
        <v>0</v>
      </c>
      <c r="K19" s="36">
        <v>0</v>
      </c>
      <c r="L19" s="36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63.222999999999999</v>
      </c>
      <c r="T19" s="38">
        <v>0</v>
      </c>
      <c r="U19" s="35">
        <v>0</v>
      </c>
      <c r="V19" s="35">
        <v>0</v>
      </c>
      <c r="W19" s="35">
        <v>0</v>
      </c>
      <c r="X19" s="35">
        <v>0</v>
      </c>
      <c r="Y19" s="35">
        <v>0</v>
      </c>
      <c r="Z19" s="35">
        <v>0</v>
      </c>
      <c r="AA19" s="35">
        <v>0</v>
      </c>
      <c r="AB19" s="35">
        <v>0</v>
      </c>
      <c r="AC19" s="35">
        <v>0</v>
      </c>
      <c r="AD19" s="35">
        <v>0</v>
      </c>
      <c r="AE19" s="36">
        <v>0</v>
      </c>
      <c r="AF19" s="36">
        <v>0</v>
      </c>
      <c r="AG19" s="30">
        <f t="shared" si="0"/>
        <v>18798.946000000004</v>
      </c>
      <c r="AH19" s="31">
        <f t="shared" si="1"/>
        <v>0</v>
      </c>
      <c r="AI19" s="19"/>
      <c r="AJ19" s="19"/>
    </row>
    <row r="20" spans="2:36" x14ac:dyDescent="0.2">
      <c r="B20" s="42" t="s">
        <v>34</v>
      </c>
      <c r="C20" s="34">
        <v>-11910.621307999998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6">
        <v>0</v>
      </c>
      <c r="J20" s="36">
        <v>0</v>
      </c>
      <c r="K20" s="36">
        <v>0</v>
      </c>
      <c r="L20" s="36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8">
        <v>0</v>
      </c>
      <c r="U20" s="35">
        <v>0</v>
      </c>
      <c r="V20" s="35">
        <v>0</v>
      </c>
      <c r="W20" s="35">
        <v>0</v>
      </c>
      <c r="X20" s="35">
        <v>0</v>
      </c>
      <c r="Y20" s="35">
        <v>0</v>
      </c>
      <c r="Z20" s="35">
        <v>0</v>
      </c>
      <c r="AA20" s="35">
        <v>0</v>
      </c>
      <c r="AB20" s="35">
        <v>0</v>
      </c>
      <c r="AC20" s="35">
        <v>0</v>
      </c>
      <c r="AD20" s="35">
        <v>0</v>
      </c>
      <c r="AE20" s="36">
        <v>0</v>
      </c>
      <c r="AF20" s="36">
        <v>0</v>
      </c>
      <c r="AG20" s="30">
        <f t="shared" si="0"/>
        <v>-11910.621307999998</v>
      </c>
      <c r="AH20" s="31">
        <f t="shared" si="1"/>
        <v>0</v>
      </c>
      <c r="AI20" s="19"/>
      <c r="AJ20" s="19"/>
    </row>
    <row r="21" spans="2:36" x14ac:dyDescent="0.2">
      <c r="B21" s="42" t="s">
        <v>35</v>
      </c>
      <c r="C21" s="34">
        <v>0</v>
      </c>
      <c r="D21" s="35">
        <v>362182.79555600003</v>
      </c>
      <c r="E21" s="35">
        <v>0</v>
      </c>
      <c r="F21" s="35">
        <v>0</v>
      </c>
      <c r="G21" s="35">
        <v>0</v>
      </c>
      <c r="H21" s="35">
        <v>63.222999999999999</v>
      </c>
      <c r="I21" s="36">
        <v>0</v>
      </c>
      <c r="J21" s="36">
        <v>0</v>
      </c>
      <c r="K21" s="36">
        <v>0</v>
      </c>
      <c r="L21" s="36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269.41537355999998</v>
      </c>
      <c r="S21" s="35">
        <v>0</v>
      </c>
      <c r="T21" s="38">
        <v>0</v>
      </c>
      <c r="U21" s="35">
        <v>0</v>
      </c>
      <c r="V21" s="35">
        <v>0</v>
      </c>
      <c r="W21" s="35">
        <v>0</v>
      </c>
      <c r="X21" s="35">
        <v>0</v>
      </c>
      <c r="Y21" s="35">
        <v>0</v>
      </c>
      <c r="Z21" s="35">
        <v>42660.919000000002</v>
      </c>
      <c r="AA21" s="35">
        <v>0</v>
      </c>
      <c r="AB21" s="35">
        <v>927871.59499999997</v>
      </c>
      <c r="AC21" s="35">
        <v>0</v>
      </c>
      <c r="AD21" s="35">
        <v>0</v>
      </c>
      <c r="AE21" s="36">
        <v>0</v>
      </c>
      <c r="AF21" s="36">
        <v>0</v>
      </c>
      <c r="AG21" s="30">
        <f t="shared" si="0"/>
        <v>0</v>
      </c>
      <c r="AH21" s="31">
        <f t="shared" si="1"/>
        <v>1333047.94792956</v>
      </c>
      <c r="AI21" s="19"/>
      <c r="AJ21" s="19"/>
    </row>
    <row r="22" spans="2:36" x14ac:dyDescent="0.2">
      <c r="B22" s="42" t="s">
        <v>36</v>
      </c>
      <c r="C22" s="34">
        <v>-37180.953999999998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6">
        <v>0</v>
      </c>
      <c r="J22" s="36">
        <v>0</v>
      </c>
      <c r="K22" s="36">
        <v>0</v>
      </c>
      <c r="L22" s="36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24.736000000000001</v>
      </c>
      <c r="T22" s="38">
        <v>0</v>
      </c>
      <c r="U22" s="35">
        <v>0</v>
      </c>
      <c r="V22" s="35">
        <v>0</v>
      </c>
      <c r="W22" s="35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5">
        <v>0</v>
      </c>
      <c r="AE22" s="36">
        <v>0</v>
      </c>
      <c r="AF22" s="36">
        <v>0</v>
      </c>
      <c r="AG22" s="30">
        <f t="shared" si="0"/>
        <v>-37156.218000000001</v>
      </c>
      <c r="AH22" s="31">
        <f t="shared" si="1"/>
        <v>0</v>
      </c>
      <c r="AI22" s="19"/>
      <c r="AJ22" s="19"/>
    </row>
    <row r="23" spans="2:36" x14ac:dyDescent="0.2">
      <c r="B23" s="42" t="s">
        <v>37</v>
      </c>
      <c r="C23" s="34">
        <v>15020.736999999999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6">
        <v>0</v>
      </c>
      <c r="J23" s="36">
        <v>0</v>
      </c>
      <c r="K23" s="36">
        <v>0</v>
      </c>
      <c r="L23" s="36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8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  <c r="AD23" s="35">
        <v>0</v>
      </c>
      <c r="AE23" s="36">
        <v>0</v>
      </c>
      <c r="AF23" s="36">
        <v>0</v>
      </c>
      <c r="AG23" s="30">
        <f t="shared" si="0"/>
        <v>15020.736999999999</v>
      </c>
      <c r="AH23" s="31">
        <f t="shared" si="1"/>
        <v>0</v>
      </c>
      <c r="AI23" s="19"/>
      <c r="AJ23" s="19"/>
    </row>
    <row r="24" spans="2:36" ht="14.25" customHeight="1" x14ac:dyDescent="0.2">
      <c r="B24" s="42" t="s">
        <v>38</v>
      </c>
      <c r="C24" s="34">
        <v>86531.156000000003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6">
        <v>0</v>
      </c>
      <c r="J24" s="36">
        <v>0</v>
      </c>
      <c r="K24" s="36">
        <v>0</v>
      </c>
      <c r="L24" s="36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42660.919000000002</v>
      </c>
      <c r="T24" s="38">
        <v>0</v>
      </c>
      <c r="U24" s="35">
        <v>0</v>
      </c>
      <c r="V24" s="35">
        <v>0</v>
      </c>
      <c r="W24" s="35">
        <v>0</v>
      </c>
      <c r="X24" s="35">
        <v>0</v>
      </c>
      <c r="Y24" s="35">
        <v>0</v>
      </c>
      <c r="Z24" s="35">
        <v>0</v>
      </c>
      <c r="AA24" s="35">
        <v>0</v>
      </c>
      <c r="AB24" s="35">
        <v>0</v>
      </c>
      <c r="AC24" s="35">
        <v>0</v>
      </c>
      <c r="AD24" s="35">
        <v>0</v>
      </c>
      <c r="AE24" s="36">
        <v>0</v>
      </c>
      <c r="AF24" s="36">
        <v>0</v>
      </c>
      <c r="AG24" s="30">
        <f t="shared" si="0"/>
        <v>129192.07500000001</v>
      </c>
      <c r="AH24" s="31">
        <f t="shared" si="1"/>
        <v>0</v>
      </c>
      <c r="AI24" s="19"/>
      <c r="AJ24" s="19"/>
    </row>
    <row r="25" spans="2:36" x14ac:dyDescent="0.2">
      <c r="B25" s="42" t="s">
        <v>39</v>
      </c>
      <c r="C25" s="34">
        <v>124246.758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6">
        <v>0</v>
      </c>
      <c r="J25" s="36">
        <v>0</v>
      </c>
      <c r="K25" s="36">
        <v>0</v>
      </c>
      <c r="L25" s="36">
        <v>0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5">
        <v>927871.59499999997</v>
      </c>
      <c r="T25" s="38">
        <v>0</v>
      </c>
      <c r="U25" s="35">
        <v>0</v>
      </c>
      <c r="V25" s="35">
        <v>0</v>
      </c>
      <c r="W25" s="35">
        <v>0</v>
      </c>
      <c r="X25" s="35">
        <v>0</v>
      </c>
      <c r="Y25" s="35">
        <v>0</v>
      </c>
      <c r="Z25" s="35">
        <v>0</v>
      </c>
      <c r="AA25" s="35">
        <v>0</v>
      </c>
      <c r="AB25" s="35">
        <v>0</v>
      </c>
      <c r="AC25" s="35">
        <v>0</v>
      </c>
      <c r="AD25" s="35">
        <v>0</v>
      </c>
      <c r="AE25" s="36">
        <v>0</v>
      </c>
      <c r="AF25" s="36">
        <v>0</v>
      </c>
      <c r="AG25" s="30">
        <f t="shared" si="0"/>
        <v>1052118.3529999999</v>
      </c>
      <c r="AH25" s="31">
        <f t="shared" si="1"/>
        <v>0</v>
      </c>
      <c r="AI25" s="19"/>
      <c r="AJ25" s="19"/>
    </row>
    <row r="26" spans="2:36" x14ac:dyDescent="0.2">
      <c r="B26" s="42" t="s">
        <v>40</v>
      </c>
      <c r="C26" s="34">
        <v>580605.80700000003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6">
        <v>0</v>
      </c>
      <c r="J26" s="36">
        <v>0</v>
      </c>
      <c r="K26" s="36">
        <v>0</v>
      </c>
      <c r="L26" s="36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9.8190000000000008</v>
      </c>
      <c r="T26" s="38">
        <v>0</v>
      </c>
      <c r="U26" s="35">
        <v>0</v>
      </c>
      <c r="V26" s="35">
        <v>0</v>
      </c>
      <c r="W26" s="35">
        <v>0</v>
      </c>
      <c r="X26" s="35">
        <v>0</v>
      </c>
      <c r="Y26" s="35">
        <v>0</v>
      </c>
      <c r="Z26" s="35">
        <v>0</v>
      </c>
      <c r="AA26" s="35">
        <v>0</v>
      </c>
      <c r="AB26" s="35">
        <v>0</v>
      </c>
      <c r="AC26" s="35">
        <v>0</v>
      </c>
      <c r="AD26" s="35">
        <v>0</v>
      </c>
      <c r="AE26" s="36">
        <v>0</v>
      </c>
      <c r="AF26" s="36">
        <v>0</v>
      </c>
      <c r="AG26" s="30">
        <f t="shared" si="0"/>
        <v>580615.62600000005</v>
      </c>
      <c r="AH26" s="31">
        <f t="shared" si="1"/>
        <v>0</v>
      </c>
      <c r="AI26" s="19"/>
      <c r="AJ26" s="19"/>
    </row>
    <row r="27" spans="2:36" x14ac:dyDescent="0.2">
      <c r="B27" s="42" t="s">
        <v>41</v>
      </c>
      <c r="C27" s="34">
        <v>10650.934999999999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6">
        <v>0</v>
      </c>
      <c r="J27" s="36">
        <v>0</v>
      </c>
      <c r="K27" s="36">
        <v>0</v>
      </c>
      <c r="L27" s="36">
        <v>0</v>
      </c>
      <c r="M27" s="35">
        <v>0</v>
      </c>
      <c r="N27" s="35">
        <v>4.3890000000000002</v>
      </c>
      <c r="O27" s="35">
        <v>0</v>
      </c>
      <c r="P27" s="35">
        <v>0</v>
      </c>
      <c r="Q27" s="35">
        <v>0</v>
      </c>
      <c r="R27" s="35">
        <v>0</v>
      </c>
      <c r="S27" s="35">
        <v>294254.31300000002</v>
      </c>
      <c r="T27" s="38">
        <v>0</v>
      </c>
      <c r="U27" s="35">
        <v>0</v>
      </c>
      <c r="V27" s="35">
        <v>-31.506119699999999</v>
      </c>
      <c r="W27" s="35">
        <v>0</v>
      </c>
      <c r="X27" s="35">
        <v>0</v>
      </c>
      <c r="Y27" s="35">
        <v>0</v>
      </c>
      <c r="Z27" s="35">
        <v>0</v>
      </c>
      <c r="AA27" s="35">
        <v>0</v>
      </c>
      <c r="AB27" s="35">
        <v>0</v>
      </c>
      <c r="AC27" s="35">
        <v>0</v>
      </c>
      <c r="AD27" s="35">
        <v>0</v>
      </c>
      <c r="AE27" s="36">
        <v>0</v>
      </c>
      <c r="AF27" s="36">
        <v>0</v>
      </c>
      <c r="AG27" s="30">
        <f t="shared" si="0"/>
        <v>304905.24800000002</v>
      </c>
      <c r="AH27" s="31">
        <f t="shared" si="1"/>
        <v>-27.1171197</v>
      </c>
      <c r="AI27" s="19"/>
      <c r="AJ27" s="19"/>
    </row>
    <row r="28" spans="2:36" x14ac:dyDescent="0.2">
      <c r="B28" s="43" t="s">
        <v>42</v>
      </c>
      <c r="C28" s="34">
        <v>0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6">
        <v>0</v>
      </c>
      <c r="J28" s="36">
        <v>0</v>
      </c>
      <c r="K28" s="36">
        <v>0</v>
      </c>
      <c r="L28" s="36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8">
        <v>0</v>
      </c>
      <c r="U28" s="35">
        <v>0</v>
      </c>
      <c r="V28" s="35">
        <v>0</v>
      </c>
      <c r="W28" s="35">
        <v>0</v>
      </c>
      <c r="X28" s="35">
        <v>0</v>
      </c>
      <c r="Y28" s="35">
        <v>0</v>
      </c>
      <c r="Z28" s="35">
        <v>0</v>
      </c>
      <c r="AA28" s="35">
        <v>0</v>
      </c>
      <c r="AB28" s="35">
        <v>0</v>
      </c>
      <c r="AC28" s="35">
        <v>0</v>
      </c>
      <c r="AD28" s="35">
        <v>0</v>
      </c>
      <c r="AE28" s="36">
        <v>0</v>
      </c>
      <c r="AF28" s="36">
        <v>0</v>
      </c>
      <c r="AG28" s="30">
        <f t="shared" si="0"/>
        <v>0</v>
      </c>
      <c r="AH28" s="31">
        <f t="shared" si="1"/>
        <v>0</v>
      </c>
      <c r="AI28" s="19"/>
      <c r="AJ28" s="19"/>
    </row>
    <row r="29" spans="2:36" x14ac:dyDescent="0.2">
      <c r="B29" s="43" t="s">
        <v>43</v>
      </c>
      <c r="C29" s="34">
        <v>0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6">
        <v>0</v>
      </c>
      <c r="J29" s="36">
        <v>0</v>
      </c>
      <c r="K29" s="36">
        <v>0</v>
      </c>
      <c r="L29" s="36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8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0</v>
      </c>
      <c r="AE29" s="36">
        <v>0</v>
      </c>
      <c r="AF29" s="36">
        <v>0</v>
      </c>
      <c r="AG29" s="30">
        <f t="shared" si="0"/>
        <v>0</v>
      </c>
      <c r="AH29" s="31">
        <f t="shared" si="1"/>
        <v>0</v>
      </c>
      <c r="AI29" s="19"/>
      <c r="AJ29" s="19"/>
    </row>
    <row r="30" spans="2:36" x14ac:dyDescent="0.2">
      <c r="B30" s="43" t="s">
        <v>44</v>
      </c>
      <c r="C30" s="34">
        <v>2525.8343079999995</v>
      </c>
      <c r="D30" s="35">
        <v>0</v>
      </c>
      <c r="E30" s="35">
        <v>0</v>
      </c>
      <c r="F30" s="35">
        <v>0</v>
      </c>
      <c r="G30" s="35">
        <v>0</v>
      </c>
      <c r="H30" s="35">
        <v>0</v>
      </c>
      <c r="I30" s="36">
        <v>0</v>
      </c>
      <c r="J30" s="36">
        <v>0</v>
      </c>
      <c r="K30" s="36">
        <v>0</v>
      </c>
      <c r="L30" s="36">
        <v>0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8">
        <v>0</v>
      </c>
      <c r="U30" s="35">
        <v>0</v>
      </c>
      <c r="V30" s="35">
        <v>0</v>
      </c>
      <c r="W30" s="35">
        <v>0</v>
      </c>
      <c r="X30" s="35">
        <v>0</v>
      </c>
      <c r="Y30" s="35">
        <v>0</v>
      </c>
      <c r="Z30" s="35">
        <v>0</v>
      </c>
      <c r="AA30" s="35">
        <v>0</v>
      </c>
      <c r="AB30" s="35">
        <v>0</v>
      </c>
      <c r="AC30" s="35">
        <v>0</v>
      </c>
      <c r="AD30" s="35">
        <v>0</v>
      </c>
      <c r="AE30" s="36">
        <v>0</v>
      </c>
      <c r="AF30" s="36">
        <v>0</v>
      </c>
      <c r="AG30" s="30">
        <f t="shared" si="0"/>
        <v>2525.8343079999995</v>
      </c>
      <c r="AH30" s="31">
        <f t="shared" si="1"/>
        <v>0</v>
      </c>
      <c r="AI30" s="19"/>
      <c r="AJ30" s="19"/>
    </row>
    <row r="31" spans="2:36" x14ac:dyDescent="0.2">
      <c r="B31" s="43" t="s">
        <v>45</v>
      </c>
      <c r="C31" s="34">
        <v>0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6">
        <v>0</v>
      </c>
      <c r="J31" s="36">
        <v>0</v>
      </c>
      <c r="K31" s="36">
        <v>0</v>
      </c>
      <c r="L31" s="36">
        <v>0</v>
      </c>
      <c r="M31" s="35">
        <v>0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5">
        <v>0</v>
      </c>
      <c r="T31" s="38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0</v>
      </c>
      <c r="AE31" s="36">
        <v>0</v>
      </c>
      <c r="AF31" s="36">
        <v>0</v>
      </c>
      <c r="AG31" s="30">
        <f t="shared" si="0"/>
        <v>0</v>
      </c>
      <c r="AH31" s="31">
        <f t="shared" si="1"/>
        <v>0</v>
      </c>
      <c r="AI31" s="19"/>
      <c r="AJ31" s="19"/>
    </row>
    <row r="32" spans="2:36" s="19" customFormat="1" x14ac:dyDescent="0.2">
      <c r="B32" s="41" t="s">
        <v>46</v>
      </c>
      <c r="C32" s="30">
        <v>111786.39499999999</v>
      </c>
      <c r="D32" s="29">
        <v>42822.748759000024</v>
      </c>
      <c r="E32" s="29">
        <v>0</v>
      </c>
      <c r="F32" s="29">
        <v>99.564999999999998</v>
      </c>
      <c r="G32" s="29">
        <v>0</v>
      </c>
      <c r="H32" s="29">
        <v>44.140999999999998</v>
      </c>
      <c r="I32" s="29">
        <v>0</v>
      </c>
      <c r="J32" s="29">
        <v>0</v>
      </c>
      <c r="K32" s="29">
        <v>0</v>
      </c>
      <c r="L32" s="29">
        <v>0</v>
      </c>
      <c r="M32" s="27">
        <v>0</v>
      </c>
      <c r="N32" s="27">
        <v>-1227.088</v>
      </c>
      <c r="O32" s="27">
        <v>0</v>
      </c>
      <c r="P32" s="27">
        <v>0</v>
      </c>
      <c r="Q32" s="29">
        <v>0</v>
      </c>
      <c r="R32" s="29">
        <v>-9.9930000000000003</v>
      </c>
      <c r="S32" s="29">
        <v>16743.781999999999</v>
      </c>
      <c r="T32" s="31">
        <v>188846.712</v>
      </c>
      <c r="U32" s="29">
        <v>0</v>
      </c>
      <c r="V32" s="29">
        <v>19881.93</v>
      </c>
      <c r="W32" s="29">
        <v>0</v>
      </c>
      <c r="X32" s="29">
        <v>3756.9450000000002</v>
      </c>
      <c r="Y32" s="29">
        <v>0</v>
      </c>
      <c r="Z32" s="29">
        <v>-33.480000000000004</v>
      </c>
      <c r="AA32" s="29">
        <v>0</v>
      </c>
      <c r="AB32" s="29">
        <v>-2877.9859999999999</v>
      </c>
      <c r="AC32" s="29">
        <v>0</v>
      </c>
      <c r="AD32" s="29">
        <v>42817.524999999994</v>
      </c>
      <c r="AE32" s="29">
        <v>-227847.93541102798</v>
      </c>
      <c r="AF32" s="29">
        <v>0</v>
      </c>
      <c r="AG32" s="30">
        <f t="shared" si="0"/>
        <v>-99317.758411027986</v>
      </c>
      <c r="AH32" s="31">
        <f t="shared" si="1"/>
        <v>294121.01975899999</v>
      </c>
    </row>
    <row r="33" spans="2:36" x14ac:dyDescent="0.2">
      <c r="B33" s="42" t="s">
        <v>31</v>
      </c>
      <c r="C33" s="34">
        <v>5771.4479999999994</v>
      </c>
      <c r="D33" s="35">
        <v>-2097.1659999999997</v>
      </c>
      <c r="E33" s="35">
        <v>0</v>
      </c>
      <c r="F33" s="35">
        <v>195.666</v>
      </c>
      <c r="G33" s="35">
        <v>0</v>
      </c>
      <c r="H33" s="35">
        <v>44.140999999999998</v>
      </c>
      <c r="I33" s="36">
        <v>0</v>
      </c>
      <c r="J33" s="36">
        <v>0</v>
      </c>
      <c r="K33" s="36">
        <v>0</v>
      </c>
      <c r="L33" s="36">
        <v>0</v>
      </c>
      <c r="M33" s="35">
        <v>0</v>
      </c>
      <c r="N33" s="35">
        <v>-1221.4459999999999</v>
      </c>
      <c r="O33" s="35">
        <v>0</v>
      </c>
      <c r="P33" s="35">
        <v>0</v>
      </c>
      <c r="Q33" s="35">
        <v>0</v>
      </c>
      <c r="R33" s="35">
        <v>-9.9930000000000003</v>
      </c>
      <c r="S33" s="35">
        <v>16833.883999999998</v>
      </c>
      <c r="T33" s="38">
        <v>0</v>
      </c>
      <c r="U33" s="35">
        <v>0</v>
      </c>
      <c r="V33" s="35">
        <v>19881.93</v>
      </c>
      <c r="W33" s="35">
        <v>0</v>
      </c>
      <c r="X33" s="35">
        <v>3756.9450000000002</v>
      </c>
      <c r="Y33" s="35">
        <v>0</v>
      </c>
      <c r="Z33" s="35">
        <v>-33.480000000000004</v>
      </c>
      <c r="AA33" s="35">
        <v>0</v>
      </c>
      <c r="AB33" s="35">
        <v>-2877.9859999999999</v>
      </c>
      <c r="AC33" s="35">
        <v>0</v>
      </c>
      <c r="AD33" s="36">
        <v>42817.524999999994</v>
      </c>
      <c r="AE33" s="36">
        <v>3641.3246889720012</v>
      </c>
      <c r="AF33" s="36">
        <v>0</v>
      </c>
      <c r="AG33" s="30">
        <f t="shared" si="0"/>
        <v>26246.656688971998</v>
      </c>
      <c r="AH33" s="31">
        <f t="shared" si="1"/>
        <v>60456.135999999999</v>
      </c>
      <c r="AI33" s="19"/>
      <c r="AJ33" s="19"/>
    </row>
    <row r="34" spans="2:36" x14ac:dyDescent="0.2">
      <c r="B34" s="42" t="s">
        <v>32</v>
      </c>
      <c r="C34" s="34">
        <v>195.666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6">
        <v>0</v>
      </c>
      <c r="J34" s="36">
        <v>0</v>
      </c>
      <c r="K34" s="36">
        <v>0</v>
      </c>
      <c r="L34" s="36">
        <v>0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5">
        <v>0</v>
      </c>
      <c r="T34" s="38">
        <v>0</v>
      </c>
      <c r="U34" s="35">
        <v>0</v>
      </c>
      <c r="V34" s="35">
        <v>0</v>
      </c>
      <c r="W34" s="35">
        <v>0</v>
      </c>
      <c r="X34" s="35">
        <v>0</v>
      </c>
      <c r="Y34" s="35">
        <v>0</v>
      </c>
      <c r="Z34" s="35">
        <v>0</v>
      </c>
      <c r="AA34" s="35">
        <v>0</v>
      </c>
      <c r="AB34" s="35">
        <v>0</v>
      </c>
      <c r="AC34" s="35">
        <v>0</v>
      </c>
      <c r="AD34" s="35">
        <v>0</v>
      </c>
      <c r="AE34" s="36">
        <v>0</v>
      </c>
      <c r="AF34" s="36">
        <v>0</v>
      </c>
      <c r="AG34" s="30">
        <f t="shared" si="0"/>
        <v>195.666</v>
      </c>
      <c r="AH34" s="31">
        <f t="shared" si="1"/>
        <v>0</v>
      </c>
      <c r="AI34" s="19"/>
      <c r="AJ34" s="19"/>
    </row>
    <row r="35" spans="2:36" x14ac:dyDescent="0.2">
      <c r="B35" s="42" t="s">
        <v>47</v>
      </c>
      <c r="C35" s="34">
        <v>44.140999999999998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6">
        <v>0</v>
      </c>
      <c r="J35" s="36">
        <v>0</v>
      </c>
      <c r="K35" s="36">
        <v>0</v>
      </c>
      <c r="L35" s="36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  <c r="T35" s="38">
        <v>0</v>
      </c>
      <c r="U35" s="35">
        <v>0</v>
      </c>
      <c r="V35" s="35">
        <v>0</v>
      </c>
      <c r="W35" s="35">
        <v>0</v>
      </c>
      <c r="X35" s="35">
        <v>0</v>
      </c>
      <c r="Y35" s="35">
        <v>0</v>
      </c>
      <c r="Z35" s="35">
        <v>0</v>
      </c>
      <c r="AA35" s="35">
        <v>0</v>
      </c>
      <c r="AB35" s="35">
        <v>0</v>
      </c>
      <c r="AC35" s="35">
        <v>0</v>
      </c>
      <c r="AD35" s="35">
        <v>0</v>
      </c>
      <c r="AE35" s="36">
        <v>0</v>
      </c>
      <c r="AF35" s="36">
        <v>0</v>
      </c>
      <c r="AG35" s="30">
        <f t="shared" si="0"/>
        <v>44.140999999999998</v>
      </c>
      <c r="AH35" s="31">
        <f t="shared" si="1"/>
        <v>0</v>
      </c>
      <c r="AI35" s="19"/>
      <c r="AJ35" s="19"/>
    </row>
    <row r="36" spans="2:36" x14ac:dyDescent="0.2">
      <c r="B36" s="42" t="s">
        <v>34</v>
      </c>
      <c r="C36" s="34">
        <v>-9.9930000000000003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6">
        <v>0</v>
      </c>
      <c r="J36" s="36">
        <v>0</v>
      </c>
      <c r="K36" s="36">
        <v>0</v>
      </c>
      <c r="L36" s="36">
        <v>0</v>
      </c>
      <c r="M36" s="35">
        <v>0</v>
      </c>
      <c r="N36" s="35">
        <v>0</v>
      </c>
      <c r="O36" s="35">
        <v>0</v>
      </c>
      <c r="P36" s="35">
        <v>0</v>
      </c>
      <c r="Q36" s="35">
        <v>0</v>
      </c>
      <c r="R36" s="35">
        <v>0</v>
      </c>
      <c r="S36" s="35">
        <v>0</v>
      </c>
      <c r="T36" s="38">
        <v>0</v>
      </c>
      <c r="U36" s="35">
        <v>0</v>
      </c>
      <c r="V36" s="35">
        <v>0</v>
      </c>
      <c r="W36" s="35">
        <v>0</v>
      </c>
      <c r="X36" s="35">
        <v>0</v>
      </c>
      <c r="Y36" s="35">
        <v>0</v>
      </c>
      <c r="Z36" s="35">
        <v>0</v>
      </c>
      <c r="AA36" s="35">
        <v>0</v>
      </c>
      <c r="AB36" s="35">
        <v>0</v>
      </c>
      <c r="AC36" s="35">
        <v>0</v>
      </c>
      <c r="AD36" s="35">
        <v>0</v>
      </c>
      <c r="AE36" s="36">
        <v>0</v>
      </c>
      <c r="AF36" s="36">
        <v>0</v>
      </c>
      <c r="AG36" s="30">
        <f t="shared" si="0"/>
        <v>-9.9930000000000003</v>
      </c>
      <c r="AH36" s="31">
        <f t="shared" si="1"/>
        <v>0</v>
      </c>
      <c r="AI36" s="19"/>
      <c r="AJ36" s="19"/>
    </row>
    <row r="37" spans="2:36" x14ac:dyDescent="0.2">
      <c r="B37" s="42" t="s">
        <v>35</v>
      </c>
      <c r="C37" s="34">
        <v>0</v>
      </c>
      <c r="D37" s="35">
        <v>34351.914759000021</v>
      </c>
      <c r="E37" s="35">
        <v>0</v>
      </c>
      <c r="F37" s="35">
        <v>0</v>
      </c>
      <c r="G37" s="35">
        <v>0</v>
      </c>
      <c r="H37" s="35">
        <v>0</v>
      </c>
      <c r="I37" s="36">
        <v>0</v>
      </c>
      <c r="J37" s="36">
        <v>0</v>
      </c>
      <c r="K37" s="36">
        <v>0</v>
      </c>
      <c r="L37" s="36">
        <v>0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v>0</v>
      </c>
      <c r="T37" s="38">
        <v>0</v>
      </c>
      <c r="U37" s="35">
        <v>0</v>
      </c>
      <c r="V37" s="35">
        <v>0</v>
      </c>
      <c r="W37" s="35">
        <v>0</v>
      </c>
      <c r="X37" s="35">
        <v>0</v>
      </c>
      <c r="Y37" s="35">
        <v>0</v>
      </c>
      <c r="Z37" s="35">
        <v>0</v>
      </c>
      <c r="AA37" s="35">
        <v>0</v>
      </c>
      <c r="AB37" s="35">
        <v>0</v>
      </c>
      <c r="AC37" s="35">
        <v>0</v>
      </c>
      <c r="AD37" s="35">
        <v>0</v>
      </c>
      <c r="AE37" s="36">
        <v>-236116.3235</v>
      </c>
      <c r="AF37" s="36">
        <v>0</v>
      </c>
      <c r="AG37" s="30">
        <f t="shared" si="0"/>
        <v>-236116.3235</v>
      </c>
      <c r="AH37" s="31">
        <f t="shared" si="1"/>
        <v>34351.914759000021</v>
      </c>
      <c r="AI37" s="19"/>
      <c r="AJ37" s="19"/>
    </row>
    <row r="38" spans="2:36" x14ac:dyDescent="0.2">
      <c r="B38" s="42" t="s">
        <v>36</v>
      </c>
      <c r="C38" s="34">
        <v>19881.93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6">
        <v>0</v>
      </c>
      <c r="J38" s="36">
        <v>0</v>
      </c>
      <c r="K38" s="36">
        <v>0</v>
      </c>
      <c r="L38" s="36">
        <v>0</v>
      </c>
      <c r="M38" s="35">
        <v>0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35">
        <v>0</v>
      </c>
      <c r="T38" s="38">
        <v>0</v>
      </c>
      <c r="U38" s="35">
        <v>0</v>
      </c>
      <c r="V38" s="35">
        <v>0</v>
      </c>
      <c r="W38" s="35">
        <v>0</v>
      </c>
      <c r="X38" s="35">
        <v>0</v>
      </c>
      <c r="Y38" s="35">
        <v>0</v>
      </c>
      <c r="Z38" s="35">
        <v>0</v>
      </c>
      <c r="AA38" s="35">
        <v>0</v>
      </c>
      <c r="AB38" s="35">
        <v>0</v>
      </c>
      <c r="AC38" s="35">
        <v>0</v>
      </c>
      <c r="AD38" s="35">
        <v>0</v>
      </c>
      <c r="AE38" s="36">
        <v>0</v>
      </c>
      <c r="AF38" s="36">
        <v>0</v>
      </c>
      <c r="AG38" s="30">
        <f t="shared" si="0"/>
        <v>19881.93</v>
      </c>
      <c r="AH38" s="31">
        <f t="shared" si="1"/>
        <v>0</v>
      </c>
      <c r="AI38" s="19"/>
      <c r="AJ38" s="19"/>
    </row>
    <row r="39" spans="2:36" x14ac:dyDescent="0.2">
      <c r="B39" s="42" t="s">
        <v>48</v>
      </c>
      <c r="C39" s="34">
        <v>3756.9450000000002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6">
        <v>0</v>
      </c>
      <c r="J39" s="36">
        <v>0</v>
      </c>
      <c r="K39" s="36">
        <v>0</v>
      </c>
      <c r="L39" s="36">
        <v>0</v>
      </c>
      <c r="M39" s="35">
        <v>0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35">
        <v>0</v>
      </c>
      <c r="T39" s="38">
        <v>0</v>
      </c>
      <c r="U39" s="35">
        <v>0</v>
      </c>
      <c r="V39" s="35">
        <v>0</v>
      </c>
      <c r="W39" s="35">
        <v>0</v>
      </c>
      <c r="X39" s="35">
        <v>0</v>
      </c>
      <c r="Y39" s="35">
        <v>0</v>
      </c>
      <c r="Z39" s="35">
        <v>0</v>
      </c>
      <c r="AA39" s="35">
        <v>0</v>
      </c>
      <c r="AB39" s="35">
        <v>0</v>
      </c>
      <c r="AC39" s="35">
        <v>0</v>
      </c>
      <c r="AD39" s="35">
        <v>0</v>
      </c>
      <c r="AE39" s="36">
        <v>4354.8832000000002</v>
      </c>
      <c r="AF39" s="36">
        <v>0</v>
      </c>
      <c r="AG39" s="30">
        <f t="shared" si="0"/>
        <v>8111.8281999999999</v>
      </c>
      <c r="AH39" s="31">
        <f t="shared" si="1"/>
        <v>0</v>
      </c>
      <c r="AI39" s="19"/>
      <c r="AJ39" s="19"/>
    </row>
    <row r="40" spans="2:36" ht="12" customHeight="1" x14ac:dyDescent="0.2">
      <c r="B40" s="42" t="s">
        <v>38</v>
      </c>
      <c r="C40" s="34">
        <v>-20.666000000000004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6">
        <v>0</v>
      </c>
      <c r="J40" s="36">
        <v>0</v>
      </c>
      <c r="K40" s="36">
        <v>0</v>
      </c>
      <c r="L40" s="36">
        <v>0</v>
      </c>
      <c r="M40" s="35">
        <v>0</v>
      </c>
      <c r="N40" s="35">
        <v>0</v>
      </c>
      <c r="O40" s="35">
        <v>0</v>
      </c>
      <c r="P40" s="35">
        <v>0</v>
      </c>
      <c r="Q40" s="35">
        <v>0</v>
      </c>
      <c r="R40" s="35">
        <v>0</v>
      </c>
      <c r="S40" s="35">
        <v>0</v>
      </c>
      <c r="T40" s="38">
        <v>0</v>
      </c>
      <c r="U40" s="35">
        <v>0</v>
      </c>
      <c r="V40" s="35">
        <v>0</v>
      </c>
      <c r="W40" s="35">
        <v>0</v>
      </c>
      <c r="X40" s="35">
        <v>0</v>
      </c>
      <c r="Y40" s="35">
        <v>0</v>
      </c>
      <c r="Z40" s="35">
        <v>0</v>
      </c>
      <c r="AA40" s="35">
        <v>0</v>
      </c>
      <c r="AB40" s="35">
        <v>0</v>
      </c>
      <c r="AC40" s="35">
        <v>0</v>
      </c>
      <c r="AD40" s="35">
        <v>0</v>
      </c>
      <c r="AE40" s="36">
        <v>0</v>
      </c>
      <c r="AF40" s="36">
        <v>0</v>
      </c>
      <c r="AG40" s="30">
        <f t="shared" si="0"/>
        <v>-20.666000000000004</v>
      </c>
      <c r="AH40" s="31">
        <f t="shared" si="1"/>
        <v>0</v>
      </c>
      <c r="AI40" s="19"/>
      <c r="AJ40" s="19"/>
    </row>
    <row r="41" spans="2:36" x14ac:dyDescent="0.2">
      <c r="B41" s="42" t="s">
        <v>39</v>
      </c>
      <c r="C41" s="34">
        <v>-2877.9859999999999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6">
        <v>0</v>
      </c>
      <c r="J41" s="36">
        <v>0</v>
      </c>
      <c r="K41" s="36">
        <v>0</v>
      </c>
      <c r="L41" s="36">
        <v>0</v>
      </c>
      <c r="M41" s="35">
        <v>0</v>
      </c>
      <c r="N41" s="35">
        <v>0</v>
      </c>
      <c r="O41" s="35">
        <v>0</v>
      </c>
      <c r="P41" s="35">
        <v>0</v>
      </c>
      <c r="Q41" s="35">
        <v>0</v>
      </c>
      <c r="R41" s="35">
        <v>0</v>
      </c>
      <c r="S41" s="35">
        <v>0</v>
      </c>
      <c r="T41" s="38">
        <v>0</v>
      </c>
      <c r="U41" s="35">
        <v>0</v>
      </c>
      <c r="V41" s="35">
        <v>0</v>
      </c>
      <c r="W41" s="35">
        <v>0</v>
      </c>
      <c r="X41" s="35">
        <v>0</v>
      </c>
      <c r="Y41" s="35">
        <v>0</v>
      </c>
      <c r="Z41" s="35">
        <v>0</v>
      </c>
      <c r="AA41" s="35">
        <v>0</v>
      </c>
      <c r="AB41" s="35">
        <v>0</v>
      </c>
      <c r="AC41" s="35">
        <v>0</v>
      </c>
      <c r="AD41" s="35">
        <v>0</v>
      </c>
      <c r="AE41" s="36">
        <v>272.18020000000001</v>
      </c>
      <c r="AF41" s="36">
        <v>0</v>
      </c>
      <c r="AG41" s="30">
        <f t="shared" si="0"/>
        <v>-2605.8058000000001</v>
      </c>
      <c r="AH41" s="31">
        <f t="shared" si="1"/>
        <v>0</v>
      </c>
      <c r="AI41" s="19"/>
      <c r="AJ41" s="19"/>
    </row>
    <row r="42" spans="2:36" x14ac:dyDescent="0.2">
      <c r="B42" s="42" t="s">
        <v>40</v>
      </c>
      <c r="C42" s="34">
        <v>42817.524999999994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6">
        <v>0</v>
      </c>
      <c r="J42" s="36">
        <v>0</v>
      </c>
      <c r="K42" s="36">
        <v>0</v>
      </c>
      <c r="L42" s="36">
        <v>0</v>
      </c>
      <c r="M42" s="35">
        <v>0</v>
      </c>
      <c r="N42" s="35">
        <v>0</v>
      </c>
      <c r="O42" s="35">
        <v>0</v>
      </c>
      <c r="P42" s="35">
        <v>0</v>
      </c>
      <c r="Q42" s="35">
        <v>0</v>
      </c>
      <c r="R42" s="35">
        <v>0</v>
      </c>
      <c r="S42" s="35">
        <v>0</v>
      </c>
      <c r="T42" s="38">
        <v>0</v>
      </c>
      <c r="U42" s="35">
        <v>0</v>
      </c>
      <c r="V42" s="35">
        <v>0</v>
      </c>
      <c r="W42" s="35">
        <v>0</v>
      </c>
      <c r="X42" s="35">
        <v>0</v>
      </c>
      <c r="Y42" s="35">
        <v>0</v>
      </c>
      <c r="Z42" s="35">
        <v>0</v>
      </c>
      <c r="AA42" s="35">
        <v>0</v>
      </c>
      <c r="AB42" s="35">
        <v>0</v>
      </c>
      <c r="AC42" s="35">
        <v>0</v>
      </c>
      <c r="AD42" s="35">
        <v>0</v>
      </c>
      <c r="AE42" s="36">
        <v>0</v>
      </c>
      <c r="AF42" s="36">
        <v>0</v>
      </c>
      <c r="AG42" s="30">
        <f t="shared" si="0"/>
        <v>42817.524999999994</v>
      </c>
      <c r="AH42" s="31">
        <f t="shared" si="1"/>
        <v>0</v>
      </c>
      <c r="AI42" s="19"/>
      <c r="AJ42" s="19"/>
    </row>
    <row r="43" spans="2:36" x14ac:dyDescent="0.2">
      <c r="B43" s="42" t="s">
        <v>41</v>
      </c>
      <c r="C43" s="34">
        <v>42227.385000000002</v>
      </c>
      <c r="D43" s="35">
        <v>10568</v>
      </c>
      <c r="E43" s="35">
        <v>0</v>
      </c>
      <c r="F43" s="35">
        <v>-96.100999999999999</v>
      </c>
      <c r="G43" s="35">
        <v>0</v>
      </c>
      <c r="H43" s="35">
        <v>0</v>
      </c>
      <c r="I43" s="36">
        <v>0</v>
      </c>
      <c r="J43" s="36">
        <v>0</v>
      </c>
      <c r="K43" s="36">
        <v>0</v>
      </c>
      <c r="L43" s="36">
        <v>0</v>
      </c>
      <c r="M43" s="35">
        <v>0</v>
      </c>
      <c r="N43" s="35">
        <v>-5.6420000000000003</v>
      </c>
      <c r="O43" s="35">
        <v>0</v>
      </c>
      <c r="P43" s="35">
        <v>0</v>
      </c>
      <c r="Q43" s="35">
        <v>0</v>
      </c>
      <c r="R43" s="35">
        <v>0</v>
      </c>
      <c r="S43" s="35">
        <v>-90.102000000000004</v>
      </c>
      <c r="T43" s="38">
        <v>188846.712</v>
      </c>
      <c r="U43" s="35">
        <v>0</v>
      </c>
      <c r="V43" s="35">
        <v>0</v>
      </c>
      <c r="W43" s="35">
        <v>0</v>
      </c>
      <c r="X43" s="35">
        <v>0</v>
      </c>
      <c r="Y43" s="35">
        <v>0</v>
      </c>
      <c r="Z43" s="35">
        <v>0</v>
      </c>
      <c r="AA43" s="35">
        <v>0</v>
      </c>
      <c r="AB43" s="35">
        <v>0</v>
      </c>
      <c r="AC43" s="35">
        <v>0</v>
      </c>
      <c r="AD43" s="35">
        <v>0</v>
      </c>
      <c r="AE43" s="36">
        <v>0</v>
      </c>
      <c r="AF43" s="36">
        <v>0</v>
      </c>
      <c r="AG43" s="30">
        <f t="shared" si="0"/>
        <v>42137.283000000003</v>
      </c>
      <c r="AH43" s="31">
        <f t="shared" si="1"/>
        <v>199312.96900000001</v>
      </c>
      <c r="AI43" s="19"/>
      <c r="AJ43" s="19"/>
    </row>
    <row r="44" spans="2:36" x14ac:dyDescent="0.2">
      <c r="B44" s="43" t="s">
        <v>42</v>
      </c>
      <c r="C44" s="34">
        <v>0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6">
        <v>0</v>
      </c>
      <c r="J44" s="36">
        <v>0</v>
      </c>
      <c r="K44" s="36">
        <v>0</v>
      </c>
      <c r="L44" s="36">
        <v>0</v>
      </c>
      <c r="M44" s="35">
        <v>0</v>
      </c>
      <c r="N44" s="35">
        <v>0</v>
      </c>
      <c r="O44" s="35">
        <v>0</v>
      </c>
      <c r="P44" s="35">
        <v>0</v>
      </c>
      <c r="Q44" s="35">
        <v>0</v>
      </c>
      <c r="R44" s="35">
        <v>0</v>
      </c>
      <c r="S44" s="35">
        <v>0</v>
      </c>
      <c r="T44" s="38">
        <v>0</v>
      </c>
      <c r="U44" s="35">
        <v>0</v>
      </c>
      <c r="V44" s="35">
        <v>0</v>
      </c>
      <c r="W44" s="35">
        <v>0</v>
      </c>
      <c r="X44" s="35">
        <v>0</v>
      </c>
      <c r="Y44" s="35">
        <v>0</v>
      </c>
      <c r="Z44" s="35">
        <v>0</v>
      </c>
      <c r="AA44" s="35">
        <v>0</v>
      </c>
      <c r="AB44" s="35">
        <v>0</v>
      </c>
      <c r="AC44" s="35">
        <v>0</v>
      </c>
      <c r="AD44" s="35">
        <v>0</v>
      </c>
      <c r="AE44" s="36">
        <v>0</v>
      </c>
      <c r="AF44" s="36">
        <v>0</v>
      </c>
      <c r="AG44" s="30">
        <f t="shared" si="0"/>
        <v>0</v>
      </c>
      <c r="AH44" s="31">
        <f t="shared" si="1"/>
        <v>0</v>
      </c>
      <c r="AI44" s="19"/>
      <c r="AJ44" s="19"/>
    </row>
    <row r="45" spans="2:36" x14ac:dyDescent="0.2">
      <c r="B45" s="43" t="s">
        <v>43</v>
      </c>
      <c r="C45" s="34">
        <v>0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6">
        <v>0</v>
      </c>
      <c r="J45" s="36">
        <v>0</v>
      </c>
      <c r="K45" s="36">
        <v>0</v>
      </c>
      <c r="L45" s="36">
        <v>0</v>
      </c>
      <c r="M45" s="35">
        <v>0</v>
      </c>
      <c r="N45" s="35">
        <v>0</v>
      </c>
      <c r="O45" s="35">
        <v>0</v>
      </c>
      <c r="P45" s="35">
        <v>0</v>
      </c>
      <c r="Q45" s="35">
        <v>0</v>
      </c>
      <c r="R45" s="35">
        <v>0</v>
      </c>
      <c r="S45" s="35">
        <v>0</v>
      </c>
      <c r="T45" s="38">
        <v>0</v>
      </c>
      <c r="U45" s="35">
        <v>0</v>
      </c>
      <c r="V45" s="35">
        <v>0</v>
      </c>
      <c r="W45" s="35">
        <v>0</v>
      </c>
      <c r="X45" s="35">
        <v>0</v>
      </c>
      <c r="Y45" s="35">
        <v>0</v>
      </c>
      <c r="Z45" s="35">
        <v>0</v>
      </c>
      <c r="AA45" s="35">
        <v>0</v>
      </c>
      <c r="AB45" s="35">
        <v>0</v>
      </c>
      <c r="AC45" s="35">
        <v>0</v>
      </c>
      <c r="AD45" s="35">
        <v>0</v>
      </c>
      <c r="AE45" s="36">
        <v>0</v>
      </c>
      <c r="AF45" s="36">
        <v>0</v>
      </c>
      <c r="AG45" s="30">
        <f t="shared" si="0"/>
        <v>0</v>
      </c>
      <c r="AH45" s="31">
        <f t="shared" si="1"/>
        <v>0</v>
      </c>
      <c r="AI45" s="19"/>
      <c r="AJ45" s="19"/>
    </row>
    <row r="46" spans="2:36" x14ac:dyDescent="0.2">
      <c r="B46" s="43" t="s">
        <v>44</v>
      </c>
      <c r="C46" s="34">
        <v>0</v>
      </c>
      <c r="D46" s="35">
        <v>0</v>
      </c>
      <c r="E46" s="35">
        <v>0</v>
      </c>
      <c r="F46" s="35">
        <v>0</v>
      </c>
      <c r="G46" s="35">
        <v>0</v>
      </c>
      <c r="H46" s="35">
        <v>0</v>
      </c>
      <c r="I46" s="36">
        <v>0</v>
      </c>
      <c r="J46" s="36">
        <v>0</v>
      </c>
      <c r="K46" s="36">
        <v>0</v>
      </c>
      <c r="L46" s="36">
        <v>0</v>
      </c>
      <c r="M46" s="35">
        <v>0</v>
      </c>
      <c r="N46" s="35">
        <v>0</v>
      </c>
      <c r="O46" s="35">
        <v>0</v>
      </c>
      <c r="P46" s="35">
        <v>0</v>
      </c>
      <c r="Q46" s="35">
        <v>0</v>
      </c>
      <c r="R46" s="35">
        <v>0</v>
      </c>
      <c r="S46" s="35">
        <v>0</v>
      </c>
      <c r="T46" s="38">
        <v>0</v>
      </c>
      <c r="U46" s="35">
        <v>0</v>
      </c>
      <c r="V46" s="35">
        <v>0</v>
      </c>
      <c r="W46" s="35">
        <v>0</v>
      </c>
      <c r="X46" s="35">
        <v>0</v>
      </c>
      <c r="Y46" s="35">
        <v>0</v>
      </c>
      <c r="Z46" s="35">
        <v>0</v>
      </c>
      <c r="AA46" s="35">
        <v>0</v>
      </c>
      <c r="AB46" s="35">
        <v>0</v>
      </c>
      <c r="AC46" s="35">
        <v>0</v>
      </c>
      <c r="AD46" s="35">
        <v>0</v>
      </c>
      <c r="AE46" s="36">
        <v>0</v>
      </c>
      <c r="AF46" s="36">
        <v>0</v>
      </c>
      <c r="AG46" s="30">
        <f t="shared" si="0"/>
        <v>0</v>
      </c>
      <c r="AH46" s="31">
        <f t="shared" si="1"/>
        <v>0</v>
      </c>
      <c r="AI46" s="19"/>
      <c r="AJ46" s="19"/>
    </row>
    <row r="47" spans="2:36" x14ac:dyDescent="0.2">
      <c r="B47" s="43" t="s">
        <v>45</v>
      </c>
      <c r="C47" s="34">
        <v>0</v>
      </c>
      <c r="D47" s="35">
        <v>0</v>
      </c>
      <c r="E47" s="35">
        <v>0</v>
      </c>
      <c r="F47" s="35">
        <v>0</v>
      </c>
      <c r="G47" s="35">
        <v>0</v>
      </c>
      <c r="H47" s="35">
        <v>0</v>
      </c>
      <c r="I47" s="36">
        <v>0</v>
      </c>
      <c r="J47" s="36">
        <v>0</v>
      </c>
      <c r="K47" s="36">
        <v>0</v>
      </c>
      <c r="L47" s="36">
        <v>0</v>
      </c>
      <c r="M47" s="35">
        <v>0</v>
      </c>
      <c r="N47" s="35">
        <v>0</v>
      </c>
      <c r="O47" s="35">
        <v>0</v>
      </c>
      <c r="P47" s="35">
        <v>0</v>
      </c>
      <c r="Q47" s="35">
        <v>0</v>
      </c>
      <c r="R47" s="35">
        <v>0</v>
      </c>
      <c r="S47" s="35">
        <v>0</v>
      </c>
      <c r="T47" s="38">
        <v>0</v>
      </c>
      <c r="U47" s="35">
        <v>0</v>
      </c>
      <c r="V47" s="35">
        <v>0</v>
      </c>
      <c r="W47" s="35">
        <v>0</v>
      </c>
      <c r="X47" s="35">
        <v>0</v>
      </c>
      <c r="Y47" s="35">
        <v>0</v>
      </c>
      <c r="Z47" s="35">
        <v>0</v>
      </c>
      <c r="AA47" s="35">
        <v>0</v>
      </c>
      <c r="AB47" s="35">
        <v>0</v>
      </c>
      <c r="AC47" s="35">
        <v>0</v>
      </c>
      <c r="AD47" s="35">
        <v>0</v>
      </c>
      <c r="AE47" s="36">
        <v>0</v>
      </c>
      <c r="AF47" s="36">
        <v>0</v>
      </c>
      <c r="AG47" s="30">
        <f t="shared" si="0"/>
        <v>0</v>
      </c>
      <c r="AH47" s="31">
        <f t="shared" si="1"/>
        <v>0</v>
      </c>
      <c r="AI47" s="19"/>
      <c r="AJ47" s="19"/>
    </row>
    <row r="48" spans="2:36" s="19" customFormat="1" x14ac:dyDescent="0.2">
      <c r="B48" s="32" t="s">
        <v>49</v>
      </c>
      <c r="C48" s="30">
        <v>427980.79585099983</v>
      </c>
      <c r="D48" s="29">
        <v>30958.299000000006</v>
      </c>
      <c r="E48" s="29">
        <v>0</v>
      </c>
      <c r="F48" s="29">
        <v>5016.3079960000005</v>
      </c>
      <c r="G48" s="29">
        <v>598.21500000000015</v>
      </c>
      <c r="H48" s="29">
        <v>8862.1810000000005</v>
      </c>
      <c r="I48" s="29">
        <v>0</v>
      </c>
      <c r="J48" s="29">
        <v>0</v>
      </c>
      <c r="K48" s="29">
        <v>0</v>
      </c>
      <c r="L48" s="29">
        <v>-2566.1930000000002</v>
      </c>
      <c r="M48" s="27">
        <v>0</v>
      </c>
      <c r="N48" s="27">
        <v>6160.4709999999986</v>
      </c>
      <c r="O48" s="27">
        <v>0</v>
      </c>
      <c r="P48" s="27">
        <v>-1057.7869999999998</v>
      </c>
      <c r="Q48" s="29">
        <v>3329.033398</v>
      </c>
      <c r="R48" s="29">
        <v>9627.2250000000004</v>
      </c>
      <c r="S48" s="29">
        <v>929907.74099999992</v>
      </c>
      <c r="T48" s="31">
        <v>-4600</v>
      </c>
      <c r="U48" s="29">
        <v>27861.509180950001</v>
      </c>
      <c r="V48" s="29">
        <v>27467.301010049945</v>
      </c>
      <c r="W48" s="29">
        <v>100469.76000000001</v>
      </c>
      <c r="X48" s="29">
        <v>67113.611925999983</v>
      </c>
      <c r="Y48" s="29">
        <v>0</v>
      </c>
      <c r="Z48" s="29">
        <v>24429.453385000012</v>
      </c>
      <c r="AA48" s="29">
        <v>-61936.208999999973</v>
      </c>
      <c r="AB48" s="29">
        <v>21328.130776521128</v>
      </c>
      <c r="AC48" s="29">
        <v>0</v>
      </c>
      <c r="AD48" s="29">
        <v>246374.1263137999</v>
      </c>
      <c r="AE48" s="29">
        <v>0</v>
      </c>
      <c r="AF48" s="29">
        <v>794221.8236</v>
      </c>
      <c r="AG48" s="30">
        <f t="shared" si="0"/>
        <v>1428210.8454299497</v>
      </c>
      <c r="AH48" s="31">
        <f t="shared" si="1"/>
        <v>1233334.9510073708</v>
      </c>
    </row>
    <row r="49" spans="2:36" s="19" customFormat="1" x14ac:dyDescent="0.2">
      <c r="B49" s="41" t="s">
        <v>50</v>
      </c>
      <c r="C49" s="30">
        <v>363957.56285099982</v>
      </c>
      <c r="D49" s="29">
        <v>18852.359000000004</v>
      </c>
      <c r="E49" s="29">
        <v>0</v>
      </c>
      <c r="F49" s="29">
        <v>5014.162996</v>
      </c>
      <c r="G49" s="29">
        <v>598.21500000000015</v>
      </c>
      <c r="H49" s="29">
        <v>8769.3610000000008</v>
      </c>
      <c r="I49" s="29">
        <v>0</v>
      </c>
      <c r="J49" s="29">
        <v>0</v>
      </c>
      <c r="K49" s="29">
        <v>0</v>
      </c>
      <c r="L49" s="29">
        <v>-2566.1930000000002</v>
      </c>
      <c r="M49" s="27">
        <v>0</v>
      </c>
      <c r="N49" s="27">
        <v>6151.976999999999</v>
      </c>
      <c r="O49" s="27">
        <v>0</v>
      </c>
      <c r="P49" s="27">
        <v>-1057.7869999999998</v>
      </c>
      <c r="Q49" s="29">
        <v>3329.033398</v>
      </c>
      <c r="R49" s="29">
        <v>9627.2250000000004</v>
      </c>
      <c r="S49" s="29">
        <v>114734.85699999999</v>
      </c>
      <c r="T49" s="31">
        <v>-4600</v>
      </c>
      <c r="U49" s="29">
        <v>27861.509180950001</v>
      </c>
      <c r="V49" s="29">
        <v>13741.234608349947</v>
      </c>
      <c r="W49" s="29">
        <v>100469.76000000001</v>
      </c>
      <c r="X49" s="29">
        <v>38183.177925999982</v>
      </c>
      <c r="Y49" s="29">
        <v>0</v>
      </c>
      <c r="Z49" s="29">
        <v>23700.351385000013</v>
      </c>
      <c r="AA49" s="29">
        <v>-61936.208999999973</v>
      </c>
      <c r="AB49" s="29">
        <v>19699.025519000028</v>
      </c>
      <c r="AC49" s="29">
        <v>0</v>
      </c>
      <c r="AD49" s="29">
        <v>229570.58531379991</v>
      </c>
      <c r="AE49" s="29">
        <v>0</v>
      </c>
      <c r="AF49" s="29">
        <v>46406.724099999999</v>
      </c>
      <c r="AG49" s="30">
        <f t="shared" si="0"/>
        <v>549014.72842994984</v>
      </c>
      <c r="AH49" s="31">
        <f t="shared" si="1"/>
        <v>411492.20384814986</v>
      </c>
    </row>
    <row r="50" spans="2:36" x14ac:dyDescent="0.2">
      <c r="B50" s="42" t="s">
        <v>31</v>
      </c>
      <c r="C50" s="34">
        <v>26516.406999999999</v>
      </c>
      <c r="D50" s="35">
        <v>14684.242000000002</v>
      </c>
      <c r="E50" s="35">
        <v>0</v>
      </c>
      <c r="F50" s="35">
        <v>4230.6480000000001</v>
      </c>
      <c r="G50" s="35">
        <v>0</v>
      </c>
      <c r="H50" s="35">
        <v>8786.2690000000002</v>
      </c>
      <c r="I50" s="36">
        <v>0</v>
      </c>
      <c r="J50" s="36">
        <v>0</v>
      </c>
      <c r="K50" s="36">
        <v>0</v>
      </c>
      <c r="L50" s="36">
        <v>-2566.1930000000002</v>
      </c>
      <c r="M50" s="35">
        <v>0</v>
      </c>
      <c r="N50" s="35">
        <v>6565.2259999999997</v>
      </c>
      <c r="O50" s="35">
        <v>0</v>
      </c>
      <c r="P50" s="35">
        <v>-1057.7869999999998</v>
      </c>
      <c r="Q50" s="35">
        <v>0</v>
      </c>
      <c r="R50" s="35">
        <v>9779.5720000000001</v>
      </c>
      <c r="S50" s="35">
        <v>593.07799999999997</v>
      </c>
      <c r="T50" s="38">
        <v>-4600</v>
      </c>
      <c r="U50" s="35">
        <v>0</v>
      </c>
      <c r="V50" s="35">
        <v>35048.617816999948</v>
      </c>
      <c r="W50" s="35">
        <v>0</v>
      </c>
      <c r="X50" s="35">
        <v>27359.339925999982</v>
      </c>
      <c r="Y50" s="35">
        <v>0</v>
      </c>
      <c r="Z50" s="35">
        <v>23700.351385000013</v>
      </c>
      <c r="AA50" s="35">
        <v>0</v>
      </c>
      <c r="AB50" s="35">
        <v>19621.413519000027</v>
      </c>
      <c r="AC50" s="35">
        <v>0</v>
      </c>
      <c r="AD50" s="36">
        <v>204652.90220399987</v>
      </c>
      <c r="AE50" s="36">
        <v>0</v>
      </c>
      <c r="AF50" s="36">
        <v>46406.724099999999</v>
      </c>
      <c r="AG50" s="30">
        <f t="shared" si="0"/>
        <v>27109.485000000001</v>
      </c>
      <c r="AH50" s="31">
        <f t="shared" si="1"/>
        <v>392611.32595099986</v>
      </c>
      <c r="AI50" s="19"/>
      <c r="AJ50" s="19"/>
    </row>
    <row r="51" spans="2:36" x14ac:dyDescent="0.2">
      <c r="B51" s="42" t="s">
        <v>32</v>
      </c>
      <c r="C51" s="34">
        <v>4230.826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6">
        <v>0</v>
      </c>
      <c r="J51" s="36">
        <v>0</v>
      </c>
      <c r="K51" s="36">
        <v>0</v>
      </c>
      <c r="L51" s="36">
        <v>0</v>
      </c>
      <c r="M51" s="35">
        <v>0</v>
      </c>
      <c r="N51" s="35">
        <v>0</v>
      </c>
      <c r="O51" s="35">
        <v>0</v>
      </c>
      <c r="P51" s="35">
        <v>0</v>
      </c>
      <c r="Q51" s="35">
        <v>0</v>
      </c>
      <c r="R51" s="35">
        <v>0</v>
      </c>
      <c r="S51" s="35">
        <v>575.99099999999999</v>
      </c>
      <c r="T51" s="38">
        <v>0</v>
      </c>
      <c r="U51" s="35">
        <v>0</v>
      </c>
      <c r="V51" s="35">
        <v>0</v>
      </c>
      <c r="W51" s="35">
        <v>0</v>
      </c>
      <c r="X51" s="35">
        <v>0</v>
      </c>
      <c r="Y51" s="35">
        <v>0</v>
      </c>
      <c r="Z51" s="35">
        <v>0</v>
      </c>
      <c r="AA51" s="35">
        <v>0</v>
      </c>
      <c r="AB51" s="35">
        <v>0</v>
      </c>
      <c r="AC51" s="35">
        <v>0</v>
      </c>
      <c r="AD51" s="35">
        <v>0</v>
      </c>
      <c r="AE51" s="36">
        <v>0</v>
      </c>
      <c r="AF51" s="36">
        <v>0</v>
      </c>
      <c r="AG51" s="30">
        <f t="shared" si="0"/>
        <v>4806.817</v>
      </c>
      <c r="AH51" s="31">
        <f t="shared" si="1"/>
        <v>0</v>
      </c>
      <c r="AI51" s="19"/>
      <c r="AJ51" s="19"/>
    </row>
    <row r="52" spans="2:36" x14ac:dyDescent="0.2">
      <c r="B52" s="42" t="s">
        <v>33</v>
      </c>
      <c r="C52" s="34">
        <v>8786.2690000000002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6">
        <v>0</v>
      </c>
      <c r="J52" s="36">
        <v>0</v>
      </c>
      <c r="K52" s="36">
        <v>0</v>
      </c>
      <c r="L52" s="36">
        <v>0</v>
      </c>
      <c r="M52" s="35">
        <v>0</v>
      </c>
      <c r="N52" s="35">
        <v>-2.6</v>
      </c>
      <c r="O52" s="35">
        <v>0</v>
      </c>
      <c r="P52" s="35">
        <v>0</v>
      </c>
      <c r="Q52" s="35">
        <v>0</v>
      </c>
      <c r="R52" s="35">
        <v>0</v>
      </c>
      <c r="S52" s="35">
        <v>-16.908000000000001</v>
      </c>
      <c r="T52" s="38">
        <v>0</v>
      </c>
      <c r="U52" s="35">
        <v>0</v>
      </c>
      <c r="V52" s="35">
        <v>-3.1</v>
      </c>
      <c r="W52" s="35">
        <v>0</v>
      </c>
      <c r="X52" s="35">
        <v>31.7</v>
      </c>
      <c r="Y52" s="35">
        <v>0</v>
      </c>
      <c r="Z52" s="35">
        <v>0</v>
      </c>
      <c r="AA52" s="35">
        <v>0</v>
      </c>
      <c r="AB52" s="35">
        <v>0</v>
      </c>
      <c r="AC52" s="35">
        <v>0</v>
      </c>
      <c r="AD52" s="35">
        <v>0</v>
      </c>
      <c r="AE52" s="36">
        <v>0</v>
      </c>
      <c r="AF52" s="36">
        <v>0</v>
      </c>
      <c r="AG52" s="30">
        <f t="shared" si="0"/>
        <v>8769.3610000000008</v>
      </c>
      <c r="AH52" s="31">
        <f t="shared" si="1"/>
        <v>25.999999999999996</v>
      </c>
      <c r="AI52" s="19"/>
      <c r="AJ52" s="19"/>
    </row>
    <row r="53" spans="2:36" x14ac:dyDescent="0.2">
      <c r="B53" s="42" t="s">
        <v>34</v>
      </c>
      <c r="C53" s="34">
        <v>9779.5720000000001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6">
        <v>0</v>
      </c>
      <c r="J53" s="36">
        <v>0</v>
      </c>
      <c r="K53" s="36">
        <v>0</v>
      </c>
      <c r="L53" s="36">
        <v>0</v>
      </c>
      <c r="M53" s="35">
        <v>0</v>
      </c>
      <c r="N53" s="35">
        <v>0</v>
      </c>
      <c r="O53" s="35">
        <v>0</v>
      </c>
      <c r="P53" s="35">
        <v>0</v>
      </c>
      <c r="Q53" s="35">
        <v>0</v>
      </c>
      <c r="R53" s="35">
        <v>0</v>
      </c>
      <c r="S53" s="35">
        <v>150.96700000000001</v>
      </c>
      <c r="T53" s="38">
        <v>0</v>
      </c>
      <c r="U53" s="35">
        <v>0</v>
      </c>
      <c r="V53" s="35">
        <v>0</v>
      </c>
      <c r="W53" s="35">
        <v>0</v>
      </c>
      <c r="X53" s="35">
        <v>0</v>
      </c>
      <c r="Y53" s="35">
        <v>0</v>
      </c>
      <c r="Z53" s="35">
        <v>0</v>
      </c>
      <c r="AA53" s="35">
        <v>0</v>
      </c>
      <c r="AB53" s="35">
        <v>0</v>
      </c>
      <c r="AC53" s="35">
        <v>0</v>
      </c>
      <c r="AD53" s="35">
        <v>3302.267734</v>
      </c>
      <c r="AE53" s="36">
        <v>0</v>
      </c>
      <c r="AF53" s="36">
        <v>0</v>
      </c>
      <c r="AG53" s="30">
        <f t="shared" si="0"/>
        <v>9930.5390000000007</v>
      </c>
      <c r="AH53" s="31">
        <f t="shared" si="1"/>
        <v>3302.267734</v>
      </c>
      <c r="AI53" s="19"/>
      <c r="AJ53" s="19"/>
    </row>
    <row r="54" spans="2:36" x14ac:dyDescent="0.2">
      <c r="B54" s="42" t="s">
        <v>35</v>
      </c>
      <c r="C54" s="34">
        <v>0</v>
      </c>
      <c r="D54" s="35">
        <v>4168.1170000000002</v>
      </c>
      <c r="E54" s="35">
        <v>0</v>
      </c>
      <c r="F54" s="35">
        <v>783.514996</v>
      </c>
      <c r="G54" s="35">
        <v>0</v>
      </c>
      <c r="H54" s="35">
        <v>-16.908000000000001</v>
      </c>
      <c r="I54" s="36">
        <v>0</v>
      </c>
      <c r="J54" s="36">
        <v>0</v>
      </c>
      <c r="K54" s="36">
        <v>0</v>
      </c>
      <c r="L54" s="36">
        <v>0</v>
      </c>
      <c r="M54" s="35">
        <v>0</v>
      </c>
      <c r="N54" s="35">
        <v>-410.649</v>
      </c>
      <c r="O54" s="35">
        <v>0</v>
      </c>
      <c r="P54" s="35">
        <v>0</v>
      </c>
      <c r="Q54" s="35">
        <v>0</v>
      </c>
      <c r="R54" s="35">
        <v>-152.34700000000001</v>
      </c>
      <c r="S54" s="35">
        <v>0</v>
      </c>
      <c r="T54" s="38">
        <v>0</v>
      </c>
      <c r="U54" s="35">
        <v>0</v>
      </c>
      <c r="V54" s="35">
        <v>0</v>
      </c>
      <c r="W54" s="35">
        <v>0</v>
      </c>
      <c r="X54" s="35">
        <v>0</v>
      </c>
      <c r="Y54" s="35">
        <v>0</v>
      </c>
      <c r="Z54" s="35">
        <v>0</v>
      </c>
      <c r="AA54" s="35">
        <v>0</v>
      </c>
      <c r="AB54" s="35">
        <v>77.611999999999995</v>
      </c>
      <c r="AC54" s="35">
        <v>0</v>
      </c>
      <c r="AD54" s="35">
        <v>6319.63</v>
      </c>
      <c r="AE54" s="36">
        <v>0</v>
      </c>
      <c r="AF54" s="36">
        <v>0</v>
      </c>
      <c r="AG54" s="30">
        <f t="shared" si="0"/>
        <v>0</v>
      </c>
      <c r="AH54" s="31">
        <f t="shared" si="1"/>
        <v>10768.969996000002</v>
      </c>
      <c r="AI54" s="19"/>
      <c r="AJ54" s="19"/>
    </row>
    <row r="55" spans="2:36" x14ac:dyDescent="0.2">
      <c r="B55" s="42" t="s">
        <v>51</v>
      </c>
      <c r="C55" s="34">
        <v>35048.617816999948</v>
      </c>
      <c r="D55" s="35">
        <v>0</v>
      </c>
      <c r="E55" s="35">
        <v>0</v>
      </c>
      <c r="F55" s="35">
        <v>0</v>
      </c>
      <c r="G55" s="35">
        <v>-2.31</v>
      </c>
      <c r="H55" s="35">
        <v>0</v>
      </c>
      <c r="I55" s="36">
        <v>0</v>
      </c>
      <c r="J55" s="36">
        <v>0</v>
      </c>
      <c r="K55" s="36">
        <v>0</v>
      </c>
      <c r="L55" s="36">
        <v>0</v>
      </c>
      <c r="M55" s="35">
        <v>0</v>
      </c>
      <c r="N55" s="35">
        <v>0</v>
      </c>
      <c r="O55" s="35">
        <v>0</v>
      </c>
      <c r="P55" s="35">
        <v>0</v>
      </c>
      <c r="Q55" s="35">
        <v>0</v>
      </c>
      <c r="R55" s="35">
        <v>0</v>
      </c>
      <c r="S55" s="35">
        <v>0</v>
      </c>
      <c r="T55" s="38">
        <v>0</v>
      </c>
      <c r="U55" s="35">
        <v>11547.666118449999</v>
      </c>
      <c r="V55" s="35">
        <v>-31817.009615050003</v>
      </c>
      <c r="W55" s="35">
        <v>12662.825000000001</v>
      </c>
      <c r="X55" s="35">
        <v>-2210.4119999999998</v>
      </c>
      <c r="Y55" s="35">
        <v>0</v>
      </c>
      <c r="Z55" s="35">
        <v>0</v>
      </c>
      <c r="AA55" s="35">
        <v>-21.496313300000001</v>
      </c>
      <c r="AB55" s="35">
        <v>0</v>
      </c>
      <c r="AC55" s="35">
        <v>0</v>
      </c>
      <c r="AD55" s="35">
        <v>18524.2550625</v>
      </c>
      <c r="AE55" s="36">
        <v>0</v>
      </c>
      <c r="AF55" s="36">
        <v>0</v>
      </c>
      <c r="AG55" s="30">
        <f t="shared" si="0"/>
        <v>59235.302622149946</v>
      </c>
      <c r="AH55" s="31">
        <f t="shared" si="1"/>
        <v>-15503.166552550003</v>
      </c>
      <c r="AI55" s="19"/>
      <c r="AJ55" s="19"/>
    </row>
    <row r="56" spans="2:36" x14ac:dyDescent="0.2">
      <c r="B56" s="42" t="s">
        <v>48</v>
      </c>
      <c r="C56" s="34">
        <v>27359.339925999982</v>
      </c>
      <c r="D56" s="35">
        <v>0</v>
      </c>
      <c r="E56" s="35">
        <v>0</v>
      </c>
      <c r="F56" s="35">
        <v>0</v>
      </c>
      <c r="G56" s="35">
        <v>600.52500000000009</v>
      </c>
      <c r="H56" s="35">
        <v>0</v>
      </c>
      <c r="I56" s="36">
        <v>0</v>
      </c>
      <c r="J56" s="36">
        <v>0</v>
      </c>
      <c r="K56" s="36">
        <v>0</v>
      </c>
      <c r="L56" s="36">
        <v>0</v>
      </c>
      <c r="M56" s="35">
        <v>0</v>
      </c>
      <c r="N56" s="35">
        <v>0</v>
      </c>
      <c r="O56" s="35">
        <v>0</v>
      </c>
      <c r="P56" s="35">
        <v>0</v>
      </c>
      <c r="Q56" s="35">
        <v>0</v>
      </c>
      <c r="R56" s="35">
        <v>0</v>
      </c>
      <c r="S56" s="35">
        <v>0</v>
      </c>
      <c r="T56" s="38">
        <v>0</v>
      </c>
      <c r="U56" s="35">
        <v>-2210.4119999999998</v>
      </c>
      <c r="V56" s="35">
        <v>12662.825000000001</v>
      </c>
      <c r="W56" s="35">
        <v>2239.654</v>
      </c>
      <c r="X56" s="35">
        <v>183.715</v>
      </c>
      <c r="Y56" s="35">
        <v>0</v>
      </c>
      <c r="Z56" s="35">
        <v>0</v>
      </c>
      <c r="AA56" s="35">
        <v>12184.647000000001</v>
      </c>
      <c r="AB56" s="35">
        <v>0</v>
      </c>
      <c r="AC56" s="35">
        <v>0</v>
      </c>
      <c r="AD56" s="35">
        <v>85567.281000000003</v>
      </c>
      <c r="AE56" s="36">
        <v>0</v>
      </c>
      <c r="AF56" s="36">
        <v>0</v>
      </c>
      <c r="AG56" s="30">
        <f t="shared" si="0"/>
        <v>40173.75392599999</v>
      </c>
      <c r="AH56" s="31">
        <f t="shared" si="1"/>
        <v>98413.820999999996</v>
      </c>
      <c r="AI56" s="19"/>
      <c r="AJ56" s="19"/>
    </row>
    <row r="57" spans="2:36" ht="13.5" customHeight="1" x14ac:dyDescent="0.2">
      <c r="B57" s="42" t="s">
        <v>38</v>
      </c>
      <c r="C57" s="34">
        <v>23700.351385000013</v>
      </c>
      <c r="D57" s="35">
        <v>0</v>
      </c>
      <c r="E57" s="35">
        <v>0</v>
      </c>
      <c r="F57" s="35">
        <v>0</v>
      </c>
      <c r="G57" s="35">
        <v>0</v>
      </c>
      <c r="H57" s="35">
        <v>0</v>
      </c>
      <c r="I57" s="36">
        <v>0</v>
      </c>
      <c r="J57" s="36">
        <v>0</v>
      </c>
      <c r="K57" s="36">
        <v>0</v>
      </c>
      <c r="L57" s="36">
        <v>0</v>
      </c>
      <c r="M57" s="35">
        <v>0</v>
      </c>
      <c r="N57" s="35">
        <v>0</v>
      </c>
      <c r="O57" s="35">
        <v>0</v>
      </c>
      <c r="P57" s="35">
        <v>0</v>
      </c>
      <c r="Q57" s="35">
        <v>0</v>
      </c>
      <c r="R57" s="35">
        <v>0</v>
      </c>
      <c r="S57" s="35">
        <v>0</v>
      </c>
      <c r="T57" s="38">
        <v>0</v>
      </c>
      <c r="U57" s="35">
        <v>0</v>
      </c>
      <c r="V57" s="35">
        <v>-6.6022803000000003</v>
      </c>
      <c r="W57" s="35">
        <v>0</v>
      </c>
      <c r="X57" s="35">
        <v>0</v>
      </c>
      <c r="Y57" s="35">
        <v>0</v>
      </c>
      <c r="Z57" s="35">
        <v>0</v>
      </c>
      <c r="AA57" s="35">
        <v>0</v>
      </c>
      <c r="AB57" s="35">
        <v>0</v>
      </c>
      <c r="AC57" s="35">
        <v>0</v>
      </c>
      <c r="AD57" s="35">
        <v>0</v>
      </c>
      <c r="AE57" s="36">
        <v>0</v>
      </c>
      <c r="AF57" s="36">
        <v>0</v>
      </c>
      <c r="AG57" s="30">
        <f t="shared" si="0"/>
        <v>23700.351385000013</v>
      </c>
      <c r="AH57" s="31">
        <f t="shared" si="1"/>
        <v>-6.6022803000000003</v>
      </c>
      <c r="AI57" s="19"/>
      <c r="AJ57" s="19"/>
    </row>
    <row r="58" spans="2:36" x14ac:dyDescent="0.2">
      <c r="B58" s="42" t="s">
        <v>39</v>
      </c>
      <c r="C58" s="34">
        <v>19621.413519000027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6">
        <v>0</v>
      </c>
      <c r="J58" s="36">
        <v>0</v>
      </c>
      <c r="K58" s="36">
        <v>0</v>
      </c>
      <c r="L58" s="36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77.611999999999995</v>
      </c>
      <c r="T58" s="38">
        <v>0</v>
      </c>
      <c r="U58" s="35">
        <v>0</v>
      </c>
      <c r="V58" s="35">
        <v>-21.496313300000001</v>
      </c>
      <c r="W58" s="35">
        <v>0</v>
      </c>
      <c r="X58" s="35">
        <v>12184.647000000001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-88795.750686699976</v>
      </c>
      <c r="AE58" s="36">
        <v>0</v>
      </c>
      <c r="AF58" s="36">
        <v>0</v>
      </c>
      <c r="AG58" s="30">
        <f t="shared" si="0"/>
        <v>19699.025519000028</v>
      </c>
      <c r="AH58" s="31">
        <f t="shared" si="1"/>
        <v>-76632.599999999977</v>
      </c>
      <c r="AI58" s="19"/>
      <c r="AJ58" s="19"/>
    </row>
    <row r="59" spans="2:36" x14ac:dyDescent="0.2">
      <c r="B59" s="42" t="s">
        <v>40</v>
      </c>
      <c r="C59" s="34">
        <v>204652.90220399987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6">
        <v>0</v>
      </c>
      <c r="J59" s="36">
        <v>0</v>
      </c>
      <c r="K59" s="36">
        <v>0</v>
      </c>
      <c r="L59" s="36">
        <v>0</v>
      </c>
      <c r="M59" s="35">
        <v>0</v>
      </c>
      <c r="N59" s="35">
        <v>0</v>
      </c>
      <c r="O59" s="35">
        <v>0</v>
      </c>
      <c r="P59" s="35">
        <v>0</v>
      </c>
      <c r="Q59" s="35">
        <v>3329.033398</v>
      </c>
      <c r="R59" s="35">
        <v>0</v>
      </c>
      <c r="S59" s="35">
        <v>6319.63</v>
      </c>
      <c r="T59" s="38">
        <v>0</v>
      </c>
      <c r="U59" s="35">
        <v>18524.2550625</v>
      </c>
      <c r="V59" s="35">
        <v>0</v>
      </c>
      <c r="W59" s="35">
        <v>85567.281000000003</v>
      </c>
      <c r="X59" s="35">
        <v>0</v>
      </c>
      <c r="Y59" s="35">
        <v>0</v>
      </c>
      <c r="Z59" s="35">
        <v>0</v>
      </c>
      <c r="AA59" s="35">
        <v>-74099.359686699972</v>
      </c>
      <c r="AB59" s="35">
        <v>0</v>
      </c>
      <c r="AC59" s="35">
        <v>0</v>
      </c>
      <c r="AD59" s="35">
        <v>0</v>
      </c>
      <c r="AE59" s="36">
        <v>0</v>
      </c>
      <c r="AF59" s="36">
        <v>0</v>
      </c>
      <c r="AG59" s="30">
        <f t="shared" si="0"/>
        <v>244293.74197779992</v>
      </c>
      <c r="AH59" s="31">
        <f t="shared" si="1"/>
        <v>0</v>
      </c>
      <c r="AI59" s="19"/>
      <c r="AJ59" s="19"/>
    </row>
    <row r="60" spans="2:36" x14ac:dyDescent="0.2">
      <c r="B60" s="42" t="s">
        <v>41</v>
      </c>
      <c r="C60" s="34">
        <v>5452.7289999999994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6">
        <v>0</v>
      </c>
      <c r="J60" s="36">
        <v>0</v>
      </c>
      <c r="K60" s="36">
        <v>0</v>
      </c>
      <c r="L60" s="36">
        <v>0</v>
      </c>
      <c r="M60" s="35">
        <v>0</v>
      </c>
      <c r="N60" s="35">
        <v>0</v>
      </c>
      <c r="O60" s="35">
        <v>0</v>
      </c>
      <c r="P60" s="35">
        <v>0</v>
      </c>
      <c r="Q60" s="35">
        <v>0</v>
      </c>
      <c r="R60" s="35">
        <v>0</v>
      </c>
      <c r="S60" s="35">
        <v>107034.48699999999</v>
      </c>
      <c r="T60" s="38">
        <v>0</v>
      </c>
      <c r="U60" s="35">
        <v>0</v>
      </c>
      <c r="V60" s="35">
        <v>0</v>
      </c>
      <c r="W60" s="35">
        <v>0</v>
      </c>
      <c r="X60" s="35">
        <v>634.18799999999999</v>
      </c>
      <c r="Y60" s="35">
        <v>0</v>
      </c>
      <c r="Z60" s="35">
        <v>0</v>
      </c>
      <c r="AA60" s="35">
        <v>0</v>
      </c>
      <c r="AB60" s="35">
        <v>0</v>
      </c>
      <c r="AC60" s="35">
        <v>0</v>
      </c>
      <c r="AD60" s="35">
        <v>0</v>
      </c>
      <c r="AE60" s="36">
        <v>0</v>
      </c>
      <c r="AF60" s="36">
        <v>0</v>
      </c>
      <c r="AG60" s="30">
        <f t="shared" si="0"/>
        <v>112487.21599999999</v>
      </c>
      <c r="AH60" s="31">
        <f t="shared" si="1"/>
        <v>634.18799999999999</v>
      </c>
      <c r="AI60" s="19"/>
      <c r="AJ60" s="19"/>
    </row>
    <row r="61" spans="2:36" x14ac:dyDescent="0.2">
      <c r="B61" s="43" t="s">
        <v>42</v>
      </c>
      <c r="C61" s="34">
        <v>0</v>
      </c>
      <c r="D61" s="35">
        <v>0</v>
      </c>
      <c r="E61" s="35">
        <v>0</v>
      </c>
      <c r="F61" s="35">
        <v>0</v>
      </c>
      <c r="G61" s="35">
        <v>0</v>
      </c>
      <c r="H61" s="35">
        <v>0</v>
      </c>
      <c r="I61" s="36">
        <v>0</v>
      </c>
      <c r="J61" s="36">
        <v>0</v>
      </c>
      <c r="K61" s="36">
        <v>0</v>
      </c>
      <c r="L61" s="36">
        <v>0</v>
      </c>
      <c r="M61" s="35">
        <v>0</v>
      </c>
      <c r="N61" s="35">
        <v>0</v>
      </c>
      <c r="O61" s="35">
        <v>0</v>
      </c>
      <c r="P61" s="35">
        <v>0</v>
      </c>
      <c r="Q61" s="35">
        <v>0</v>
      </c>
      <c r="R61" s="35">
        <v>0</v>
      </c>
      <c r="S61" s="35">
        <v>0</v>
      </c>
      <c r="T61" s="38">
        <v>0</v>
      </c>
      <c r="U61" s="35">
        <v>0</v>
      </c>
      <c r="V61" s="35">
        <v>-2122</v>
      </c>
      <c r="W61" s="35">
        <v>0</v>
      </c>
      <c r="X61" s="35">
        <v>0</v>
      </c>
      <c r="Y61" s="35">
        <v>0</v>
      </c>
      <c r="Z61" s="35">
        <v>0</v>
      </c>
      <c r="AA61" s="35">
        <v>0</v>
      </c>
      <c r="AB61" s="35">
        <v>0</v>
      </c>
      <c r="AC61" s="35">
        <v>0</v>
      </c>
      <c r="AD61" s="35">
        <v>0</v>
      </c>
      <c r="AE61" s="36">
        <v>0</v>
      </c>
      <c r="AF61" s="36">
        <v>0</v>
      </c>
      <c r="AG61" s="30">
        <f t="shared" si="0"/>
        <v>0</v>
      </c>
      <c r="AH61" s="31">
        <f t="shared" si="1"/>
        <v>-2122</v>
      </c>
      <c r="AI61" s="19"/>
      <c r="AJ61" s="19"/>
    </row>
    <row r="62" spans="2:36" x14ac:dyDescent="0.2">
      <c r="B62" s="43" t="s">
        <v>43</v>
      </c>
      <c r="C62" s="34">
        <v>0</v>
      </c>
      <c r="D62" s="35">
        <v>0</v>
      </c>
      <c r="E62" s="35">
        <v>0</v>
      </c>
      <c r="F62" s="35">
        <v>0</v>
      </c>
      <c r="G62" s="35">
        <v>0</v>
      </c>
      <c r="H62" s="35">
        <v>0</v>
      </c>
      <c r="I62" s="36">
        <v>0</v>
      </c>
      <c r="J62" s="36">
        <v>0</v>
      </c>
      <c r="K62" s="36">
        <v>0</v>
      </c>
      <c r="L62" s="36">
        <v>0</v>
      </c>
      <c r="M62" s="35">
        <v>0</v>
      </c>
      <c r="N62" s="35">
        <v>0</v>
      </c>
      <c r="O62" s="35">
        <v>0</v>
      </c>
      <c r="P62" s="35">
        <v>0</v>
      </c>
      <c r="Q62" s="35">
        <v>0</v>
      </c>
      <c r="R62" s="35">
        <v>0</v>
      </c>
      <c r="S62" s="35">
        <v>0</v>
      </c>
      <c r="T62" s="38">
        <v>0</v>
      </c>
      <c r="U62" s="35">
        <v>0</v>
      </c>
      <c r="V62" s="35">
        <v>0</v>
      </c>
      <c r="W62" s="35">
        <v>0</v>
      </c>
      <c r="X62" s="35">
        <v>0</v>
      </c>
      <c r="Y62" s="35">
        <v>0</v>
      </c>
      <c r="Z62" s="35">
        <v>0</v>
      </c>
      <c r="AA62" s="35">
        <v>0</v>
      </c>
      <c r="AB62" s="35">
        <v>0</v>
      </c>
      <c r="AC62" s="35">
        <v>0</v>
      </c>
      <c r="AD62" s="35">
        <v>0</v>
      </c>
      <c r="AE62" s="36">
        <v>0</v>
      </c>
      <c r="AF62" s="36">
        <v>0</v>
      </c>
      <c r="AG62" s="30">
        <f t="shared" si="0"/>
        <v>0</v>
      </c>
      <c r="AH62" s="31">
        <f t="shared" si="1"/>
        <v>0</v>
      </c>
      <c r="AI62" s="19"/>
      <c r="AJ62" s="19"/>
    </row>
    <row r="63" spans="2:36" x14ac:dyDescent="0.2">
      <c r="B63" s="43" t="s">
        <v>44</v>
      </c>
      <c r="C63" s="34">
        <v>-1190.865</v>
      </c>
      <c r="D63" s="35">
        <v>0</v>
      </c>
      <c r="E63" s="35">
        <v>0</v>
      </c>
      <c r="F63" s="35">
        <v>0</v>
      </c>
      <c r="G63" s="35">
        <v>0</v>
      </c>
      <c r="H63" s="35">
        <v>0</v>
      </c>
      <c r="I63" s="36">
        <v>0</v>
      </c>
      <c r="J63" s="36">
        <v>0</v>
      </c>
      <c r="K63" s="36">
        <v>0</v>
      </c>
      <c r="L63" s="36">
        <v>0</v>
      </c>
      <c r="M63" s="35">
        <v>0</v>
      </c>
      <c r="N63" s="35">
        <v>0</v>
      </c>
      <c r="O63" s="35">
        <v>0</v>
      </c>
      <c r="P63" s="35">
        <v>0</v>
      </c>
      <c r="Q63" s="35">
        <v>0</v>
      </c>
      <c r="R63" s="35">
        <v>0</v>
      </c>
      <c r="S63" s="35">
        <v>0</v>
      </c>
      <c r="T63" s="38">
        <v>0</v>
      </c>
      <c r="U63" s="35">
        <v>0</v>
      </c>
      <c r="V63" s="35">
        <v>0</v>
      </c>
      <c r="W63" s="35">
        <v>0</v>
      </c>
      <c r="X63" s="35">
        <v>0</v>
      </c>
      <c r="Y63" s="35">
        <v>0</v>
      </c>
      <c r="Z63" s="35">
        <v>0</v>
      </c>
      <c r="AA63" s="35">
        <v>0</v>
      </c>
      <c r="AB63" s="35">
        <v>0</v>
      </c>
      <c r="AC63" s="35">
        <v>0</v>
      </c>
      <c r="AD63" s="35">
        <v>0</v>
      </c>
      <c r="AE63" s="36">
        <v>0</v>
      </c>
      <c r="AF63" s="36">
        <v>0</v>
      </c>
      <c r="AG63" s="30">
        <f t="shared" si="0"/>
        <v>-1190.865</v>
      </c>
      <c r="AH63" s="31">
        <f t="shared" si="1"/>
        <v>0</v>
      </c>
      <c r="AI63" s="19"/>
      <c r="AJ63" s="19"/>
    </row>
    <row r="64" spans="2:36" x14ac:dyDescent="0.2">
      <c r="B64" s="43" t="s">
        <v>45</v>
      </c>
      <c r="C64" s="34">
        <v>0</v>
      </c>
      <c r="D64" s="35">
        <v>0</v>
      </c>
      <c r="E64" s="35">
        <v>0</v>
      </c>
      <c r="F64" s="35">
        <v>0</v>
      </c>
      <c r="G64" s="35">
        <v>0</v>
      </c>
      <c r="H64" s="35">
        <v>0</v>
      </c>
      <c r="I64" s="36">
        <v>0</v>
      </c>
      <c r="J64" s="36">
        <v>0</v>
      </c>
      <c r="K64" s="36">
        <v>0</v>
      </c>
      <c r="L64" s="36">
        <v>0</v>
      </c>
      <c r="M64" s="35">
        <v>0</v>
      </c>
      <c r="N64" s="35">
        <v>0</v>
      </c>
      <c r="O64" s="35">
        <v>0</v>
      </c>
      <c r="P64" s="35">
        <v>0</v>
      </c>
      <c r="Q64" s="35">
        <v>0</v>
      </c>
      <c r="R64" s="35">
        <v>0</v>
      </c>
      <c r="S64" s="35">
        <v>0</v>
      </c>
      <c r="T64" s="38">
        <v>0</v>
      </c>
      <c r="U64" s="35">
        <v>0</v>
      </c>
      <c r="V64" s="35">
        <v>0</v>
      </c>
      <c r="W64" s="35">
        <v>0</v>
      </c>
      <c r="X64" s="35">
        <v>0</v>
      </c>
      <c r="Y64" s="35">
        <v>0</v>
      </c>
      <c r="Z64" s="35">
        <v>0</v>
      </c>
      <c r="AA64" s="35">
        <v>0</v>
      </c>
      <c r="AB64" s="35">
        <v>0</v>
      </c>
      <c r="AC64" s="35">
        <v>0</v>
      </c>
      <c r="AD64" s="35">
        <v>0</v>
      </c>
      <c r="AE64" s="36">
        <v>0</v>
      </c>
      <c r="AF64" s="36">
        <v>0</v>
      </c>
      <c r="AG64" s="30">
        <f t="shared" si="0"/>
        <v>0</v>
      </c>
      <c r="AH64" s="31">
        <f t="shared" si="1"/>
        <v>0</v>
      </c>
      <c r="AI64" s="19"/>
      <c r="AJ64" s="19"/>
    </row>
    <row r="65" spans="2:36" s="19" customFormat="1" x14ac:dyDescent="0.2">
      <c r="B65" s="41" t="s">
        <v>52</v>
      </c>
      <c r="C65" s="30">
        <v>64023.232999999993</v>
      </c>
      <c r="D65" s="29">
        <v>12105.94</v>
      </c>
      <c r="E65" s="29">
        <v>0</v>
      </c>
      <c r="F65" s="29">
        <v>2.145</v>
      </c>
      <c r="G65" s="29">
        <v>0</v>
      </c>
      <c r="H65" s="29">
        <v>92.82</v>
      </c>
      <c r="I65" s="29">
        <v>0</v>
      </c>
      <c r="J65" s="29">
        <v>0</v>
      </c>
      <c r="K65" s="29">
        <v>0</v>
      </c>
      <c r="L65" s="29">
        <v>0</v>
      </c>
      <c r="M65" s="27">
        <v>0</v>
      </c>
      <c r="N65" s="27">
        <v>8.4939999999999998</v>
      </c>
      <c r="O65" s="27">
        <v>0</v>
      </c>
      <c r="P65" s="27">
        <v>0</v>
      </c>
      <c r="Q65" s="29">
        <v>0</v>
      </c>
      <c r="R65" s="29">
        <v>0</v>
      </c>
      <c r="S65" s="29">
        <v>815172.88399999996</v>
      </c>
      <c r="T65" s="31">
        <v>0</v>
      </c>
      <c r="U65" s="29">
        <v>0</v>
      </c>
      <c r="V65" s="29">
        <v>13726.0664017</v>
      </c>
      <c r="W65" s="29">
        <v>0</v>
      </c>
      <c r="X65" s="29">
        <v>28930.434000000001</v>
      </c>
      <c r="Y65" s="29">
        <v>0</v>
      </c>
      <c r="Z65" s="29">
        <v>729.10199999999998</v>
      </c>
      <c r="AA65" s="29">
        <v>0</v>
      </c>
      <c r="AB65" s="29">
        <v>1629.1052575210997</v>
      </c>
      <c r="AC65" s="29">
        <v>0</v>
      </c>
      <c r="AD65" s="29">
        <v>16803.541000000001</v>
      </c>
      <c r="AE65" s="29">
        <v>0</v>
      </c>
      <c r="AF65" s="29">
        <v>747815.09950000001</v>
      </c>
      <c r="AG65" s="30">
        <f t="shared" si="0"/>
        <v>879196.11699999997</v>
      </c>
      <c r="AH65" s="31">
        <f t="shared" si="1"/>
        <v>821842.74715922109</v>
      </c>
    </row>
    <row r="66" spans="2:36" x14ac:dyDescent="0.2">
      <c r="B66" s="42" t="s">
        <v>31</v>
      </c>
      <c r="C66" s="34">
        <v>0</v>
      </c>
      <c r="D66" s="35">
        <v>0</v>
      </c>
      <c r="E66" s="35">
        <v>0</v>
      </c>
      <c r="F66" s="35">
        <v>2.145</v>
      </c>
      <c r="G66" s="35">
        <v>0</v>
      </c>
      <c r="H66" s="35">
        <v>92.82</v>
      </c>
      <c r="I66" s="36">
        <v>0</v>
      </c>
      <c r="J66" s="36">
        <v>0</v>
      </c>
      <c r="K66" s="36">
        <v>0</v>
      </c>
      <c r="L66" s="36">
        <v>0</v>
      </c>
      <c r="M66" s="35">
        <v>0</v>
      </c>
      <c r="N66" s="35">
        <v>8.4939999999999998</v>
      </c>
      <c r="O66" s="35">
        <v>0</v>
      </c>
      <c r="P66" s="35">
        <v>0</v>
      </c>
      <c r="Q66" s="35">
        <v>0</v>
      </c>
      <c r="R66" s="35">
        <v>0</v>
      </c>
      <c r="S66" s="35">
        <v>274.33</v>
      </c>
      <c r="T66" s="38">
        <v>0</v>
      </c>
      <c r="U66" s="35">
        <v>0</v>
      </c>
      <c r="V66" s="35">
        <v>13731.843000000001</v>
      </c>
      <c r="W66" s="35">
        <v>0</v>
      </c>
      <c r="X66" s="35">
        <v>28930.434000000001</v>
      </c>
      <c r="Y66" s="35">
        <v>0</v>
      </c>
      <c r="Z66" s="35">
        <v>729.10199999999998</v>
      </c>
      <c r="AA66" s="35">
        <v>0</v>
      </c>
      <c r="AB66" s="35">
        <v>1923.6979999999999</v>
      </c>
      <c r="AC66" s="35">
        <v>0</v>
      </c>
      <c r="AD66" s="36">
        <v>13124.282000000001</v>
      </c>
      <c r="AE66" s="36">
        <v>0</v>
      </c>
      <c r="AF66" s="36">
        <v>0</v>
      </c>
      <c r="AG66" s="30">
        <f t="shared" si="0"/>
        <v>274.33</v>
      </c>
      <c r="AH66" s="31">
        <f t="shared" si="1"/>
        <v>58542.817999999999</v>
      </c>
      <c r="AI66" s="19"/>
      <c r="AJ66" s="19"/>
    </row>
    <row r="67" spans="2:36" x14ac:dyDescent="0.2">
      <c r="B67" s="42" t="s">
        <v>32</v>
      </c>
      <c r="C67" s="34">
        <v>2.145</v>
      </c>
      <c r="D67" s="35">
        <v>0</v>
      </c>
      <c r="E67" s="35">
        <v>0</v>
      </c>
      <c r="F67" s="35">
        <v>0</v>
      </c>
      <c r="G67" s="35">
        <v>0</v>
      </c>
      <c r="H67" s="35">
        <v>0</v>
      </c>
      <c r="I67" s="36">
        <v>0</v>
      </c>
      <c r="J67" s="36">
        <v>0</v>
      </c>
      <c r="K67" s="36">
        <v>0</v>
      </c>
      <c r="L67" s="36">
        <v>0</v>
      </c>
      <c r="M67" s="35">
        <v>0</v>
      </c>
      <c r="N67" s="35">
        <v>0</v>
      </c>
      <c r="O67" s="35">
        <v>0</v>
      </c>
      <c r="P67" s="35">
        <v>0</v>
      </c>
      <c r="Q67" s="35">
        <v>0</v>
      </c>
      <c r="R67" s="35">
        <v>0</v>
      </c>
      <c r="S67" s="35">
        <v>0</v>
      </c>
      <c r="T67" s="38">
        <v>0</v>
      </c>
      <c r="U67" s="35">
        <v>0</v>
      </c>
      <c r="V67" s="35">
        <v>0</v>
      </c>
      <c r="W67" s="35">
        <v>0</v>
      </c>
      <c r="X67" s="35">
        <v>0</v>
      </c>
      <c r="Y67" s="35">
        <v>0</v>
      </c>
      <c r="Z67" s="35">
        <v>0</v>
      </c>
      <c r="AA67" s="35">
        <v>0</v>
      </c>
      <c r="AB67" s="35">
        <v>0</v>
      </c>
      <c r="AC67" s="35">
        <v>0</v>
      </c>
      <c r="AD67" s="35">
        <v>0</v>
      </c>
      <c r="AE67" s="36">
        <v>0</v>
      </c>
      <c r="AF67" s="36">
        <v>0</v>
      </c>
      <c r="AG67" s="30">
        <f t="shared" si="0"/>
        <v>2.145</v>
      </c>
      <c r="AH67" s="31">
        <f t="shared" si="1"/>
        <v>0</v>
      </c>
      <c r="AI67" s="19"/>
      <c r="AJ67" s="19"/>
    </row>
    <row r="68" spans="2:36" x14ac:dyDescent="0.2">
      <c r="B68" s="42" t="s">
        <v>33</v>
      </c>
      <c r="C68" s="34">
        <v>92.82</v>
      </c>
      <c r="D68" s="35">
        <v>0</v>
      </c>
      <c r="E68" s="35">
        <v>0</v>
      </c>
      <c r="F68" s="35">
        <v>0</v>
      </c>
      <c r="G68" s="35">
        <v>0</v>
      </c>
      <c r="H68" s="35">
        <v>0</v>
      </c>
      <c r="I68" s="36">
        <v>0</v>
      </c>
      <c r="J68" s="36">
        <v>0</v>
      </c>
      <c r="K68" s="36">
        <v>0</v>
      </c>
      <c r="L68" s="36">
        <v>0</v>
      </c>
      <c r="M68" s="35">
        <v>0</v>
      </c>
      <c r="N68" s="35">
        <v>0</v>
      </c>
      <c r="O68" s="35">
        <v>0</v>
      </c>
      <c r="P68" s="35">
        <v>0</v>
      </c>
      <c r="Q68" s="35">
        <v>0</v>
      </c>
      <c r="R68" s="35">
        <v>0</v>
      </c>
      <c r="S68" s="35">
        <v>0</v>
      </c>
      <c r="T68" s="38">
        <v>0</v>
      </c>
      <c r="U68" s="35">
        <v>0</v>
      </c>
      <c r="V68" s="35">
        <v>0</v>
      </c>
      <c r="W68" s="35">
        <v>0</v>
      </c>
      <c r="X68" s="35">
        <v>0</v>
      </c>
      <c r="Y68" s="35">
        <v>0</v>
      </c>
      <c r="Z68" s="35">
        <v>0</v>
      </c>
      <c r="AA68" s="35">
        <v>0</v>
      </c>
      <c r="AB68" s="35">
        <v>0</v>
      </c>
      <c r="AC68" s="35">
        <v>0</v>
      </c>
      <c r="AD68" s="35">
        <v>0</v>
      </c>
      <c r="AE68" s="36">
        <v>0</v>
      </c>
      <c r="AF68" s="36">
        <v>0</v>
      </c>
      <c r="AG68" s="30">
        <f t="shared" si="0"/>
        <v>92.82</v>
      </c>
      <c r="AH68" s="31">
        <f t="shared" si="1"/>
        <v>0</v>
      </c>
      <c r="AI68" s="19"/>
      <c r="AJ68" s="19"/>
    </row>
    <row r="69" spans="2:36" x14ac:dyDescent="0.2">
      <c r="B69" s="42" t="s">
        <v>34</v>
      </c>
      <c r="C69" s="34">
        <v>0</v>
      </c>
      <c r="D69" s="35">
        <v>0</v>
      </c>
      <c r="E69" s="35">
        <v>0</v>
      </c>
      <c r="F69" s="35">
        <v>0</v>
      </c>
      <c r="G69" s="35">
        <v>0</v>
      </c>
      <c r="H69" s="35">
        <v>0</v>
      </c>
      <c r="I69" s="36">
        <v>0</v>
      </c>
      <c r="J69" s="36">
        <v>0</v>
      </c>
      <c r="K69" s="36">
        <v>0</v>
      </c>
      <c r="L69" s="36">
        <v>0</v>
      </c>
      <c r="M69" s="35">
        <v>0</v>
      </c>
      <c r="N69" s="35">
        <v>0</v>
      </c>
      <c r="O69" s="35">
        <v>0</v>
      </c>
      <c r="P69" s="35">
        <v>0</v>
      </c>
      <c r="Q69" s="35">
        <v>0</v>
      </c>
      <c r="R69" s="35">
        <v>0</v>
      </c>
      <c r="S69" s="35">
        <v>0</v>
      </c>
      <c r="T69" s="38">
        <v>0</v>
      </c>
      <c r="U69" s="35">
        <v>0</v>
      </c>
      <c r="V69" s="35">
        <v>0</v>
      </c>
      <c r="W69" s="35">
        <v>0</v>
      </c>
      <c r="X69" s="35">
        <v>0</v>
      </c>
      <c r="Y69" s="35">
        <v>0</v>
      </c>
      <c r="Z69" s="35">
        <v>0</v>
      </c>
      <c r="AA69" s="35">
        <v>0</v>
      </c>
      <c r="AB69" s="35">
        <v>0</v>
      </c>
      <c r="AC69" s="35">
        <v>0</v>
      </c>
      <c r="AD69" s="35">
        <v>0</v>
      </c>
      <c r="AE69" s="36">
        <v>0</v>
      </c>
      <c r="AF69" s="36">
        <v>0</v>
      </c>
      <c r="AG69" s="30">
        <f t="shared" si="0"/>
        <v>0</v>
      </c>
      <c r="AH69" s="31">
        <f t="shared" si="1"/>
        <v>0</v>
      </c>
      <c r="AI69" s="19"/>
      <c r="AJ69" s="19"/>
    </row>
    <row r="70" spans="2:36" x14ac:dyDescent="0.2">
      <c r="B70" s="42" t="s">
        <v>35</v>
      </c>
      <c r="C70" s="34">
        <v>0</v>
      </c>
      <c r="D70" s="35">
        <v>11092.607</v>
      </c>
      <c r="E70" s="35">
        <v>0</v>
      </c>
      <c r="F70" s="35">
        <v>0</v>
      </c>
      <c r="G70" s="35">
        <v>0</v>
      </c>
      <c r="H70" s="35">
        <v>0</v>
      </c>
      <c r="I70" s="36">
        <v>0</v>
      </c>
      <c r="J70" s="36">
        <v>0</v>
      </c>
      <c r="K70" s="36">
        <v>0</v>
      </c>
      <c r="L70" s="36">
        <v>0</v>
      </c>
      <c r="M70" s="35">
        <v>0</v>
      </c>
      <c r="N70" s="35">
        <v>0</v>
      </c>
      <c r="O70" s="35">
        <v>0</v>
      </c>
      <c r="P70" s="35">
        <v>0</v>
      </c>
      <c r="Q70" s="35">
        <v>0</v>
      </c>
      <c r="R70" s="35">
        <v>0</v>
      </c>
      <c r="S70" s="35">
        <v>0</v>
      </c>
      <c r="T70" s="38">
        <v>0</v>
      </c>
      <c r="U70" s="35">
        <v>0</v>
      </c>
      <c r="V70" s="35">
        <v>0</v>
      </c>
      <c r="W70" s="35">
        <v>0</v>
      </c>
      <c r="X70" s="35">
        <v>0</v>
      </c>
      <c r="Y70" s="35">
        <v>0</v>
      </c>
      <c r="Z70" s="35">
        <v>0</v>
      </c>
      <c r="AA70" s="35">
        <v>0</v>
      </c>
      <c r="AB70" s="35">
        <v>0</v>
      </c>
      <c r="AC70" s="35">
        <v>0</v>
      </c>
      <c r="AD70" s="35">
        <v>3679.259</v>
      </c>
      <c r="AE70" s="36">
        <v>0</v>
      </c>
      <c r="AF70" s="36">
        <v>747815.09950000001</v>
      </c>
      <c r="AG70" s="30">
        <f t="shared" si="0"/>
        <v>0</v>
      </c>
      <c r="AH70" s="31">
        <f t="shared" si="1"/>
        <v>762586.96550000005</v>
      </c>
      <c r="AI70" s="19"/>
      <c r="AJ70" s="19"/>
    </row>
    <row r="71" spans="2:36" x14ac:dyDescent="0.2">
      <c r="B71" s="42" t="s">
        <v>53</v>
      </c>
      <c r="C71" s="34">
        <v>13731.843000000001</v>
      </c>
      <c r="D71" s="35">
        <v>0</v>
      </c>
      <c r="E71" s="35">
        <v>0</v>
      </c>
      <c r="F71" s="35">
        <v>0</v>
      </c>
      <c r="G71" s="35">
        <v>0</v>
      </c>
      <c r="H71" s="35">
        <v>0</v>
      </c>
      <c r="I71" s="36">
        <v>0</v>
      </c>
      <c r="J71" s="36">
        <v>0</v>
      </c>
      <c r="K71" s="36">
        <v>0</v>
      </c>
      <c r="L71" s="36">
        <v>0</v>
      </c>
      <c r="M71" s="35">
        <v>0</v>
      </c>
      <c r="N71" s="35">
        <v>0</v>
      </c>
      <c r="O71" s="35">
        <v>0</v>
      </c>
      <c r="P71" s="35">
        <v>0</v>
      </c>
      <c r="Q71" s="35">
        <v>0</v>
      </c>
      <c r="R71" s="35">
        <v>0</v>
      </c>
      <c r="S71" s="35">
        <v>0</v>
      </c>
      <c r="T71" s="38">
        <v>0</v>
      </c>
      <c r="U71" s="35">
        <v>0</v>
      </c>
      <c r="V71" s="35">
        <v>0</v>
      </c>
      <c r="W71" s="35">
        <v>0</v>
      </c>
      <c r="X71" s="35">
        <v>0</v>
      </c>
      <c r="Y71" s="35">
        <v>0</v>
      </c>
      <c r="Z71" s="35">
        <v>0</v>
      </c>
      <c r="AA71" s="35">
        <v>0</v>
      </c>
      <c r="AB71" s="35">
        <v>0</v>
      </c>
      <c r="AC71" s="35">
        <v>0</v>
      </c>
      <c r="AD71" s="35">
        <v>0</v>
      </c>
      <c r="AE71" s="36">
        <v>0</v>
      </c>
      <c r="AF71" s="36">
        <v>0</v>
      </c>
      <c r="AG71" s="30">
        <f t="shared" si="0"/>
        <v>13731.843000000001</v>
      </c>
      <c r="AH71" s="31">
        <f t="shared" si="1"/>
        <v>0</v>
      </c>
      <c r="AI71" s="19"/>
      <c r="AJ71" s="19"/>
    </row>
    <row r="72" spans="2:36" x14ac:dyDescent="0.2">
      <c r="B72" s="42" t="s">
        <v>54</v>
      </c>
      <c r="C72" s="34">
        <v>28930.434000000001</v>
      </c>
      <c r="D72" s="35">
        <v>0</v>
      </c>
      <c r="E72" s="35">
        <v>0</v>
      </c>
      <c r="F72" s="35">
        <v>0</v>
      </c>
      <c r="G72" s="35">
        <v>0</v>
      </c>
      <c r="H72" s="35">
        <v>0</v>
      </c>
      <c r="I72" s="36">
        <v>0</v>
      </c>
      <c r="J72" s="36">
        <v>0</v>
      </c>
      <c r="K72" s="36">
        <v>0</v>
      </c>
      <c r="L72" s="36">
        <v>0</v>
      </c>
      <c r="M72" s="35">
        <v>0</v>
      </c>
      <c r="N72" s="35">
        <v>0</v>
      </c>
      <c r="O72" s="35">
        <v>0</v>
      </c>
      <c r="P72" s="35">
        <v>0</v>
      </c>
      <c r="Q72" s="35">
        <v>0</v>
      </c>
      <c r="R72" s="35">
        <v>0</v>
      </c>
      <c r="S72" s="35">
        <v>0</v>
      </c>
      <c r="T72" s="38">
        <v>0</v>
      </c>
      <c r="U72" s="35">
        <v>0</v>
      </c>
      <c r="V72" s="35">
        <v>-5.7765982999999999</v>
      </c>
      <c r="W72" s="35">
        <v>0</v>
      </c>
      <c r="X72" s="35">
        <v>0</v>
      </c>
      <c r="Y72" s="35">
        <v>0</v>
      </c>
      <c r="Z72" s="35">
        <v>0</v>
      </c>
      <c r="AA72" s="35">
        <v>0</v>
      </c>
      <c r="AB72" s="35">
        <v>0</v>
      </c>
      <c r="AC72" s="35">
        <v>0</v>
      </c>
      <c r="AD72" s="35">
        <v>0</v>
      </c>
      <c r="AE72" s="36">
        <v>0</v>
      </c>
      <c r="AF72" s="36">
        <v>0</v>
      </c>
      <c r="AG72" s="30">
        <f t="shared" si="0"/>
        <v>28930.434000000001</v>
      </c>
      <c r="AH72" s="31">
        <f t="shared" si="1"/>
        <v>-5.7765982999999999</v>
      </c>
      <c r="AI72" s="19"/>
      <c r="AJ72" s="19"/>
    </row>
    <row r="73" spans="2:36" ht="12.75" customHeight="1" x14ac:dyDescent="0.2">
      <c r="B73" s="42" t="s">
        <v>38</v>
      </c>
      <c r="C73" s="34">
        <v>729.10199999999998</v>
      </c>
      <c r="D73" s="35">
        <v>0</v>
      </c>
      <c r="E73" s="35">
        <v>0</v>
      </c>
      <c r="F73" s="35">
        <v>0</v>
      </c>
      <c r="G73" s="35">
        <v>0</v>
      </c>
      <c r="H73" s="35">
        <v>0</v>
      </c>
      <c r="I73" s="36">
        <v>0</v>
      </c>
      <c r="J73" s="36">
        <v>0</v>
      </c>
      <c r="K73" s="36">
        <v>0</v>
      </c>
      <c r="L73" s="36">
        <v>0</v>
      </c>
      <c r="M73" s="35">
        <v>0</v>
      </c>
      <c r="N73" s="35">
        <v>0</v>
      </c>
      <c r="O73" s="35">
        <v>0</v>
      </c>
      <c r="P73" s="35">
        <v>0</v>
      </c>
      <c r="Q73" s="35">
        <v>0</v>
      </c>
      <c r="R73" s="35">
        <v>0</v>
      </c>
      <c r="S73" s="35">
        <v>0</v>
      </c>
      <c r="T73" s="38">
        <v>0</v>
      </c>
      <c r="U73" s="35">
        <v>0</v>
      </c>
      <c r="V73" s="35">
        <v>0</v>
      </c>
      <c r="W73" s="35">
        <v>0</v>
      </c>
      <c r="X73" s="35">
        <v>0</v>
      </c>
      <c r="Y73" s="35">
        <v>0</v>
      </c>
      <c r="Z73" s="35">
        <v>0</v>
      </c>
      <c r="AA73" s="35">
        <v>0</v>
      </c>
      <c r="AB73" s="35">
        <v>0</v>
      </c>
      <c r="AC73" s="35">
        <v>0</v>
      </c>
      <c r="AD73" s="35">
        <v>0</v>
      </c>
      <c r="AE73" s="36">
        <v>0</v>
      </c>
      <c r="AF73" s="36">
        <v>0</v>
      </c>
      <c r="AG73" s="30">
        <f t="shared" si="0"/>
        <v>729.10199999999998</v>
      </c>
      <c r="AH73" s="31">
        <f t="shared" si="1"/>
        <v>0</v>
      </c>
      <c r="AI73" s="19"/>
      <c r="AJ73" s="19"/>
    </row>
    <row r="74" spans="2:36" x14ac:dyDescent="0.2">
      <c r="B74" s="42" t="s">
        <v>39</v>
      </c>
      <c r="C74" s="34">
        <v>1923.6979999999999</v>
      </c>
      <c r="D74" s="35">
        <v>0</v>
      </c>
      <c r="E74" s="35">
        <v>0</v>
      </c>
      <c r="F74" s="35">
        <v>0</v>
      </c>
      <c r="G74" s="35">
        <v>0</v>
      </c>
      <c r="H74" s="35">
        <v>0</v>
      </c>
      <c r="I74" s="36">
        <v>0</v>
      </c>
      <c r="J74" s="36">
        <v>0</v>
      </c>
      <c r="K74" s="36">
        <v>0</v>
      </c>
      <c r="L74" s="36">
        <v>0</v>
      </c>
      <c r="M74" s="35">
        <v>0</v>
      </c>
      <c r="N74" s="35">
        <v>0</v>
      </c>
      <c r="O74" s="35">
        <v>0</v>
      </c>
      <c r="P74" s="35">
        <v>0</v>
      </c>
      <c r="Q74" s="35">
        <v>0</v>
      </c>
      <c r="R74" s="35">
        <v>0</v>
      </c>
      <c r="S74" s="35">
        <v>0</v>
      </c>
      <c r="T74" s="38">
        <v>0</v>
      </c>
      <c r="U74" s="35">
        <v>0</v>
      </c>
      <c r="V74" s="35">
        <v>0</v>
      </c>
      <c r="W74" s="35">
        <v>0</v>
      </c>
      <c r="X74" s="35">
        <v>0</v>
      </c>
      <c r="Y74" s="35">
        <v>0</v>
      </c>
      <c r="Z74" s="35">
        <v>0</v>
      </c>
      <c r="AA74" s="35">
        <v>0</v>
      </c>
      <c r="AB74" s="35">
        <v>0</v>
      </c>
      <c r="AC74" s="35">
        <v>0</v>
      </c>
      <c r="AD74" s="35">
        <v>0</v>
      </c>
      <c r="AE74" s="36">
        <v>0</v>
      </c>
      <c r="AF74" s="36">
        <v>0</v>
      </c>
      <c r="AG74" s="30">
        <f t="shared" ref="AG74:AG137" si="2">C74+E74+G74+Q74+S74++W74+Y74+AA74+AC74+AE74+U74+K74+M74+O74+I74</f>
        <v>1923.6979999999999</v>
      </c>
      <c r="AH74" s="31">
        <f t="shared" ref="AH74:AH137" si="3">D74+F74+H74+R74+T74+X74+Z74+AB74+AD74+AF74+V74+L74+N74+P74+J74</f>
        <v>0</v>
      </c>
      <c r="AI74" s="19"/>
      <c r="AJ74" s="19"/>
    </row>
    <row r="75" spans="2:36" x14ac:dyDescent="0.2">
      <c r="B75" s="42" t="s">
        <v>40</v>
      </c>
      <c r="C75" s="34">
        <v>13124.282000000001</v>
      </c>
      <c r="D75" s="35">
        <v>0</v>
      </c>
      <c r="E75" s="35">
        <v>0</v>
      </c>
      <c r="F75" s="35">
        <v>0</v>
      </c>
      <c r="G75" s="35">
        <v>0</v>
      </c>
      <c r="H75" s="35">
        <v>0</v>
      </c>
      <c r="I75" s="36">
        <v>0</v>
      </c>
      <c r="J75" s="36">
        <v>0</v>
      </c>
      <c r="K75" s="36">
        <v>0</v>
      </c>
      <c r="L75" s="36">
        <v>0</v>
      </c>
      <c r="M75" s="35">
        <v>0</v>
      </c>
      <c r="N75" s="35">
        <v>0</v>
      </c>
      <c r="O75" s="35">
        <v>0</v>
      </c>
      <c r="P75" s="35">
        <v>0</v>
      </c>
      <c r="Q75" s="35">
        <v>0</v>
      </c>
      <c r="R75" s="35">
        <v>0</v>
      </c>
      <c r="S75" s="35">
        <v>3679.259</v>
      </c>
      <c r="T75" s="38">
        <v>0</v>
      </c>
      <c r="U75" s="35">
        <v>0</v>
      </c>
      <c r="V75" s="35">
        <v>0</v>
      </c>
      <c r="W75" s="35">
        <v>0</v>
      </c>
      <c r="X75" s="35">
        <v>0</v>
      </c>
      <c r="Y75" s="35">
        <v>0</v>
      </c>
      <c r="Z75" s="35">
        <v>0</v>
      </c>
      <c r="AA75" s="35">
        <v>0</v>
      </c>
      <c r="AB75" s="35">
        <v>0</v>
      </c>
      <c r="AC75" s="35">
        <v>0</v>
      </c>
      <c r="AD75" s="35">
        <v>0</v>
      </c>
      <c r="AE75" s="36">
        <v>0</v>
      </c>
      <c r="AF75" s="36">
        <v>0</v>
      </c>
      <c r="AG75" s="30">
        <f t="shared" si="2"/>
        <v>16803.541000000001</v>
      </c>
      <c r="AH75" s="31">
        <f t="shared" si="3"/>
        <v>0</v>
      </c>
      <c r="AI75" s="19"/>
      <c r="AJ75" s="19"/>
    </row>
    <row r="76" spans="2:36" x14ac:dyDescent="0.2">
      <c r="B76" s="42" t="s">
        <v>41</v>
      </c>
      <c r="C76" s="34">
        <v>5488.9089999999997</v>
      </c>
      <c r="D76" s="35">
        <v>1013.333</v>
      </c>
      <c r="E76" s="35">
        <v>0</v>
      </c>
      <c r="F76" s="35">
        <v>0</v>
      </c>
      <c r="G76" s="35">
        <v>0</v>
      </c>
      <c r="H76" s="35">
        <v>0</v>
      </c>
      <c r="I76" s="36">
        <v>0</v>
      </c>
      <c r="J76" s="36">
        <v>0</v>
      </c>
      <c r="K76" s="36">
        <v>0</v>
      </c>
      <c r="L76" s="36">
        <v>0</v>
      </c>
      <c r="M76" s="35">
        <v>0</v>
      </c>
      <c r="N76" s="35">
        <v>0</v>
      </c>
      <c r="O76" s="35">
        <v>0</v>
      </c>
      <c r="P76" s="35">
        <v>0</v>
      </c>
      <c r="Q76" s="35">
        <v>0</v>
      </c>
      <c r="R76" s="35">
        <v>0</v>
      </c>
      <c r="S76" s="35">
        <v>811219.29499999993</v>
      </c>
      <c r="T76" s="38">
        <v>0</v>
      </c>
      <c r="U76" s="35">
        <v>0</v>
      </c>
      <c r="V76" s="35">
        <v>0</v>
      </c>
      <c r="W76" s="35">
        <v>0</v>
      </c>
      <c r="X76" s="35">
        <v>0</v>
      </c>
      <c r="Y76" s="35">
        <v>0</v>
      </c>
      <c r="Z76" s="35">
        <v>0</v>
      </c>
      <c r="AA76" s="35">
        <v>0</v>
      </c>
      <c r="AB76" s="35">
        <v>-294.59274247890005</v>
      </c>
      <c r="AC76" s="35">
        <v>0</v>
      </c>
      <c r="AD76" s="35">
        <v>0</v>
      </c>
      <c r="AE76" s="36">
        <v>0</v>
      </c>
      <c r="AF76" s="36">
        <v>0</v>
      </c>
      <c r="AG76" s="30">
        <f t="shared" si="2"/>
        <v>816708.20399999991</v>
      </c>
      <c r="AH76" s="31">
        <f t="shared" si="3"/>
        <v>718.74025752109992</v>
      </c>
      <c r="AI76" s="19"/>
      <c r="AJ76" s="19"/>
    </row>
    <row r="77" spans="2:36" x14ac:dyDescent="0.2">
      <c r="B77" s="43" t="s">
        <v>42</v>
      </c>
      <c r="C77" s="34">
        <v>0</v>
      </c>
      <c r="D77" s="35">
        <v>0</v>
      </c>
      <c r="E77" s="35">
        <v>0</v>
      </c>
      <c r="F77" s="35">
        <v>0</v>
      </c>
      <c r="G77" s="35">
        <v>0</v>
      </c>
      <c r="H77" s="35">
        <v>0</v>
      </c>
      <c r="I77" s="36">
        <v>0</v>
      </c>
      <c r="J77" s="36">
        <v>0</v>
      </c>
      <c r="K77" s="36">
        <v>0</v>
      </c>
      <c r="L77" s="36">
        <v>0</v>
      </c>
      <c r="M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5">
        <v>0</v>
      </c>
      <c r="T77" s="38">
        <v>0</v>
      </c>
      <c r="U77" s="35">
        <v>0</v>
      </c>
      <c r="V77" s="35">
        <v>0</v>
      </c>
      <c r="W77" s="35">
        <v>0</v>
      </c>
      <c r="X77" s="35">
        <v>0</v>
      </c>
      <c r="Y77" s="35">
        <v>0</v>
      </c>
      <c r="Z77" s="35">
        <v>0</v>
      </c>
      <c r="AA77" s="35">
        <v>0</v>
      </c>
      <c r="AB77" s="35">
        <v>0</v>
      </c>
      <c r="AC77" s="35">
        <v>0</v>
      </c>
      <c r="AD77" s="35">
        <v>0</v>
      </c>
      <c r="AE77" s="36">
        <v>0</v>
      </c>
      <c r="AF77" s="36">
        <v>0</v>
      </c>
      <c r="AG77" s="30">
        <f t="shared" si="2"/>
        <v>0</v>
      </c>
      <c r="AH77" s="31">
        <f t="shared" si="3"/>
        <v>0</v>
      </c>
      <c r="AI77" s="19"/>
      <c r="AJ77" s="19"/>
    </row>
    <row r="78" spans="2:36" x14ac:dyDescent="0.2">
      <c r="B78" s="43" t="s">
        <v>43</v>
      </c>
      <c r="C78" s="34">
        <v>0</v>
      </c>
      <c r="D78" s="35">
        <v>0</v>
      </c>
      <c r="E78" s="35">
        <v>0</v>
      </c>
      <c r="F78" s="35">
        <v>0</v>
      </c>
      <c r="G78" s="35">
        <v>0</v>
      </c>
      <c r="H78" s="35">
        <v>0</v>
      </c>
      <c r="I78" s="36">
        <v>0</v>
      </c>
      <c r="J78" s="36">
        <v>0</v>
      </c>
      <c r="K78" s="36">
        <v>0</v>
      </c>
      <c r="L78" s="36">
        <v>0</v>
      </c>
      <c r="M78" s="35">
        <v>0</v>
      </c>
      <c r="N78" s="35">
        <v>0</v>
      </c>
      <c r="O78" s="35">
        <v>0</v>
      </c>
      <c r="P78" s="35">
        <v>0</v>
      </c>
      <c r="Q78" s="35">
        <v>0</v>
      </c>
      <c r="R78" s="35">
        <v>0</v>
      </c>
      <c r="S78" s="35">
        <v>0</v>
      </c>
      <c r="T78" s="38">
        <v>0</v>
      </c>
      <c r="U78" s="35">
        <v>0</v>
      </c>
      <c r="V78" s="35">
        <v>0</v>
      </c>
      <c r="W78" s="35">
        <v>0</v>
      </c>
      <c r="X78" s="35">
        <v>0</v>
      </c>
      <c r="Y78" s="35">
        <v>0</v>
      </c>
      <c r="Z78" s="35">
        <v>0</v>
      </c>
      <c r="AA78" s="35">
        <v>0</v>
      </c>
      <c r="AB78" s="35">
        <v>0</v>
      </c>
      <c r="AC78" s="35">
        <v>0</v>
      </c>
      <c r="AD78" s="35">
        <v>0</v>
      </c>
      <c r="AE78" s="36">
        <v>0</v>
      </c>
      <c r="AF78" s="36">
        <v>0</v>
      </c>
      <c r="AG78" s="30">
        <f t="shared" si="2"/>
        <v>0</v>
      </c>
      <c r="AH78" s="31">
        <f t="shared" si="3"/>
        <v>0</v>
      </c>
      <c r="AI78" s="19"/>
      <c r="AJ78" s="19"/>
    </row>
    <row r="79" spans="2:36" x14ac:dyDescent="0.2">
      <c r="B79" s="43" t="s">
        <v>44</v>
      </c>
      <c r="C79" s="34">
        <v>0</v>
      </c>
      <c r="D79" s="35">
        <v>0</v>
      </c>
      <c r="E79" s="35">
        <v>0</v>
      </c>
      <c r="F79" s="35">
        <v>0</v>
      </c>
      <c r="G79" s="35">
        <v>0</v>
      </c>
      <c r="H79" s="35">
        <v>0</v>
      </c>
      <c r="I79" s="36">
        <v>0</v>
      </c>
      <c r="J79" s="36">
        <v>0</v>
      </c>
      <c r="K79" s="36">
        <v>0</v>
      </c>
      <c r="L79" s="36">
        <v>0</v>
      </c>
      <c r="M79" s="35">
        <v>0</v>
      </c>
      <c r="N79" s="35">
        <v>0</v>
      </c>
      <c r="O79" s="35">
        <v>0</v>
      </c>
      <c r="P79" s="35">
        <v>0</v>
      </c>
      <c r="Q79" s="35">
        <v>0</v>
      </c>
      <c r="R79" s="35">
        <v>0</v>
      </c>
      <c r="S79" s="35">
        <v>0</v>
      </c>
      <c r="T79" s="38">
        <v>0</v>
      </c>
      <c r="U79" s="35">
        <v>0</v>
      </c>
      <c r="V79" s="35">
        <v>0</v>
      </c>
      <c r="W79" s="35">
        <v>0</v>
      </c>
      <c r="X79" s="35">
        <v>0</v>
      </c>
      <c r="Y79" s="35">
        <v>0</v>
      </c>
      <c r="Z79" s="35">
        <v>0</v>
      </c>
      <c r="AA79" s="35">
        <v>0</v>
      </c>
      <c r="AB79" s="35">
        <v>0</v>
      </c>
      <c r="AC79" s="35">
        <v>0</v>
      </c>
      <c r="AD79" s="35">
        <v>0</v>
      </c>
      <c r="AE79" s="36">
        <v>0</v>
      </c>
      <c r="AF79" s="36">
        <v>0</v>
      </c>
      <c r="AG79" s="30">
        <f t="shared" si="2"/>
        <v>0</v>
      </c>
      <c r="AH79" s="31">
        <f t="shared" si="3"/>
        <v>0</v>
      </c>
      <c r="AI79" s="19"/>
      <c r="AJ79" s="19"/>
    </row>
    <row r="80" spans="2:36" x14ac:dyDescent="0.2">
      <c r="B80" s="43" t="s">
        <v>45</v>
      </c>
      <c r="C80" s="34">
        <v>0</v>
      </c>
      <c r="D80" s="35">
        <v>0</v>
      </c>
      <c r="E80" s="35">
        <v>0</v>
      </c>
      <c r="F80" s="35">
        <v>0</v>
      </c>
      <c r="G80" s="35">
        <v>0</v>
      </c>
      <c r="H80" s="35">
        <v>0</v>
      </c>
      <c r="I80" s="36">
        <v>0</v>
      </c>
      <c r="J80" s="36">
        <v>0</v>
      </c>
      <c r="K80" s="36">
        <v>0</v>
      </c>
      <c r="L80" s="36">
        <v>0</v>
      </c>
      <c r="M80" s="35">
        <v>0</v>
      </c>
      <c r="N80" s="35">
        <v>0</v>
      </c>
      <c r="O80" s="35">
        <v>0</v>
      </c>
      <c r="P80" s="35">
        <v>0</v>
      </c>
      <c r="Q80" s="35">
        <v>0</v>
      </c>
      <c r="R80" s="35">
        <v>0</v>
      </c>
      <c r="S80" s="35">
        <v>0</v>
      </c>
      <c r="T80" s="38">
        <v>0</v>
      </c>
      <c r="U80" s="35">
        <v>0</v>
      </c>
      <c r="V80" s="35">
        <v>0</v>
      </c>
      <c r="W80" s="35">
        <v>0</v>
      </c>
      <c r="X80" s="35">
        <v>0</v>
      </c>
      <c r="Y80" s="35">
        <v>0</v>
      </c>
      <c r="Z80" s="35">
        <v>0</v>
      </c>
      <c r="AA80" s="35">
        <v>0</v>
      </c>
      <c r="AB80" s="35">
        <v>0</v>
      </c>
      <c r="AC80" s="35">
        <v>0</v>
      </c>
      <c r="AD80" s="35">
        <v>0</v>
      </c>
      <c r="AE80" s="36">
        <v>0</v>
      </c>
      <c r="AF80" s="36">
        <v>0</v>
      </c>
      <c r="AG80" s="30">
        <f t="shared" si="2"/>
        <v>0</v>
      </c>
      <c r="AH80" s="31">
        <f t="shared" si="3"/>
        <v>0</v>
      </c>
      <c r="AI80" s="19"/>
      <c r="AJ80" s="19"/>
    </row>
    <row r="81" spans="2:36" s="19" customFormat="1" x14ac:dyDescent="0.2">
      <c r="B81" s="25" t="s">
        <v>55</v>
      </c>
      <c r="C81" s="30">
        <v>35563.720000000008</v>
      </c>
      <c r="D81" s="29">
        <v>-395955.86172899982</v>
      </c>
      <c r="E81" s="29">
        <v>0</v>
      </c>
      <c r="F81" s="29">
        <v>-657.84249999999997</v>
      </c>
      <c r="G81" s="29">
        <v>-9029.8934019999997</v>
      </c>
      <c r="H81" s="29">
        <v>-567.35199999999986</v>
      </c>
      <c r="I81" s="29">
        <v>0</v>
      </c>
      <c r="J81" s="29">
        <v>0</v>
      </c>
      <c r="K81" s="29">
        <v>0</v>
      </c>
      <c r="L81" s="29">
        <v>7182.9909999999982</v>
      </c>
      <c r="M81" s="27">
        <v>-4.5919999999999996</v>
      </c>
      <c r="N81" s="27">
        <v>-6222.2240000000002</v>
      </c>
      <c r="O81" s="27">
        <v>0</v>
      </c>
      <c r="P81" s="27">
        <v>535.34825740000008</v>
      </c>
      <c r="Q81" s="29">
        <v>-6.2720000000000056</v>
      </c>
      <c r="R81" s="29">
        <v>71391.248896893128</v>
      </c>
      <c r="S81" s="29">
        <v>0</v>
      </c>
      <c r="T81" s="31">
        <v>4010603.4749999996</v>
      </c>
      <c r="U81" s="29">
        <v>20842.127413719998</v>
      </c>
      <c r="V81" s="29">
        <v>41266.261677300005</v>
      </c>
      <c r="W81" s="29">
        <v>195658.47143509315</v>
      </c>
      <c r="X81" s="29">
        <v>6566.8100000000013</v>
      </c>
      <c r="Y81" s="29">
        <v>0</v>
      </c>
      <c r="Z81" s="29">
        <v>0</v>
      </c>
      <c r="AA81" s="29">
        <v>8319703.1804174231</v>
      </c>
      <c r="AB81" s="29">
        <v>1676.213</v>
      </c>
      <c r="AC81" s="29">
        <v>0</v>
      </c>
      <c r="AD81" s="29">
        <v>4862898.1063064802</v>
      </c>
      <c r="AE81" s="29">
        <v>0</v>
      </c>
      <c r="AF81" s="29">
        <v>-136359.97420769156</v>
      </c>
      <c r="AG81" s="30">
        <f t="shared" si="2"/>
        <v>8562726.7418642361</v>
      </c>
      <c r="AH81" s="31">
        <f t="shared" si="3"/>
        <v>8462357.1997013818</v>
      </c>
    </row>
    <row r="82" spans="2:36" s="19" customFormat="1" x14ac:dyDescent="0.2">
      <c r="B82" s="41" t="s">
        <v>56</v>
      </c>
      <c r="C82" s="30">
        <v>5.8819999999999997</v>
      </c>
      <c r="D82" s="29">
        <v>-359148.0975209999</v>
      </c>
      <c r="E82" s="29">
        <v>0</v>
      </c>
      <c r="F82" s="29">
        <v>-272.88699999999994</v>
      </c>
      <c r="G82" s="29">
        <v>-8852.6144019999992</v>
      </c>
      <c r="H82" s="29">
        <v>511.92900000000003</v>
      </c>
      <c r="I82" s="29">
        <v>0</v>
      </c>
      <c r="J82" s="29">
        <v>0</v>
      </c>
      <c r="K82" s="29">
        <v>0</v>
      </c>
      <c r="L82" s="29">
        <v>5624.4209999999985</v>
      </c>
      <c r="M82" s="27">
        <v>-4.5919999999999996</v>
      </c>
      <c r="N82" s="27">
        <v>-5062.4059999999999</v>
      </c>
      <c r="O82" s="27">
        <v>0</v>
      </c>
      <c r="P82" s="27">
        <v>-1.5547903300000598</v>
      </c>
      <c r="Q82" s="29">
        <v>-6.2720000000000056</v>
      </c>
      <c r="R82" s="29">
        <v>5104.2055350000001</v>
      </c>
      <c r="S82" s="29">
        <v>0</v>
      </c>
      <c r="T82" s="31">
        <v>1144999.1739999999</v>
      </c>
      <c r="U82" s="29">
        <v>22938.603272299999</v>
      </c>
      <c r="V82" s="29">
        <v>17724.063060450004</v>
      </c>
      <c r="W82" s="29">
        <v>-2584.0790559999987</v>
      </c>
      <c r="X82" s="29">
        <v>-1087.0349999999999</v>
      </c>
      <c r="Y82" s="29">
        <v>0</v>
      </c>
      <c r="Z82" s="29">
        <v>0</v>
      </c>
      <c r="AA82" s="29">
        <v>657114.7598306</v>
      </c>
      <c r="AB82" s="29">
        <v>1700.749</v>
      </c>
      <c r="AC82" s="29">
        <v>0</v>
      </c>
      <c r="AD82" s="29">
        <v>-239718.59688290005</v>
      </c>
      <c r="AE82" s="29">
        <v>0</v>
      </c>
      <c r="AF82" s="29">
        <v>0</v>
      </c>
      <c r="AG82" s="30">
        <f t="shared" si="2"/>
        <v>668611.68764490006</v>
      </c>
      <c r="AH82" s="31">
        <f t="shared" si="3"/>
        <v>570373.96440121986</v>
      </c>
    </row>
    <row r="83" spans="2:36" x14ac:dyDescent="0.2">
      <c r="B83" s="42" t="s">
        <v>31</v>
      </c>
      <c r="C83" s="34">
        <v>0</v>
      </c>
      <c r="D83" s="35">
        <v>6348.7796019999996</v>
      </c>
      <c r="E83" s="35">
        <v>0</v>
      </c>
      <c r="F83" s="35">
        <v>215.10900000000001</v>
      </c>
      <c r="G83" s="35">
        <v>-5312.2274020000004</v>
      </c>
      <c r="H83" s="35">
        <v>0</v>
      </c>
      <c r="I83" s="36">
        <v>0</v>
      </c>
      <c r="J83" s="36">
        <v>0</v>
      </c>
      <c r="K83" s="36">
        <v>0</v>
      </c>
      <c r="L83" s="36">
        <v>4232.4690000000001</v>
      </c>
      <c r="M83" s="35">
        <v>0</v>
      </c>
      <c r="N83" s="35">
        <v>-228.75800000000004</v>
      </c>
      <c r="O83" s="35">
        <v>0</v>
      </c>
      <c r="P83" s="35">
        <v>-127.22040900000005</v>
      </c>
      <c r="Q83" s="35">
        <v>-112.941</v>
      </c>
      <c r="R83" s="35">
        <v>5.8819999999999997</v>
      </c>
      <c r="S83" s="35">
        <v>0</v>
      </c>
      <c r="T83" s="38">
        <v>0</v>
      </c>
      <c r="U83" s="35">
        <v>2984.5173690000001</v>
      </c>
      <c r="V83" s="35">
        <v>0</v>
      </c>
      <c r="W83" s="35">
        <v>-2927.0690559999989</v>
      </c>
      <c r="X83" s="35">
        <v>0</v>
      </c>
      <c r="Y83" s="35">
        <v>0</v>
      </c>
      <c r="Z83" s="35">
        <v>0</v>
      </c>
      <c r="AA83" s="35">
        <v>-360634.70003399992</v>
      </c>
      <c r="AB83" s="35">
        <v>1820.606</v>
      </c>
      <c r="AC83" s="35">
        <v>0</v>
      </c>
      <c r="AD83" s="36">
        <v>0</v>
      </c>
      <c r="AE83" s="36">
        <v>0</v>
      </c>
      <c r="AF83" s="36">
        <v>0</v>
      </c>
      <c r="AG83" s="30">
        <f t="shared" si="2"/>
        <v>-366002.42012299993</v>
      </c>
      <c r="AH83" s="31">
        <f t="shared" si="3"/>
        <v>12266.867193000002</v>
      </c>
      <c r="AI83" s="19"/>
      <c r="AJ83" s="19"/>
    </row>
    <row r="84" spans="2:36" x14ac:dyDescent="0.2">
      <c r="B84" s="42" t="s">
        <v>32</v>
      </c>
      <c r="C84" s="34">
        <v>0</v>
      </c>
      <c r="D84" s="35">
        <v>0</v>
      </c>
      <c r="E84" s="35">
        <v>0</v>
      </c>
      <c r="F84" s="35">
        <v>0</v>
      </c>
      <c r="G84" s="35">
        <v>0</v>
      </c>
      <c r="H84" s="35">
        <v>0</v>
      </c>
      <c r="I84" s="36">
        <v>0</v>
      </c>
      <c r="J84" s="36">
        <v>0</v>
      </c>
      <c r="K84" s="36">
        <v>0</v>
      </c>
      <c r="L84" s="36">
        <v>0</v>
      </c>
      <c r="M84" s="35">
        <v>0</v>
      </c>
      <c r="N84" s="35">
        <v>0</v>
      </c>
      <c r="O84" s="35">
        <v>0</v>
      </c>
      <c r="P84" s="35">
        <v>0</v>
      </c>
      <c r="Q84" s="35">
        <v>0</v>
      </c>
      <c r="R84" s="35">
        <v>0</v>
      </c>
      <c r="S84" s="35">
        <v>0</v>
      </c>
      <c r="T84" s="38">
        <v>0</v>
      </c>
      <c r="U84" s="35">
        <v>0</v>
      </c>
      <c r="V84" s="35">
        <v>0</v>
      </c>
      <c r="W84" s="35">
        <v>0</v>
      </c>
      <c r="X84" s="35">
        <v>0</v>
      </c>
      <c r="Y84" s="35">
        <v>0</v>
      </c>
      <c r="Z84" s="35">
        <v>0</v>
      </c>
      <c r="AA84" s="35">
        <v>17.547000000000001</v>
      </c>
      <c r="AB84" s="35">
        <v>0</v>
      </c>
      <c r="AC84" s="35">
        <v>0</v>
      </c>
      <c r="AD84" s="35">
        <v>0</v>
      </c>
      <c r="AE84" s="36">
        <v>0</v>
      </c>
      <c r="AF84" s="36">
        <v>0</v>
      </c>
      <c r="AG84" s="30">
        <f t="shared" si="2"/>
        <v>17.547000000000001</v>
      </c>
      <c r="AH84" s="31">
        <f t="shared" si="3"/>
        <v>0</v>
      </c>
      <c r="AI84" s="19"/>
      <c r="AJ84" s="19"/>
    </row>
    <row r="85" spans="2:36" x14ac:dyDescent="0.2">
      <c r="B85" s="42" t="s">
        <v>33</v>
      </c>
      <c r="C85" s="34">
        <v>0</v>
      </c>
      <c r="D85" s="35">
        <v>-4806.6844020000008</v>
      </c>
      <c r="E85" s="35">
        <v>0</v>
      </c>
      <c r="F85" s="35">
        <v>-505.54300000000001</v>
      </c>
      <c r="G85" s="35">
        <v>0</v>
      </c>
      <c r="H85" s="35">
        <v>50.033999999999999</v>
      </c>
      <c r="I85" s="36">
        <v>0</v>
      </c>
      <c r="J85" s="36">
        <v>0</v>
      </c>
      <c r="K85" s="36">
        <v>0</v>
      </c>
      <c r="L85" s="36">
        <v>480.65499999999997</v>
      </c>
      <c r="M85" s="35">
        <v>0</v>
      </c>
      <c r="N85" s="35">
        <v>-4116.5529999999999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8">
        <v>0</v>
      </c>
      <c r="U85" s="35">
        <v>-41.496000000000002</v>
      </c>
      <c r="V85" s="35">
        <v>95.510999999999996</v>
      </c>
      <c r="W85" s="35">
        <v>0</v>
      </c>
      <c r="X85" s="35">
        <v>0</v>
      </c>
      <c r="Y85" s="35">
        <v>0</v>
      </c>
      <c r="Z85" s="35">
        <v>0</v>
      </c>
      <c r="AA85" s="35">
        <v>503.39100000000002</v>
      </c>
      <c r="AB85" s="35">
        <v>0</v>
      </c>
      <c r="AC85" s="35">
        <v>0</v>
      </c>
      <c r="AD85" s="35">
        <v>0</v>
      </c>
      <c r="AE85" s="36">
        <v>0</v>
      </c>
      <c r="AF85" s="36">
        <v>0</v>
      </c>
      <c r="AG85" s="30">
        <f t="shared" si="2"/>
        <v>461.89500000000004</v>
      </c>
      <c r="AH85" s="31">
        <f t="shared" si="3"/>
        <v>-8802.5804019999996</v>
      </c>
      <c r="AI85" s="19"/>
      <c r="AJ85" s="19"/>
    </row>
    <row r="86" spans="2:36" x14ac:dyDescent="0.2">
      <c r="B86" s="42" t="s">
        <v>34</v>
      </c>
      <c r="C86" s="34">
        <v>5.8819999999999997</v>
      </c>
      <c r="D86" s="35">
        <v>-112.941</v>
      </c>
      <c r="E86" s="35">
        <v>0</v>
      </c>
      <c r="F86" s="35">
        <v>0</v>
      </c>
      <c r="G86" s="35">
        <v>0</v>
      </c>
      <c r="H86" s="35">
        <v>0</v>
      </c>
      <c r="I86" s="36">
        <v>0</v>
      </c>
      <c r="J86" s="36">
        <v>0</v>
      </c>
      <c r="K86" s="36">
        <v>0</v>
      </c>
      <c r="L86" s="36">
        <v>0</v>
      </c>
      <c r="M86" s="35">
        <v>0</v>
      </c>
      <c r="N86" s="35">
        <v>0</v>
      </c>
      <c r="O86" s="35">
        <v>0</v>
      </c>
      <c r="P86" s="35">
        <v>0</v>
      </c>
      <c r="Q86" s="35">
        <v>0</v>
      </c>
      <c r="R86" s="35">
        <v>683.06187799999998</v>
      </c>
      <c r="S86" s="35">
        <v>0</v>
      </c>
      <c r="T86" s="38">
        <v>0</v>
      </c>
      <c r="U86" s="35">
        <v>257.11700000000002</v>
      </c>
      <c r="V86" s="35">
        <v>0</v>
      </c>
      <c r="W86" s="35">
        <v>0</v>
      </c>
      <c r="X86" s="35">
        <v>0</v>
      </c>
      <c r="Y86" s="35">
        <v>0</v>
      </c>
      <c r="Z86" s="35">
        <v>0</v>
      </c>
      <c r="AA86" s="35">
        <v>4158.1446569999998</v>
      </c>
      <c r="AB86" s="35">
        <v>0</v>
      </c>
      <c r="AC86" s="35">
        <v>0</v>
      </c>
      <c r="AD86" s="35">
        <v>0</v>
      </c>
      <c r="AE86" s="36">
        <v>0</v>
      </c>
      <c r="AF86" s="36">
        <v>0</v>
      </c>
      <c r="AG86" s="30">
        <f t="shared" si="2"/>
        <v>4421.1436569999996</v>
      </c>
      <c r="AH86" s="31">
        <f t="shared" si="3"/>
        <v>570.12087799999995</v>
      </c>
      <c r="AI86" s="19"/>
      <c r="AJ86" s="19"/>
    </row>
    <row r="87" spans="2:36" x14ac:dyDescent="0.2">
      <c r="B87" s="42" t="s">
        <v>35</v>
      </c>
      <c r="C87" s="34">
        <v>0</v>
      </c>
      <c r="D87" s="35">
        <v>0</v>
      </c>
      <c r="E87" s="35">
        <v>0</v>
      </c>
      <c r="F87" s="35">
        <v>0</v>
      </c>
      <c r="G87" s="35">
        <v>0</v>
      </c>
      <c r="H87" s="35">
        <v>0</v>
      </c>
      <c r="I87" s="36">
        <v>0</v>
      </c>
      <c r="J87" s="36">
        <v>0</v>
      </c>
      <c r="K87" s="36">
        <v>0</v>
      </c>
      <c r="L87" s="36">
        <v>0</v>
      </c>
      <c r="M87" s="35">
        <v>0</v>
      </c>
      <c r="N87" s="35">
        <v>0</v>
      </c>
      <c r="O87" s="35">
        <v>0</v>
      </c>
      <c r="P87" s="35">
        <v>0</v>
      </c>
      <c r="Q87" s="35">
        <v>0</v>
      </c>
      <c r="R87" s="35">
        <v>0</v>
      </c>
      <c r="S87" s="35">
        <v>0</v>
      </c>
      <c r="T87" s="38">
        <v>0</v>
      </c>
      <c r="U87" s="35">
        <v>0</v>
      </c>
      <c r="V87" s="35">
        <v>0</v>
      </c>
      <c r="W87" s="35">
        <v>0</v>
      </c>
      <c r="X87" s="35">
        <v>0</v>
      </c>
      <c r="Y87" s="35">
        <v>0</v>
      </c>
      <c r="Z87" s="35">
        <v>0</v>
      </c>
      <c r="AA87" s="35">
        <v>1228479.2209999999</v>
      </c>
      <c r="AB87" s="35">
        <v>0</v>
      </c>
      <c r="AC87" s="35">
        <v>0</v>
      </c>
      <c r="AD87" s="35">
        <v>0</v>
      </c>
      <c r="AE87" s="36">
        <v>0</v>
      </c>
      <c r="AF87" s="36">
        <v>0</v>
      </c>
      <c r="AG87" s="30">
        <f t="shared" si="2"/>
        <v>1228479.2209999999</v>
      </c>
      <c r="AH87" s="31">
        <f t="shared" si="3"/>
        <v>0</v>
      </c>
      <c r="AI87" s="19"/>
      <c r="AJ87" s="19"/>
    </row>
    <row r="88" spans="2:36" x14ac:dyDescent="0.2">
      <c r="B88" s="42" t="s">
        <v>57</v>
      </c>
      <c r="C88" s="34">
        <v>0</v>
      </c>
      <c r="D88" s="35">
        <v>2984.5173690000001</v>
      </c>
      <c r="E88" s="35">
        <v>0</v>
      </c>
      <c r="F88" s="35">
        <v>0</v>
      </c>
      <c r="G88" s="35">
        <v>95.510999999999996</v>
      </c>
      <c r="H88" s="35">
        <v>-41.496000000000002</v>
      </c>
      <c r="I88" s="36">
        <v>0</v>
      </c>
      <c r="J88" s="36">
        <v>0</v>
      </c>
      <c r="K88" s="36">
        <v>0</v>
      </c>
      <c r="L88" s="36">
        <v>2072.0859999999998</v>
      </c>
      <c r="M88" s="35">
        <v>-4.5919999999999996</v>
      </c>
      <c r="N88" s="35">
        <v>1715.463</v>
      </c>
      <c r="O88" s="35">
        <v>0</v>
      </c>
      <c r="P88" s="35">
        <v>49.387</v>
      </c>
      <c r="Q88" s="35">
        <v>0</v>
      </c>
      <c r="R88" s="35">
        <v>257.11700000000002</v>
      </c>
      <c r="S88" s="35">
        <v>0</v>
      </c>
      <c r="T88" s="38">
        <v>0</v>
      </c>
      <c r="U88" s="35">
        <v>19738.464903299999</v>
      </c>
      <c r="V88" s="35">
        <v>-778.13700745000006</v>
      </c>
      <c r="W88" s="35">
        <v>0</v>
      </c>
      <c r="X88" s="35">
        <v>0</v>
      </c>
      <c r="Y88" s="35">
        <v>0</v>
      </c>
      <c r="Z88" s="35">
        <v>0</v>
      </c>
      <c r="AA88" s="35">
        <v>29602.948095600001</v>
      </c>
      <c r="AB88" s="35">
        <v>0</v>
      </c>
      <c r="AC88" s="35">
        <v>0</v>
      </c>
      <c r="AD88" s="35">
        <v>0</v>
      </c>
      <c r="AE88" s="36">
        <v>0</v>
      </c>
      <c r="AF88" s="36">
        <v>0</v>
      </c>
      <c r="AG88" s="30">
        <f t="shared" si="2"/>
        <v>49432.331998900001</v>
      </c>
      <c r="AH88" s="31">
        <f t="shared" si="3"/>
        <v>6258.9373615499999</v>
      </c>
      <c r="AI88" s="19"/>
      <c r="AJ88" s="19"/>
    </row>
    <row r="89" spans="2:36" x14ac:dyDescent="0.2">
      <c r="B89" s="42" t="s">
        <v>48</v>
      </c>
      <c r="C89" s="34">
        <v>0</v>
      </c>
      <c r="D89" s="35">
        <v>-2927.0690559999989</v>
      </c>
      <c r="E89" s="35">
        <v>0</v>
      </c>
      <c r="F89" s="35">
        <v>0</v>
      </c>
      <c r="G89" s="35">
        <v>0</v>
      </c>
      <c r="H89" s="35">
        <v>0</v>
      </c>
      <c r="I89" s="36">
        <v>0</v>
      </c>
      <c r="J89" s="36">
        <v>0</v>
      </c>
      <c r="K89" s="36">
        <v>0</v>
      </c>
      <c r="L89" s="36">
        <v>347.63299999999998</v>
      </c>
      <c r="M89" s="35">
        <v>0</v>
      </c>
      <c r="N89" s="35">
        <v>342.99</v>
      </c>
      <c r="O89" s="35">
        <v>0</v>
      </c>
      <c r="P89" s="35">
        <v>-1.5313762300000002</v>
      </c>
      <c r="Q89" s="35">
        <v>0</v>
      </c>
      <c r="R89" s="35">
        <v>0</v>
      </c>
      <c r="S89" s="35">
        <v>0</v>
      </c>
      <c r="T89" s="38">
        <v>0</v>
      </c>
      <c r="U89" s="35">
        <v>0</v>
      </c>
      <c r="V89" s="35">
        <v>0</v>
      </c>
      <c r="W89" s="35">
        <v>0</v>
      </c>
      <c r="X89" s="35">
        <v>0</v>
      </c>
      <c r="Y89" s="35">
        <v>0</v>
      </c>
      <c r="Z89" s="35">
        <v>0</v>
      </c>
      <c r="AA89" s="35">
        <v>-1087.0349999999999</v>
      </c>
      <c r="AB89" s="35">
        <v>0</v>
      </c>
      <c r="AC89" s="35">
        <v>0</v>
      </c>
      <c r="AD89" s="35">
        <v>0</v>
      </c>
      <c r="AE89" s="36">
        <v>0</v>
      </c>
      <c r="AF89" s="36">
        <v>0</v>
      </c>
      <c r="AG89" s="30">
        <f t="shared" si="2"/>
        <v>-1087.0349999999999</v>
      </c>
      <c r="AH89" s="31">
        <f t="shared" si="3"/>
        <v>-2237.9774322299991</v>
      </c>
      <c r="AI89" s="19"/>
      <c r="AJ89" s="19"/>
    </row>
    <row r="90" spans="2:36" ht="12.75" customHeight="1" x14ac:dyDescent="0.2">
      <c r="B90" s="42" t="s">
        <v>38</v>
      </c>
      <c r="C90" s="34">
        <v>0</v>
      </c>
      <c r="D90" s="35">
        <v>0</v>
      </c>
      <c r="E90" s="35">
        <v>0</v>
      </c>
      <c r="F90" s="35">
        <v>0</v>
      </c>
      <c r="G90" s="35">
        <v>0</v>
      </c>
      <c r="H90" s="35">
        <v>0</v>
      </c>
      <c r="I90" s="36">
        <v>0</v>
      </c>
      <c r="J90" s="36">
        <v>0</v>
      </c>
      <c r="K90" s="36">
        <v>0</v>
      </c>
      <c r="L90" s="36">
        <v>0</v>
      </c>
      <c r="M90" s="35">
        <v>0</v>
      </c>
      <c r="N90" s="35">
        <v>0</v>
      </c>
      <c r="O90" s="35">
        <v>0</v>
      </c>
      <c r="P90" s="35">
        <v>0</v>
      </c>
      <c r="Q90" s="35">
        <v>0</v>
      </c>
      <c r="R90" s="35">
        <v>0</v>
      </c>
      <c r="S90" s="35">
        <v>0</v>
      </c>
      <c r="T90" s="38">
        <v>0</v>
      </c>
      <c r="U90" s="35">
        <v>0</v>
      </c>
      <c r="V90" s="35">
        <v>0</v>
      </c>
      <c r="W90" s="35">
        <v>0</v>
      </c>
      <c r="X90" s="35">
        <v>0</v>
      </c>
      <c r="Y90" s="35">
        <v>0</v>
      </c>
      <c r="Z90" s="35">
        <v>0</v>
      </c>
      <c r="AA90" s="35">
        <v>0</v>
      </c>
      <c r="AB90" s="35">
        <v>0</v>
      </c>
      <c r="AC90" s="35">
        <v>0</v>
      </c>
      <c r="AD90" s="35">
        <v>0</v>
      </c>
      <c r="AE90" s="36">
        <v>0</v>
      </c>
      <c r="AF90" s="36">
        <v>0</v>
      </c>
      <c r="AG90" s="30">
        <f t="shared" si="2"/>
        <v>0</v>
      </c>
      <c r="AH90" s="31">
        <f t="shared" si="3"/>
        <v>0</v>
      </c>
      <c r="AI90" s="19"/>
      <c r="AJ90" s="19"/>
    </row>
    <row r="91" spans="2:36" x14ac:dyDescent="0.2">
      <c r="B91" s="42" t="s">
        <v>39</v>
      </c>
      <c r="C91" s="34">
        <v>0</v>
      </c>
      <c r="D91" s="35">
        <v>-360634.70003399992</v>
      </c>
      <c r="E91" s="35">
        <v>0</v>
      </c>
      <c r="F91" s="35">
        <v>17.547000000000001</v>
      </c>
      <c r="G91" s="35">
        <v>0</v>
      </c>
      <c r="H91" s="35">
        <v>503.39100000000002</v>
      </c>
      <c r="I91" s="36">
        <v>0</v>
      </c>
      <c r="J91" s="36">
        <v>0</v>
      </c>
      <c r="K91" s="36">
        <v>0</v>
      </c>
      <c r="L91" s="36">
        <v>-1508.422</v>
      </c>
      <c r="M91" s="35">
        <v>0</v>
      </c>
      <c r="N91" s="35">
        <v>-2775.5479999999998</v>
      </c>
      <c r="O91" s="35">
        <v>0</v>
      </c>
      <c r="P91" s="35">
        <v>77.809994899999992</v>
      </c>
      <c r="Q91" s="35">
        <v>0</v>
      </c>
      <c r="R91" s="35">
        <v>4158.1446569999998</v>
      </c>
      <c r="S91" s="35">
        <v>0</v>
      </c>
      <c r="T91" s="38">
        <v>1228479.2209999999</v>
      </c>
      <c r="U91" s="35">
        <v>0</v>
      </c>
      <c r="V91" s="35">
        <v>29777.800549750002</v>
      </c>
      <c r="W91" s="35">
        <v>0</v>
      </c>
      <c r="X91" s="35">
        <v>-1087.0349999999999</v>
      </c>
      <c r="Y91" s="35">
        <v>0</v>
      </c>
      <c r="Z91" s="35">
        <v>0</v>
      </c>
      <c r="AA91" s="35">
        <v>0</v>
      </c>
      <c r="AB91" s="35">
        <v>-119.857</v>
      </c>
      <c r="AC91" s="35">
        <v>0</v>
      </c>
      <c r="AD91" s="35">
        <v>-239718.59688290005</v>
      </c>
      <c r="AE91" s="36">
        <v>0</v>
      </c>
      <c r="AF91" s="36">
        <v>0</v>
      </c>
      <c r="AG91" s="30">
        <f t="shared" si="2"/>
        <v>0</v>
      </c>
      <c r="AH91" s="31">
        <f t="shared" si="3"/>
        <v>657169.75528475002</v>
      </c>
      <c r="AI91" s="19"/>
      <c r="AJ91" s="19"/>
    </row>
    <row r="92" spans="2:36" x14ac:dyDescent="0.2">
      <c r="B92" s="42" t="s">
        <v>40</v>
      </c>
      <c r="C92" s="34">
        <v>0</v>
      </c>
      <c r="D92" s="35">
        <v>0</v>
      </c>
      <c r="E92" s="35">
        <v>0</v>
      </c>
      <c r="F92" s="35">
        <v>0</v>
      </c>
      <c r="G92" s="35">
        <v>0</v>
      </c>
      <c r="H92" s="35">
        <v>0</v>
      </c>
      <c r="I92" s="36">
        <v>0</v>
      </c>
      <c r="J92" s="36">
        <v>0</v>
      </c>
      <c r="K92" s="36">
        <v>0</v>
      </c>
      <c r="L92" s="36">
        <v>0</v>
      </c>
      <c r="M92" s="35">
        <v>0</v>
      </c>
      <c r="N92" s="35">
        <v>0</v>
      </c>
      <c r="O92" s="35">
        <v>0</v>
      </c>
      <c r="P92" s="35">
        <v>0</v>
      </c>
      <c r="Q92" s="35">
        <v>0</v>
      </c>
      <c r="R92" s="35">
        <v>0</v>
      </c>
      <c r="S92" s="35">
        <v>0</v>
      </c>
      <c r="T92" s="38">
        <v>0</v>
      </c>
      <c r="U92" s="35">
        <v>0</v>
      </c>
      <c r="V92" s="35">
        <v>0</v>
      </c>
      <c r="W92" s="35">
        <v>0</v>
      </c>
      <c r="X92" s="35">
        <v>0</v>
      </c>
      <c r="Y92" s="35">
        <v>0</v>
      </c>
      <c r="Z92" s="35">
        <v>0</v>
      </c>
      <c r="AA92" s="35">
        <v>-239718.59688290005</v>
      </c>
      <c r="AB92" s="35">
        <v>0</v>
      </c>
      <c r="AC92" s="35">
        <v>0</v>
      </c>
      <c r="AD92" s="35">
        <v>0</v>
      </c>
      <c r="AE92" s="36">
        <v>0</v>
      </c>
      <c r="AF92" s="36">
        <v>0</v>
      </c>
      <c r="AG92" s="30">
        <f t="shared" si="2"/>
        <v>-239718.59688290005</v>
      </c>
      <c r="AH92" s="31">
        <f t="shared" si="3"/>
        <v>0</v>
      </c>
      <c r="AI92" s="19"/>
      <c r="AJ92" s="19"/>
    </row>
    <row r="93" spans="2:36" x14ac:dyDescent="0.2">
      <c r="B93" s="42" t="s">
        <v>41</v>
      </c>
      <c r="C93" s="34">
        <v>0</v>
      </c>
      <c r="D93" s="35">
        <v>0</v>
      </c>
      <c r="E93" s="35">
        <v>0</v>
      </c>
      <c r="F93" s="35">
        <v>0</v>
      </c>
      <c r="G93" s="35">
        <v>0</v>
      </c>
      <c r="H93" s="35">
        <v>0</v>
      </c>
      <c r="I93" s="36">
        <v>0</v>
      </c>
      <c r="J93" s="36">
        <v>0</v>
      </c>
      <c r="K93" s="36">
        <v>0</v>
      </c>
      <c r="L93" s="36">
        <v>0</v>
      </c>
      <c r="M93" s="35">
        <v>0</v>
      </c>
      <c r="N93" s="35">
        <v>0</v>
      </c>
      <c r="O93" s="35">
        <v>0</v>
      </c>
      <c r="P93" s="35">
        <v>0</v>
      </c>
      <c r="Q93" s="35">
        <v>106.669</v>
      </c>
      <c r="R93" s="35">
        <v>0</v>
      </c>
      <c r="S93" s="35">
        <v>0</v>
      </c>
      <c r="T93" s="38">
        <v>-83480.047000000006</v>
      </c>
      <c r="U93" s="35">
        <v>0</v>
      </c>
      <c r="V93" s="35">
        <v>0</v>
      </c>
      <c r="W93" s="35">
        <v>0</v>
      </c>
      <c r="X93" s="35">
        <v>0</v>
      </c>
      <c r="Y93" s="35">
        <v>0</v>
      </c>
      <c r="Z93" s="35">
        <v>0</v>
      </c>
      <c r="AA93" s="35">
        <v>0</v>
      </c>
      <c r="AB93" s="35">
        <v>0</v>
      </c>
      <c r="AC93" s="35">
        <v>0</v>
      </c>
      <c r="AD93" s="35">
        <v>0</v>
      </c>
      <c r="AE93" s="36">
        <v>0</v>
      </c>
      <c r="AF93" s="36">
        <v>0</v>
      </c>
      <c r="AG93" s="30">
        <f t="shared" si="2"/>
        <v>106.669</v>
      </c>
      <c r="AH93" s="31">
        <f t="shared" si="3"/>
        <v>-83480.047000000006</v>
      </c>
      <c r="AI93" s="19"/>
      <c r="AJ93" s="19"/>
    </row>
    <row r="94" spans="2:36" x14ac:dyDescent="0.2">
      <c r="B94" s="43" t="s">
        <v>42</v>
      </c>
      <c r="C94" s="34">
        <v>0</v>
      </c>
      <c r="D94" s="35">
        <v>0</v>
      </c>
      <c r="E94" s="35">
        <v>0</v>
      </c>
      <c r="F94" s="35">
        <v>0</v>
      </c>
      <c r="G94" s="35">
        <v>480.65499999999997</v>
      </c>
      <c r="H94" s="35">
        <v>0</v>
      </c>
      <c r="I94" s="36">
        <v>0</v>
      </c>
      <c r="J94" s="36">
        <v>0</v>
      </c>
      <c r="K94" s="36">
        <v>0</v>
      </c>
      <c r="L94" s="36">
        <v>0</v>
      </c>
      <c r="M94" s="35">
        <v>0</v>
      </c>
      <c r="N94" s="35">
        <v>0</v>
      </c>
      <c r="O94" s="35">
        <v>0</v>
      </c>
      <c r="P94" s="35">
        <v>0</v>
      </c>
      <c r="Q94" s="35">
        <v>0</v>
      </c>
      <c r="R94" s="35">
        <v>0</v>
      </c>
      <c r="S94" s="35">
        <v>0</v>
      </c>
      <c r="T94" s="38">
        <v>0</v>
      </c>
      <c r="U94" s="35">
        <v>0</v>
      </c>
      <c r="V94" s="35">
        <v>2224.3920788</v>
      </c>
      <c r="W94" s="35">
        <v>0</v>
      </c>
      <c r="X94" s="35">
        <v>0</v>
      </c>
      <c r="Y94" s="35">
        <v>0</v>
      </c>
      <c r="Z94" s="35">
        <v>0</v>
      </c>
      <c r="AA94" s="35">
        <v>-1508.422</v>
      </c>
      <c r="AB94" s="35">
        <v>0</v>
      </c>
      <c r="AC94" s="35">
        <v>0</v>
      </c>
      <c r="AD94" s="35">
        <v>0</v>
      </c>
      <c r="AE94" s="36">
        <v>0</v>
      </c>
      <c r="AF94" s="36">
        <v>0</v>
      </c>
      <c r="AG94" s="30">
        <f t="shared" si="2"/>
        <v>-1027.7670000000001</v>
      </c>
      <c r="AH94" s="31">
        <f t="shared" si="3"/>
        <v>2224.3920788</v>
      </c>
      <c r="AI94" s="19"/>
      <c r="AJ94" s="19"/>
    </row>
    <row r="95" spans="2:36" x14ac:dyDescent="0.2">
      <c r="B95" s="43" t="s">
        <v>43</v>
      </c>
      <c r="C95" s="34">
        <v>0</v>
      </c>
      <c r="D95" s="35">
        <v>0</v>
      </c>
      <c r="E95" s="35">
        <v>0</v>
      </c>
      <c r="F95" s="35">
        <v>0</v>
      </c>
      <c r="G95" s="35">
        <v>-4116.5529999999999</v>
      </c>
      <c r="H95" s="35">
        <v>0</v>
      </c>
      <c r="I95" s="36">
        <v>0</v>
      </c>
      <c r="J95" s="36">
        <v>0</v>
      </c>
      <c r="K95" s="36">
        <v>0</v>
      </c>
      <c r="L95" s="36">
        <v>0</v>
      </c>
      <c r="M95" s="35">
        <v>0</v>
      </c>
      <c r="N95" s="35">
        <v>0</v>
      </c>
      <c r="O95" s="35">
        <v>0</v>
      </c>
      <c r="P95" s="35">
        <v>0</v>
      </c>
      <c r="Q95" s="35">
        <v>0</v>
      </c>
      <c r="R95" s="35">
        <v>0</v>
      </c>
      <c r="S95" s="35">
        <v>0</v>
      </c>
      <c r="T95" s="38">
        <v>0</v>
      </c>
      <c r="U95" s="35">
        <v>0</v>
      </c>
      <c r="V95" s="35">
        <v>-13595.503560650001</v>
      </c>
      <c r="W95" s="35">
        <v>342.99</v>
      </c>
      <c r="X95" s="35">
        <v>0</v>
      </c>
      <c r="Y95" s="35">
        <v>0</v>
      </c>
      <c r="Z95" s="35">
        <v>0</v>
      </c>
      <c r="AA95" s="35">
        <v>-2775.5479999999998</v>
      </c>
      <c r="AB95" s="35">
        <v>0</v>
      </c>
      <c r="AC95" s="35">
        <v>0</v>
      </c>
      <c r="AD95" s="35">
        <v>0</v>
      </c>
      <c r="AE95" s="36">
        <v>0</v>
      </c>
      <c r="AF95" s="36">
        <v>0</v>
      </c>
      <c r="AG95" s="30">
        <f t="shared" si="2"/>
        <v>-6549.1109999999999</v>
      </c>
      <c r="AH95" s="31">
        <f t="shared" si="3"/>
        <v>-13595.503560650001</v>
      </c>
      <c r="AI95" s="19"/>
      <c r="AJ95" s="19"/>
    </row>
    <row r="96" spans="2:36" x14ac:dyDescent="0.2">
      <c r="B96" s="43" t="s">
        <v>44</v>
      </c>
      <c r="C96" s="34">
        <v>0</v>
      </c>
      <c r="D96" s="35">
        <v>0</v>
      </c>
      <c r="E96" s="35">
        <v>0</v>
      </c>
      <c r="F96" s="35">
        <v>0</v>
      </c>
      <c r="G96" s="35">
        <v>0</v>
      </c>
      <c r="H96" s="35">
        <v>0</v>
      </c>
      <c r="I96" s="36">
        <v>0</v>
      </c>
      <c r="J96" s="36">
        <v>0</v>
      </c>
      <c r="K96" s="36">
        <v>0</v>
      </c>
      <c r="L96" s="36">
        <v>0</v>
      </c>
      <c r="M96" s="35">
        <v>0</v>
      </c>
      <c r="N96" s="35">
        <v>0</v>
      </c>
      <c r="O96" s="35">
        <v>0</v>
      </c>
      <c r="P96" s="35">
        <v>0</v>
      </c>
      <c r="Q96" s="35">
        <v>0</v>
      </c>
      <c r="R96" s="35">
        <v>0</v>
      </c>
      <c r="S96" s="35">
        <v>0</v>
      </c>
      <c r="T96" s="38">
        <v>0</v>
      </c>
      <c r="U96" s="35">
        <v>0</v>
      </c>
      <c r="V96" s="35">
        <v>0</v>
      </c>
      <c r="W96" s="35">
        <v>0</v>
      </c>
      <c r="X96" s="35">
        <v>0</v>
      </c>
      <c r="Y96" s="35">
        <v>0</v>
      </c>
      <c r="Z96" s="35">
        <v>0</v>
      </c>
      <c r="AA96" s="35">
        <v>77.809994899999992</v>
      </c>
      <c r="AB96" s="35">
        <v>0</v>
      </c>
      <c r="AC96" s="35">
        <v>0</v>
      </c>
      <c r="AD96" s="35">
        <v>0</v>
      </c>
      <c r="AE96" s="36">
        <v>0</v>
      </c>
      <c r="AF96" s="36">
        <v>0</v>
      </c>
      <c r="AG96" s="30">
        <f t="shared" si="2"/>
        <v>77.809994899999992</v>
      </c>
      <c r="AH96" s="31">
        <f t="shared" si="3"/>
        <v>0</v>
      </c>
      <c r="AI96" s="19"/>
      <c r="AJ96" s="19"/>
    </row>
    <row r="97" spans="2:36" x14ac:dyDescent="0.2">
      <c r="B97" s="43" t="s">
        <v>45</v>
      </c>
      <c r="C97" s="34">
        <v>0</v>
      </c>
      <c r="D97" s="35">
        <v>0</v>
      </c>
      <c r="E97" s="35">
        <v>0</v>
      </c>
      <c r="F97" s="35">
        <v>0</v>
      </c>
      <c r="G97" s="35">
        <v>0</v>
      </c>
      <c r="H97" s="35">
        <v>0</v>
      </c>
      <c r="I97" s="36">
        <v>0</v>
      </c>
      <c r="J97" s="36">
        <v>0</v>
      </c>
      <c r="K97" s="36">
        <v>0</v>
      </c>
      <c r="L97" s="36">
        <v>0</v>
      </c>
      <c r="M97" s="35">
        <v>0</v>
      </c>
      <c r="N97" s="35">
        <v>0</v>
      </c>
      <c r="O97" s="35">
        <v>0</v>
      </c>
      <c r="P97" s="35">
        <v>0</v>
      </c>
      <c r="Q97" s="35">
        <v>0</v>
      </c>
      <c r="R97" s="35">
        <v>0</v>
      </c>
      <c r="S97" s="35">
        <v>0</v>
      </c>
      <c r="T97" s="38">
        <v>0</v>
      </c>
      <c r="U97" s="35">
        <v>0</v>
      </c>
      <c r="V97" s="35">
        <v>0</v>
      </c>
      <c r="W97" s="35">
        <v>0</v>
      </c>
      <c r="X97" s="35">
        <v>0</v>
      </c>
      <c r="Y97" s="35">
        <v>0</v>
      </c>
      <c r="Z97" s="35">
        <v>0</v>
      </c>
      <c r="AA97" s="35">
        <v>0</v>
      </c>
      <c r="AB97" s="35">
        <v>0</v>
      </c>
      <c r="AC97" s="35">
        <v>0</v>
      </c>
      <c r="AD97" s="35">
        <v>0</v>
      </c>
      <c r="AE97" s="36">
        <v>0</v>
      </c>
      <c r="AF97" s="36">
        <v>0</v>
      </c>
      <c r="AG97" s="30">
        <f t="shared" si="2"/>
        <v>0</v>
      </c>
      <c r="AH97" s="31">
        <f t="shared" si="3"/>
        <v>0</v>
      </c>
      <c r="AI97" s="19"/>
      <c r="AJ97" s="19"/>
    </row>
    <row r="98" spans="2:36" s="19" customFormat="1" x14ac:dyDescent="0.2">
      <c r="B98" s="41" t="s">
        <v>58</v>
      </c>
      <c r="C98" s="30">
        <v>35557.838000000011</v>
      </c>
      <c r="D98" s="29">
        <v>-36807.764207999928</v>
      </c>
      <c r="E98" s="29">
        <v>0</v>
      </c>
      <c r="F98" s="29">
        <v>-384.95550000000003</v>
      </c>
      <c r="G98" s="29">
        <v>-177.27899999999997</v>
      </c>
      <c r="H98" s="29">
        <v>-1079.2809999999999</v>
      </c>
      <c r="I98" s="29">
        <v>0</v>
      </c>
      <c r="J98" s="29">
        <v>0</v>
      </c>
      <c r="K98" s="29">
        <v>0</v>
      </c>
      <c r="L98" s="29">
        <v>1558.5700000000002</v>
      </c>
      <c r="M98" s="27">
        <v>0</v>
      </c>
      <c r="N98" s="27">
        <v>-1159.8179999999998</v>
      </c>
      <c r="O98" s="27">
        <v>0</v>
      </c>
      <c r="P98" s="27">
        <v>536.90304773000014</v>
      </c>
      <c r="Q98" s="29">
        <v>0</v>
      </c>
      <c r="R98" s="29">
        <v>66287.043361893127</v>
      </c>
      <c r="S98" s="29">
        <v>0</v>
      </c>
      <c r="T98" s="31">
        <v>2865604.301</v>
      </c>
      <c r="U98" s="29">
        <v>-2096.4758585799996</v>
      </c>
      <c r="V98" s="29">
        <v>23542.198616850001</v>
      </c>
      <c r="W98" s="29">
        <v>198242.55049109313</v>
      </c>
      <c r="X98" s="29">
        <v>7653.8450000000012</v>
      </c>
      <c r="Y98" s="29">
        <v>0</v>
      </c>
      <c r="Z98" s="29">
        <v>0</v>
      </c>
      <c r="AA98" s="29">
        <v>7662588.4205868235</v>
      </c>
      <c r="AB98" s="29">
        <v>-24.536000000000001</v>
      </c>
      <c r="AC98" s="29">
        <v>0</v>
      </c>
      <c r="AD98" s="29">
        <v>5102616.7031893805</v>
      </c>
      <c r="AE98" s="29">
        <v>0</v>
      </c>
      <c r="AF98" s="29">
        <v>-136359.97420769156</v>
      </c>
      <c r="AG98" s="30">
        <f t="shared" si="2"/>
        <v>7894115.0542193362</v>
      </c>
      <c r="AH98" s="31">
        <f t="shared" si="3"/>
        <v>7891983.2353001628</v>
      </c>
    </row>
    <row r="99" spans="2:36" x14ac:dyDescent="0.2">
      <c r="B99" s="42" t="s">
        <v>31</v>
      </c>
      <c r="C99" s="34">
        <v>18343.493000000002</v>
      </c>
      <c r="D99" s="35">
        <v>11538.630000000001</v>
      </c>
      <c r="E99" s="35">
        <v>0</v>
      </c>
      <c r="F99" s="35">
        <v>21.468</v>
      </c>
      <c r="G99" s="35">
        <v>-305.87599999999998</v>
      </c>
      <c r="H99" s="35">
        <v>-1110.1759999999999</v>
      </c>
      <c r="I99" s="36">
        <v>0</v>
      </c>
      <c r="J99" s="36">
        <v>0</v>
      </c>
      <c r="K99" s="36">
        <v>0</v>
      </c>
      <c r="L99" s="36">
        <v>1052.8710000000001</v>
      </c>
      <c r="M99" s="35">
        <v>0</v>
      </c>
      <c r="N99" s="35">
        <v>-4558.7080000000005</v>
      </c>
      <c r="O99" s="35">
        <v>0</v>
      </c>
      <c r="P99" s="35">
        <v>-14.463784080000018</v>
      </c>
      <c r="Q99" s="35">
        <v>0</v>
      </c>
      <c r="R99" s="35">
        <v>7330.769784080001</v>
      </c>
      <c r="S99" s="35">
        <v>0</v>
      </c>
      <c r="T99" s="38">
        <v>124.462</v>
      </c>
      <c r="U99" s="35">
        <v>-873.04899999999998</v>
      </c>
      <c r="V99" s="35">
        <v>10682.638000000001</v>
      </c>
      <c r="W99" s="35">
        <v>194799.24799999999</v>
      </c>
      <c r="X99" s="35">
        <v>4.9080000000000004</v>
      </c>
      <c r="Y99" s="35">
        <v>0</v>
      </c>
      <c r="Z99" s="35">
        <v>0</v>
      </c>
      <c r="AA99" s="35">
        <v>-240627.52620799991</v>
      </c>
      <c r="AB99" s="35">
        <v>-15.077</v>
      </c>
      <c r="AC99" s="35">
        <v>0</v>
      </c>
      <c r="AD99" s="36">
        <v>349.87299999999999</v>
      </c>
      <c r="AE99" s="36">
        <v>0</v>
      </c>
      <c r="AF99" s="36">
        <v>0</v>
      </c>
      <c r="AG99" s="30">
        <f t="shared" si="2"/>
        <v>-28663.710207999917</v>
      </c>
      <c r="AH99" s="31">
        <f t="shared" si="3"/>
        <v>25407.195</v>
      </c>
      <c r="AI99" s="19"/>
      <c r="AJ99" s="19"/>
    </row>
    <row r="100" spans="2:36" x14ac:dyDescent="0.2">
      <c r="B100" s="42" t="s">
        <v>32</v>
      </c>
      <c r="C100" s="34">
        <v>0</v>
      </c>
      <c r="D100" s="35">
        <v>0</v>
      </c>
      <c r="E100" s="35">
        <v>0</v>
      </c>
      <c r="F100" s="35">
        <v>0</v>
      </c>
      <c r="G100" s="35">
        <v>0</v>
      </c>
      <c r="H100" s="35">
        <v>0</v>
      </c>
      <c r="I100" s="36">
        <v>0</v>
      </c>
      <c r="J100" s="36">
        <v>0</v>
      </c>
      <c r="K100" s="36">
        <v>0</v>
      </c>
      <c r="L100" s="36">
        <v>0</v>
      </c>
      <c r="M100" s="35">
        <v>0</v>
      </c>
      <c r="N100" s="35">
        <v>0</v>
      </c>
      <c r="O100" s="35">
        <v>0</v>
      </c>
      <c r="P100" s="35">
        <v>0</v>
      </c>
      <c r="Q100" s="35">
        <v>0</v>
      </c>
      <c r="R100" s="35">
        <v>0</v>
      </c>
      <c r="S100" s="35">
        <v>0</v>
      </c>
      <c r="T100" s="38">
        <v>0</v>
      </c>
      <c r="U100" s="35">
        <v>-190.93700000000001</v>
      </c>
      <c r="V100" s="35">
        <v>0</v>
      </c>
      <c r="W100" s="35">
        <v>0</v>
      </c>
      <c r="X100" s="35">
        <v>0</v>
      </c>
      <c r="Y100" s="35">
        <v>0</v>
      </c>
      <c r="Z100" s="35">
        <v>0</v>
      </c>
      <c r="AA100" s="35">
        <v>-215.48650000000001</v>
      </c>
      <c r="AB100" s="35">
        <v>0</v>
      </c>
      <c r="AC100" s="35">
        <v>0</v>
      </c>
      <c r="AD100" s="35">
        <v>0</v>
      </c>
      <c r="AE100" s="36">
        <v>0</v>
      </c>
      <c r="AF100" s="36">
        <v>0</v>
      </c>
      <c r="AG100" s="30">
        <f t="shared" si="2"/>
        <v>-406.42349999999999</v>
      </c>
      <c r="AH100" s="31">
        <f t="shared" si="3"/>
        <v>0</v>
      </c>
      <c r="AI100" s="19"/>
      <c r="AJ100" s="19"/>
    </row>
    <row r="101" spans="2:36" x14ac:dyDescent="0.2">
      <c r="B101" s="42" t="s">
        <v>47</v>
      </c>
      <c r="C101" s="34">
        <v>-1110.1759999999999</v>
      </c>
      <c r="D101" s="35">
        <v>-305.87599999999998</v>
      </c>
      <c r="E101" s="35">
        <v>0</v>
      </c>
      <c r="F101" s="35">
        <v>0</v>
      </c>
      <c r="G101" s="35">
        <v>0</v>
      </c>
      <c r="H101" s="35">
        <v>0</v>
      </c>
      <c r="I101" s="36">
        <v>0</v>
      </c>
      <c r="J101" s="36">
        <v>0</v>
      </c>
      <c r="K101" s="36">
        <v>0</v>
      </c>
      <c r="L101" s="36">
        <v>0</v>
      </c>
      <c r="M101" s="35">
        <v>0</v>
      </c>
      <c r="N101" s="35">
        <v>190.86600000000001</v>
      </c>
      <c r="O101" s="35">
        <v>0</v>
      </c>
      <c r="P101" s="35">
        <v>0</v>
      </c>
      <c r="Q101" s="35">
        <v>0</v>
      </c>
      <c r="R101" s="35">
        <v>0</v>
      </c>
      <c r="S101" s="35">
        <v>0</v>
      </c>
      <c r="T101" s="38">
        <v>0</v>
      </c>
      <c r="U101" s="35">
        <v>0</v>
      </c>
      <c r="V101" s="35">
        <v>-62.268999999999998</v>
      </c>
      <c r="W101" s="35">
        <v>30.895</v>
      </c>
      <c r="X101" s="35">
        <v>0</v>
      </c>
      <c r="Y101" s="35">
        <v>0</v>
      </c>
      <c r="Z101" s="35">
        <v>0</v>
      </c>
      <c r="AA101" s="35">
        <v>0</v>
      </c>
      <c r="AB101" s="35">
        <v>0</v>
      </c>
      <c r="AC101" s="35">
        <v>0</v>
      </c>
      <c r="AD101" s="35">
        <v>0</v>
      </c>
      <c r="AE101" s="36">
        <v>0</v>
      </c>
      <c r="AF101" s="36">
        <v>0</v>
      </c>
      <c r="AG101" s="30">
        <f t="shared" si="2"/>
        <v>-1079.2809999999999</v>
      </c>
      <c r="AH101" s="31">
        <f t="shared" si="3"/>
        <v>-177.27899999999997</v>
      </c>
      <c r="AI101" s="19"/>
      <c r="AJ101" s="19"/>
    </row>
    <row r="102" spans="2:36" x14ac:dyDescent="0.2">
      <c r="B102" s="42" t="s">
        <v>34</v>
      </c>
      <c r="C102" s="34">
        <v>7330.769784080001</v>
      </c>
      <c r="D102" s="35">
        <v>0</v>
      </c>
      <c r="E102" s="35">
        <v>0</v>
      </c>
      <c r="F102" s="35">
        <v>0</v>
      </c>
      <c r="G102" s="35">
        <v>0</v>
      </c>
      <c r="H102" s="35">
        <v>0</v>
      </c>
      <c r="I102" s="36">
        <v>0</v>
      </c>
      <c r="J102" s="36">
        <v>0</v>
      </c>
      <c r="K102" s="36">
        <v>0</v>
      </c>
      <c r="L102" s="36">
        <v>0</v>
      </c>
      <c r="M102" s="35">
        <v>0</v>
      </c>
      <c r="N102" s="35">
        <v>0</v>
      </c>
      <c r="O102" s="35">
        <v>0</v>
      </c>
      <c r="P102" s="35">
        <v>0</v>
      </c>
      <c r="Q102" s="35">
        <v>0</v>
      </c>
      <c r="R102" s="35">
        <v>200.117347</v>
      </c>
      <c r="S102" s="35">
        <v>0</v>
      </c>
      <c r="T102" s="38">
        <v>0</v>
      </c>
      <c r="U102" s="35">
        <v>1551.4565037200005</v>
      </c>
      <c r="V102" s="35">
        <v>0</v>
      </c>
      <c r="W102" s="35">
        <v>2639.0064910931301</v>
      </c>
      <c r="X102" s="35">
        <v>0</v>
      </c>
      <c r="Y102" s="35">
        <v>0</v>
      </c>
      <c r="Z102" s="35">
        <v>0</v>
      </c>
      <c r="AA102" s="35">
        <v>59479.121235999999</v>
      </c>
      <c r="AB102" s="35">
        <v>0</v>
      </c>
      <c r="AC102" s="35">
        <v>0</v>
      </c>
      <c r="AD102" s="35">
        <v>0</v>
      </c>
      <c r="AE102" s="36">
        <v>0</v>
      </c>
      <c r="AF102" s="36">
        <v>0</v>
      </c>
      <c r="AG102" s="30">
        <f t="shared" si="2"/>
        <v>71000.354014893121</v>
      </c>
      <c r="AH102" s="31">
        <f t="shared" si="3"/>
        <v>200.117347</v>
      </c>
      <c r="AI102" s="19"/>
      <c r="AJ102" s="19"/>
    </row>
    <row r="103" spans="2:36" x14ac:dyDescent="0.2">
      <c r="B103" s="42" t="s">
        <v>35</v>
      </c>
      <c r="C103" s="34">
        <v>0</v>
      </c>
      <c r="D103" s="35">
        <v>0</v>
      </c>
      <c r="E103" s="35">
        <v>0</v>
      </c>
      <c r="F103" s="35">
        <v>0</v>
      </c>
      <c r="G103" s="35">
        <v>0</v>
      </c>
      <c r="H103" s="35">
        <v>0</v>
      </c>
      <c r="I103" s="36">
        <v>0</v>
      </c>
      <c r="J103" s="36">
        <v>0</v>
      </c>
      <c r="K103" s="36">
        <v>0</v>
      </c>
      <c r="L103" s="36">
        <v>0</v>
      </c>
      <c r="M103" s="35">
        <v>0</v>
      </c>
      <c r="N103" s="35">
        <v>0</v>
      </c>
      <c r="O103" s="35">
        <v>0</v>
      </c>
      <c r="P103" s="35">
        <v>0</v>
      </c>
      <c r="Q103" s="35">
        <v>0</v>
      </c>
      <c r="R103" s="35">
        <v>0</v>
      </c>
      <c r="S103" s="35">
        <v>0</v>
      </c>
      <c r="T103" s="38">
        <v>0</v>
      </c>
      <c r="U103" s="35">
        <v>0</v>
      </c>
      <c r="V103" s="35">
        <v>0</v>
      </c>
      <c r="W103" s="35">
        <v>0</v>
      </c>
      <c r="X103" s="35">
        <v>0</v>
      </c>
      <c r="Y103" s="35">
        <v>0</v>
      </c>
      <c r="Z103" s="35">
        <v>0</v>
      </c>
      <c r="AA103" s="35">
        <v>2865479.8390000002</v>
      </c>
      <c r="AB103" s="35">
        <v>0</v>
      </c>
      <c r="AC103" s="35">
        <v>0</v>
      </c>
      <c r="AD103" s="35">
        <v>0</v>
      </c>
      <c r="AE103" s="36">
        <v>0</v>
      </c>
      <c r="AF103" s="36">
        <v>0</v>
      </c>
      <c r="AG103" s="30">
        <f t="shared" si="2"/>
        <v>2865479.8390000002</v>
      </c>
      <c r="AH103" s="31">
        <f t="shared" si="3"/>
        <v>0</v>
      </c>
      <c r="AI103" s="19"/>
      <c r="AJ103" s="19"/>
    </row>
    <row r="104" spans="2:36" x14ac:dyDescent="0.2">
      <c r="B104" s="42" t="s">
        <v>57</v>
      </c>
      <c r="C104" s="34">
        <v>10682.638000000001</v>
      </c>
      <c r="D104" s="35">
        <v>-873.04899999999998</v>
      </c>
      <c r="E104" s="35">
        <v>0</v>
      </c>
      <c r="F104" s="35">
        <v>-190.93700000000001</v>
      </c>
      <c r="G104" s="35">
        <v>-62.268999999999998</v>
      </c>
      <c r="H104" s="35">
        <v>0</v>
      </c>
      <c r="I104" s="36">
        <v>0</v>
      </c>
      <c r="J104" s="36">
        <v>0</v>
      </c>
      <c r="K104" s="36">
        <v>0</v>
      </c>
      <c r="L104" s="36">
        <v>-6</v>
      </c>
      <c r="M104" s="35">
        <v>0</v>
      </c>
      <c r="N104" s="35">
        <v>2796.7660000000001</v>
      </c>
      <c r="O104" s="35">
        <v>0</v>
      </c>
      <c r="P104" s="35">
        <v>1359.39</v>
      </c>
      <c r="Q104" s="35">
        <v>0</v>
      </c>
      <c r="R104" s="35">
        <v>1551.4565037200005</v>
      </c>
      <c r="S104" s="35">
        <v>0</v>
      </c>
      <c r="T104" s="38">
        <v>0</v>
      </c>
      <c r="U104" s="35">
        <v>-5095.8187274499996</v>
      </c>
      <c r="V104" s="35">
        <v>559.44719049999992</v>
      </c>
      <c r="W104" s="35">
        <v>0</v>
      </c>
      <c r="X104" s="35">
        <v>0</v>
      </c>
      <c r="Y104" s="35">
        <v>0</v>
      </c>
      <c r="Z104" s="35">
        <v>0</v>
      </c>
      <c r="AA104" s="35">
        <v>12268.113359699999</v>
      </c>
      <c r="AB104" s="35">
        <v>0</v>
      </c>
      <c r="AC104" s="35">
        <v>0</v>
      </c>
      <c r="AD104" s="35">
        <v>-284.89363485000001</v>
      </c>
      <c r="AE104" s="36">
        <v>0</v>
      </c>
      <c r="AF104" s="36">
        <v>0</v>
      </c>
      <c r="AG104" s="30">
        <f t="shared" si="2"/>
        <v>17792.663632249998</v>
      </c>
      <c r="AH104" s="31">
        <f t="shared" si="3"/>
        <v>4912.1800593700009</v>
      </c>
      <c r="AI104" s="19"/>
      <c r="AJ104" s="19"/>
    </row>
    <row r="105" spans="2:36" x14ac:dyDescent="0.2">
      <c r="B105" s="42" t="s">
        <v>48</v>
      </c>
      <c r="C105" s="34">
        <v>4.9080000000000004</v>
      </c>
      <c r="D105" s="35">
        <v>194799.24799999999</v>
      </c>
      <c r="E105" s="35">
        <v>0</v>
      </c>
      <c r="F105" s="35">
        <v>0</v>
      </c>
      <c r="G105" s="35">
        <v>0</v>
      </c>
      <c r="H105" s="35">
        <v>30.895</v>
      </c>
      <c r="I105" s="36">
        <v>0</v>
      </c>
      <c r="J105" s="36">
        <v>0</v>
      </c>
      <c r="K105" s="36">
        <v>0</v>
      </c>
      <c r="L105" s="36">
        <v>0</v>
      </c>
      <c r="M105" s="35">
        <v>0</v>
      </c>
      <c r="N105" s="35">
        <v>773.40099999999995</v>
      </c>
      <c r="O105" s="35">
        <v>0</v>
      </c>
      <c r="P105" s="35">
        <v>59.587000000000003</v>
      </c>
      <c r="Q105" s="35">
        <v>0</v>
      </c>
      <c r="R105" s="35">
        <v>2639.0064910931301</v>
      </c>
      <c r="S105" s="35">
        <v>0</v>
      </c>
      <c r="T105" s="38">
        <v>0</v>
      </c>
      <c r="U105" s="35">
        <v>0</v>
      </c>
      <c r="V105" s="35">
        <v>0</v>
      </c>
      <c r="W105" s="35">
        <v>0</v>
      </c>
      <c r="X105" s="35">
        <v>7710.1270000000004</v>
      </c>
      <c r="Y105" s="35">
        <v>0</v>
      </c>
      <c r="Z105" s="35">
        <v>0</v>
      </c>
      <c r="AA105" s="35">
        <v>-61.19</v>
      </c>
      <c r="AB105" s="35">
        <v>0</v>
      </c>
      <c r="AC105" s="35">
        <v>0</v>
      </c>
      <c r="AD105" s="35">
        <v>0</v>
      </c>
      <c r="AE105" s="36">
        <v>0</v>
      </c>
      <c r="AF105" s="36">
        <v>0</v>
      </c>
      <c r="AG105" s="30">
        <f t="shared" si="2"/>
        <v>-56.281999999999996</v>
      </c>
      <c r="AH105" s="31">
        <f t="shared" si="3"/>
        <v>206012.26449109314</v>
      </c>
      <c r="AI105" s="19"/>
      <c r="AJ105" s="19"/>
    </row>
    <row r="106" spans="2:36" ht="12" customHeight="1" x14ac:dyDescent="0.2">
      <c r="B106" s="42" t="s">
        <v>38</v>
      </c>
      <c r="C106" s="34">
        <v>0</v>
      </c>
      <c r="D106" s="35">
        <v>0</v>
      </c>
      <c r="E106" s="35">
        <v>0</v>
      </c>
      <c r="F106" s="35">
        <v>0</v>
      </c>
      <c r="G106" s="35">
        <v>0</v>
      </c>
      <c r="H106" s="35">
        <v>0</v>
      </c>
      <c r="I106" s="36">
        <v>0</v>
      </c>
      <c r="J106" s="36">
        <v>0</v>
      </c>
      <c r="K106" s="36">
        <v>0</v>
      </c>
      <c r="L106" s="36">
        <v>0</v>
      </c>
      <c r="M106" s="35">
        <v>0</v>
      </c>
      <c r="N106" s="35">
        <v>0</v>
      </c>
      <c r="O106" s="35">
        <v>0</v>
      </c>
      <c r="P106" s="35">
        <v>18.992000000000001</v>
      </c>
      <c r="Q106" s="35">
        <v>0</v>
      </c>
      <c r="R106" s="35">
        <v>0</v>
      </c>
      <c r="S106" s="35">
        <v>0</v>
      </c>
      <c r="T106" s="38">
        <v>0</v>
      </c>
      <c r="U106" s="35">
        <v>0</v>
      </c>
      <c r="V106" s="35">
        <v>0</v>
      </c>
      <c r="W106" s="35">
        <v>0</v>
      </c>
      <c r="X106" s="35">
        <v>0</v>
      </c>
      <c r="Y106" s="35">
        <v>0</v>
      </c>
      <c r="Z106" s="35">
        <v>0</v>
      </c>
      <c r="AA106" s="35">
        <v>0</v>
      </c>
      <c r="AB106" s="35">
        <v>0</v>
      </c>
      <c r="AC106" s="35">
        <v>0</v>
      </c>
      <c r="AD106" s="35">
        <v>0</v>
      </c>
      <c r="AE106" s="36">
        <v>0</v>
      </c>
      <c r="AF106" s="36">
        <v>0</v>
      </c>
      <c r="AG106" s="30">
        <f t="shared" si="2"/>
        <v>0</v>
      </c>
      <c r="AH106" s="31">
        <f t="shared" si="3"/>
        <v>18.992000000000001</v>
      </c>
      <c r="AI106" s="19"/>
      <c r="AJ106" s="19"/>
    </row>
    <row r="107" spans="2:36" x14ac:dyDescent="0.2">
      <c r="B107" s="42" t="s">
        <v>39</v>
      </c>
      <c r="C107" s="34">
        <v>0</v>
      </c>
      <c r="D107" s="35">
        <v>-240627.52620799991</v>
      </c>
      <c r="E107" s="35">
        <v>0</v>
      </c>
      <c r="F107" s="35">
        <v>-215.48650000000001</v>
      </c>
      <c r="G107" s="35">
        <v>0</v>
      </c>
      <c r="H107" s="35">
        <v>0</v>
      </c>
      <c r="I107" s="36">
        <v>0</v>
      </c>
      <c r="J107" s="36">
        <v>0</v>
      </c>
      <c r="K107" s="36">
        <v>0</v>
      </c>
      <c r="L107" s="36">
        <v>511.69900000000001</v>
      </c>
      <c r="M107" s="35">
        <v>0</v>
      </c>
      <c r="N107" s="35">
        <v>-362.14299999999912</v>
      </c>
      <c r="O107" s="35">
        <v>0</v>
      </c>
      <c r="P107" s="35">
        <v>-886.60216818999982</v>
      </c>
      <c r="Q107" s="35">
        <v>0</v>
      </c>
      <c r="R107" s="35">
        <v>59479.121235999999</v>
      </c>
      <c r="S107" s="35">
        <v>0</v>
      </c>
      <c r="T107" s="38">
        <v>2865479.8390000002</v>
      </c>
      <c r="U107" s="35">
        <v>0</v>
      </c>
      <c r="V107" s="35">
        <v>12362.382426349999</v>
      </c>
      <c r="W107" s="35">
        <v>0</v>
      </c>
      <c r="X107" s="35">
        <v>-61.19</v>
      </c>
      <c r="Y107" s="35">
        <v>0</v>
      </c>
      <c r="Z107" s="35">
        <v>0</v>
      </c>
      <c r="AA107" s="35">
        <v>0</v>
      </c>
      <c r="AB107" s="35">
        <v>-9.4589999999999996</v>
      </c>
      <c r="AC107" s="35">
        <v>0</v>
      </c>
      <c r="AD107" s="35">
        <v>5102551.72382423</v>
      </c>
      <c r="AE107" s="36">
        <v>0</v>
      </c>
      <c r="AF107" s="36">
        <v>-136359.97420769156</v>
      </c>
      <c r="AG107" s="30">
        <f t="shared" si="2"/>
        <v>0</v>
      </c>
      <c r="AH107" s="31">
        <f t="shared" si="3"/>
        <v>7661862.3844026988</v>
      </c>
      <c r="AI107" s="19"/>
      <c r="AJ107" s="19"/>
    </row>
    <row r="108" spans="2:36" x14ac:dyDescent="0.2">
      <c r="B108" s="42" t="s">
        <v>40</v>
      </c>
      <c r="C108" s="34">
        <v>349.87299999999999</v>
      </c>
      <c r="D108" s="35">
        <v>0</v>
      </c>
      <c r="E108" s="35">
        <v>0</v>
      </c>
      <c r="F108" s="35">
        <v>0</v>
      </c>
      <c r="G108" s="35">
        <v>0</v>
      </c>
      <c r="H108" s="35">
        <v>0</v>
      </c>
      <c r="I108" s="36">
        <v>0</v>
      </c>
      <c r="J108" s="36">
        <v>0</v>
      </c>
      <c r="K108" s="36">
        <v>0</v>
      </c>
      <c r="L108" s="36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8">
        <v>0</v>
      </c>
      <c r="U108" s="35">
        <v>-284.89363485000001</v>
      </c>
      <c r="V108" s="35">
        <v>0</v>
      </c>
      <c r="W108" s="35">
        <v>0</v>
      </c>
      <c r="X108" s="35">
        <v>0</v>
      </c>
      <c r="Y108" s="35">
        <v>0</v>
      </c>
      <c r="Z108" s="35">
        <v>0</v>
      </c>
      <c r="AA108" s="35">
        <v>5102551.72382423</v>
      </c>
      <c r="AB108" s="35">
        <v>0</v>
      </c>
      <c r="AC108" s="35">
        <v>0</v>
      </c>
      <c r="AD108" s="35">
        <v>0</v>
      </c>
      <c r="AE108" s="36">
        <v>0</v>
      </c>
      <c r="AF108" s="36">
        <v>0</v>
      </c>
      <c r="AG108" s="30">
        <f t="shared" si="2"/>
        <v>5102616.7031893795</v>
      </c>
      <c r="AH108" s="31">
        <f t="shared" si="3"/>
        <v>0</v>
      </c>
      <c r="AI108" s="19"/>
      <c r="AJ108" s="19"/>
    </row>
    <row r="109" spans="2:36" x14ac:dyDescent="0.2">
      <c r="B109" s="42" t="s">
        <v>41</v>
      </c>
      <c r="C109" s="34">
        <v>0</v>
      </c>
      <c r="D109" s="35">
        <v>-1339.191</v>
      </c>
      <c r="E109" s="35">
        <v>0</v>
      </c>
      <c r="F109" s="35">
        <v>0</v>
      </c>
      <c r="G109" s="35">
        <v>0</v>
      </c>
      <c r="H109" s="35">
        <v>0</v>
      </c>
      <c r="I109" s="36">
        <v>0</v>
      </c>
      <c r="J109" s="36">
        <v>0</v>
      </c>
      <c r="K109" s="36">
        <v>0</v>
      </c>
      <c r="L109" s="36">
        <v>0</v>
      </c>
      <c r="M109" s="35">
        <v>0</v>
      </c>
      <c r="N109" s="35">
        <v>0</v>
      </c>
      <c r="O109" s="35">
        <v>0</v>
      </c>
      <c r="P109" s="35">
        <v>0</v>
      </c>
      <c r="Q109" s="35">
        <v>0</v>
      </c>
      <c r="R109" s="35">
        <v>-4913.4279999999999</v>
      </c>
      <c r="S109" s="35">
        <v>0</v>
      </c>
      <c r="T109" s="38">
        <v>0</v>
      </c>
      <c r="U109" s="35">
        <v>0</v>
      </c>
      <c r="V109" s="35">
        <v>0</v>
      </c>
      <c r="W109" s="35">
        <v>0</v>
      </c>
      <c r="X109" s="35">
        <v>0</v>
      </c>
      <c r="Y109" s="35">
        <v>0</v>
      </c>
      <c r="Z109" s="35">
        <v>0</v>
      </c>
      <c r="AA109" s="35">
        <v>-136286.17412510671</v>
      </c>
      <c r="AB109" s="35">
        <v>0</v>
      </c>
      <c r="AC109" s="35">
        <v>0</v>
      </c>
      <c r="AD109" s="35">
        <v>0</v>
      </c>
      <c r="AE109" s="36">
        <v>0</v>
      </c>
      <c r="AF109" s="36">
        <v>0</v>
      </c>
      <c r="AG109" s="30">
        <f t="shared" si="2"/>
        <v>-136286.17412510671</v>
      </c>
      <c r="AH109" s="31">
        <f t="shared" si="3"/>
        <v>-6252.6189999999997</v>
      </c>
      <c r="AI109" s="19"/>
      <c r="AJ109" s="19"/>
    </row>
    <row r="110" spans="2:36" x14ac:dyDescent="0.2">
      <c r="B110" s="43" t="s">
        <v>42</v>
      </c>
      <c r="C110" s="34">
        <v>0</v>
      </c>
      <c r="D110" s="35">
        <v>0</v>
      </c>
      <c r="E110" s="35">
        <v>0</v>
      </c>
      <c r="F110" s="35">
        <v>0</v>
      </c>
      <c r="G110" s="35">
        <v>0</v>
      </c>
      <c r="H110" s="35">
        <v>0</v>
      </c>
      <c r="I110" s="36">
        <v>0</v>
      </c>
      <c r="J110" s="36">
        <v>0</v>
      </c>
      <c r="K110" s="36">
        <v>0</v>
      </c>
      <c r="L110" s="36">
        <v>0</v>
      </c>
      <c r="M110" s="35">
        <v>0</v>
      </c>
      <c r="N110" s="35">
        <v>0</v>
      </c>
      <c r="O110" s="35">
        <v>0</v>
      </c>
      <c r="P110" s="35">
        <v>0</v>
      </c>
      <c r="Q110" s="35">
        <v>0</v>
      </c>
      <c r="R110" s="35">
        <v>0</v>
      </c>
      <c r="S110" s="35">
        <v>0</v>
      </c>
      <c r="T110" s="38">
        <v>0</v>
      </c>
      <c r="U110" s="35">
        <v>0</v>
      </c>
      <c r="V110" s="35">
        <v>0</v>
      </c>
      <c r="W110" s="35">
        <v>0</v>
      </c>
      <c r="X110" s="35">
        <v>0</v>
      </c>
      <c r="Y110" s="35">
        <v>0</v>
      </c>
      <c r="Z110" s="35">
        <v>0</v>
      </c>
      <c r="AA110" s="35">
        <v>0</v>
      </c>
      <c r="AB110" s="35">
        <v>0</v>
      </c>
      <c r="AC110" s="35">
        <v>0</v>
      </c>
      <c r="AD110" s="35">
        <v>0</v>
      </c>
      <c r="AE110" s="36">
        <v>0</v>
      </c>
      <c r="AF110" s="36">
        <v>0</v>
      </c>
      <c r="AG110" s="30">
        <f t="shared" si="2"/>
        <v>0</v>
      </c>
      <c r="AH110" s="31">
        <f t="shared" si="3"/>
        <v>0</v>
      </c>
      <c r="AI110" s="19"/>
      <c r="AJ110" s="19"/>
    </row>
    <row r="111" spans="2:36" x14ac:dyDescent="0.2">
      <c r="B111" s="43" t="s">
        <v>43</v>
      </c>
      <c r="C111" s="34">
        <v>0</v>
      </c>
      <c r="D111" s="35">
        <v>0</v>
      </c>
      <c r="E111" s="35">
        <v>0</v>
      </c>
      <c r="F111" s="35">
        <v>0</v>
      </c>
      <c r="G111" s="35">
        <v>190.86600000000001</v>
      </c>
      <c r="H111" s="35">
        <v>0</v>
      </c>
      <c r="I111" s="36">
        <v>0</v>
      </c>
      <c r="J111" s="36">
        <v>0</v>
      </c>
      <c r="K111" s="36">
        <v>0</v>
      </c>
      <c r="L111" s="36">
        <v>0</v>
      </c>
      <c r="M111" s="35">
        <v>0</v>
      </c>
      <c r="N111" s="35">
        <v>0</v>
      </c>
      <c r="O111" s="35">
        <v>0</v>
      </c>
      <c r="P111" s="35">
        <v>0</v>
      </c>
      <c r="Q111" s="35">
        <v>0</v>
      </c>
      <c r="R111" s="35">
        <v>0</v>
      </c>
      <c r="S111" s="35">
        <v>0</v>
      </c>
      <c r="T111" s="38">
        <v>0</v>
      </c>
      <c r="U111" s="35">
        <v>2796.7660000000001</v>
      </c>
      <c r="V111" s="35">
        <v>0</v>
      </c>
      <c r="W111" s="35">
        <v>773.40099999999995</v>
      </c>
      <c r="X111" s="35">
        <v>0</v>
      </c>
      <c r="Y111" s="35">
        <v>0</v>
      </c>
      <c r="Z111" s="35">
        <v>0</v>
      </c>
      <c r="AA111" s="35">
        <v>0</v>
      </c>
      <c r="AB111" s="35">
        <v>0</v>
      </c>
      <c r="AC111" s="35">
        <v>0</v>
      </c>
      <c r="AD111" s="35">
        <v>0</v>
      </c>
      <c r="AE111" s="36">
        <v>0</v>
      </c>
      <c r="AF111" s="36">
        <v>0</v>
      </c>
      <c r="AG111" s="30">
        <f t="shared" si="2"/>
        <v>3761.0329999999999</v>
      </c>
      <c r="AH111" s="31">
        <f t="shared" si="3"/>
        <v>0</v>
      </c>
      <c r="AI111" s="19"/>
      <c r="AJ111" s="19"/>
    </row>
    <row r="112" spans="2:36" x14ac:dyDescent="0.2">
      <c r="B112" s="43" t="s">
        <v>44</v>
      </c>
      <c r="C112" s="34">
        <v>-43.667784080000011</v>
      </c>
      <c r="D112" s="35">
        <v>0</v>
      </c>
      <c r="E112" s="35">
        <v>0</v>
      </c>
      <c r="F112" s="35">
        <v>0</v>
      </c>
      <c r="G112" s="35">
        <v>0</v>
      </c>
      <c r="H112" s="35">
        <v>0</v>
      </c>
      <c r="I112" s="36">
        <v>0</v>
      </c>
      <c r="J112" s="36">
        <v>0</v>
      </c>
      <c r="K112" s="36">
        <v>0</v>
      </c>
      <c r="L112" s="36">
        <v>0</v>
      </c>
      <c r="M112" s="35">
        <v>0</v>
      </c>
      <c r="N112" s="35">
        <v>0</v>
      </c>
      <c r="O112" s="35">
        <v>0</v>
      </c>
      <c r="P112" s="35">
        <v>0</v>
      </c>
      <c r="Q112" s="35">
        <v>0</v>
      </c>
      <c r="R112" s="35">
        <v>0</v>
      </c>
      <c r="S112" s="35">
        <v>0</v>
      </c>
      <c r="T112" s="38">
        <v>0</v>
      </c>
      <c r="U112" s="35">
        <v>0</v>
      </c>
      <c r="V112" s="35">
        <v>0</v>
      </c>
      <c r="W112" s="35">
        <v>0</v>
      </c>
      <c r="X112" s="35">
        <v>0</v>
      </c>
      <c r="Y112" s="35">
        <v>0</v>
      </c>
      <c r="Z112" s="35">
        <v>0</v>
      </c>
      <c r="AA112" s="35">
        <v>0</v>
      </c>
      <c r="AB112" s="35">
        <v>0</v>
      </c>
      <c r="AC112" s="35">
        <v>0</v>
      </c>
      <c r="AD112" s="35">
        <v>0</v>
      </c>
      <c r="AE112" s="36">
        <v>0</v>
      </c>
      <c r="AF112" s="36">
        <v>0</v>
      </c>
      <c r="AG112" s="30">
        <f t="shared" si="2"/>
        <v>-43.667784080000011</v>
      </c>
      <c r="AH112" s="31">
        <f t="shared" si="3"/>
        <v>0</v>
      </c>
      <c r="AI112" s="19"/>
      <c r="AJ112" s="19"/>
    </row>
    <row r="113" spans="2:36" x14ac:dyDescent="0.2">
      <c r="B113" s="43" t="s">
        <v>45</v>
      </c>
      <c r="C113" s="34">
        <v>0</v>
      </c>
      <c r="D113" s="35">
        <v>0</v>
      </c>
      <c r="E113" s="35">
        <v>0</v>
      </c>
      <c r="F113" s="35">
        <v>0</v>
      </c>
      <c r="G113" s="35">
        <v>0</v>
      </c>
      <c r="H113" s="35">
        <v>0</v>
      </c>
      <c r="I113" s="36">
        <v>0</v>
      </c>
      <c r="J113" s="36">
        <v>0</v>
      </c>
      <c r="K113" s="36">
        <v>0</v>
      </c>
      <c r="L113" s="36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8">
        <v>0</v>
      </c>
      <c r="U113" s="35">
        <v>0</v>
      </c>
      <c r="V113" s="35">
        <v>0</v>
      </c>
      <c r="W113" s="35">
        <v>0</v>
      </c>
      <c r="X113" s="35">
        <v>0</v>
      </c>
      <c r="Y113" s="35">
        <v>0</v>
      </c>
      <c r="Z113" s="35">
        <v>0</v>
      </c>
      <c r="AA113" s="35">
        <v>0</v>
      </c>
      <c r="AB113" s="35">
        <v>0</v>
      </c>
      <c r="AC113" s="35">
        <v>0</v>
      </c>
      <c r="AD113" s="35">
        <v>0</v>
      </c>
      <c r="AE113" s="36">
        <v>0</v>
      </c>
      <c r="AF113" s="36">
        <v>0</v>
      </c>
      <c r="AG113" s="30">
        <f t="shared" si="2"/>
        <v>0</v>
      </c>
      <c r="AH113" s="31">
        <f t="shared" si="3"/>
        <v>0</v>
      </c>
      <c r="AI113" s="19"/>
      <c r="AJ113" s="19"/>
    </row>
    <row r="114" spans="2:36" s="19" customFormat="1" x14ac:dyDescent="0.2">
      <c r="B114" s="25" t="s">
        <v>59</v>
      </c>
      <c r="C114" s="30">
        <v>-627098.08903999988</v>
      </c>
      <c r="D114" s="29">
        <v>795825.57147199987</v>
      </c>
      <c r="E114" s="29">
        <v>3863.2879999999986</v>
      </c>
      <c r="F114" s="29">
        <v>-235.764352</v>
      </c>
      <c r="G114" s="29">
        <v>-4859.8985650000013</v>
      </c>
      <c r="H114" s="29">
        <v>8624.6790000000019</v>
      </c>
      <c r="I114" s="29">
        <v>0</v>
      </c>
      <c r="J114" s="29">
        <v>0</v>
      </c>
      <c r="K114" s="29">
        <v>0</v>
      </c>
      <c r="L114" s="29">
        <v>-602.03800000000001</v>
      </c>
      <c r="M114" s="27">
        <v>0</v>
      </c>
      <c r="N114" s="27">
        <v>-1440.7539999999999</v>
      </c>
      <c r="O114" s="27">
        <v>0</v>
      </c>
      <c r="P114" s="27">
        <v>-16.224</v>
      </c>
      <c r="Q114" s="29">
        <v>162.47200000000004</v>
      </c>
      <c r="R114" s="29">
        <v>16014.55925</v>
      </c>
      <c r="S114" s="29">
        <v>0</v>
      </c>
      <c r="T114" s="31">
        <v>-681393.00099999993</v>
      </c>
      <c r="U114" s="29">
        <v>679279.49132848042</v>
      </c>
      <c r="V114" s="29">
        <v>20521.510377500003</v>
      </c>
      <c r="W114" s="29">
        <v>256917.6889999999</v>
      </c>
      <c r="X114" s="29">
        <v>2923.7279999999996</v>
      </c>
      <c r="Y114" s="29">
        <v>-83099.042790999883</v>
      </c>
      <c r="Z114" s="29">
        <v>-2373.913</v>
      </c>
      <c r="AA114" s="29">
        <v>600425.17194955598</v>
      </c>
      <c r="AB114" s="29">
        <v>103431.3223</v>
      </c>
      <c r="AC114" s="29">
        <v>192815.90560624999</v>
      </c>
      <c r="AD114" s="29">
        <v>2382.2170632500001</v>
      </c>
      <c r="AE114" s="29">
        <v>6260.1446000000005</v>
      </c>
      <c r="AF114" s="29">
        <v>818718.04160000011</v>
      </c>
      <c r="AG114" s="30">
        <f t="shared" si="2"/>
        <v>1024667.1320882863</v>
      </c>
      <c r="AH114" s="31">
        <f t="shared" si="3"/>
        <v>1082379.9347107504</v>
      </c>
    </row>
    <row r="115" spans="2:36" s="19" customFormat="1" x14ac:dyDescent="0.2">
      <c r="B115" s="41" t="s">
        <v>60</v>
      </c>
      <c r="C115" s="30">
        <v>-641416.92672099988</v>
      </c>
      <c r="D115" s="29">
        <v>417151.00632600015</v>
      </c>
      <c r="E115" s="29">
        <v>-4543.8350000000009</v>
      </c>
      <c r="F115" s="29">
        <v>167.491006</v>
      </c>
      <c r="G115" s="29">
        <v>-5713.237591000001</v>
      </c>
      <c r="H115" s="29">
        <v>537.91399999999999</v>
      </c>
      <c r="I115" s="29">
        <v>0</v>
      </c>
      <c r="J115" s="29">
        <v>0</v>
      </c>
      <c r="K115" s="29">
        <v>0</v>
      </c>
      <c r="L115" s="29">
        <v>-602.03800000000001</v>
      </c>
      <c r="M115" s="27">
        <v>0</v>
      </c>
      <c r="N115" s="27">
        <v>-1450.0729999999999</v>
      </c>
      <c r="O115" s="27">
        <v>0</v>
      </c>
      <c r="P115" s="27">
        <v>-16.224</v>
      </c>
      <c r="Q115" s="29">
        <v>305.80200000000002</v>
      </c>
      <c r="R115" s="29">
        <v>-165.50214799999998</v>
      </c>
      <c r="S115" s="29">
        <v>0</v>
      </c>
      <c r="T115" s="31">
        <v>-701191.92599999998</v>
      </c>
      <c r="U115" s="29">
        <v>327628.41265335004</v>
      </c>
      <c r="V115" s="29">
        <v>5430.3125841000001</v>
      </c>
      <c r="W115" s="29">
        <v>73472.254866000018</v>
      </c>
      <c r="X115" s="29">
        <v>1126.0839999999998</v>
      </c>
      <c r="Y115" s="29">
        <v>-81338.12779099989</v>
      </c>
      <c r="Z115" s="29">
        <v>0</v>
      </c>
      <c r="AA115" s="29">
        <v>-4861.2092259999999</v>
      </c>
      <c r="AB115" s="29">
        <v>251.86600000000001</v>
      </c>
      <c r="AC115" s="29">
        <v>66647.613504199981</v>
      </c>
      <c r="AD115" s="29">
        <v>735.93577110000001</v>
      </c>
      <c r="AE115" s="29">
        <v>0</v>
      </c>
      <c r="AF115" s="29">
        <v>0</v>
      </c>
      <c r="AG115" s="30">
        <f t="shared" si="2"/>
        <v>-269819.25330544973</v>
      </c>
      <c r="AH115" s="31">
        <f t="shared" si="3"/>
        <v>-278025.15346079983</v>
      </c>
    </row>
    <row r="116" spans="2:36" x14ac:dyDescent="0.2">
      <c r="B116" s="42" t="s">
        <v>31</v>
      </c>
      <c r="C116" s="34">
        <v>49603.734507000023</v>
      </c>
      <c r="D116" s="35">
        <v>-20598.264000000017</v>
      </c>
      <c r="E116" s="35">
        <v>-4144.0430000000006</v>
      </c>
      <c r="F116" s="35">
        <v>132.26400000000001</v>
      </c>
      <c r="G116" s="35">
        <v>-6196.7125910000004</v>
      </c>
      <c r="H116" s="35">
        <v>-750.92200000000003</v>
      </c>
      <c r="I116" s="36">
        <v>0</v>
      </c>
      <c r="J116" s="36">
        <v>0</v>
      </c>
      <c r="K116" s="36">
        <v>0</v>
      </c>
      <c r="L116" s="36">
        <v>-602.03800000000001</v>
      </c>
      <c r="M116" s="35">
        <v>0</v>
      </c>
      <c r="N116" s="35">
        <v>-341.24</v>
      </c>
      <c r="O116" s="35">
        <v>0</v>
      </c>
      <c r="P116" s="35">
        <v>0</v>
      </c>
      <c r="Q116" s="35">
        <v>305.80200000000002</v>
      </c>
      <c r="R116" s="35">
        <v>0</v>
      </c>
      <c r="S116" s="35">
        <v>0</v>
      </c>
      <c r="T116" s="38">
        <v>-655043.61800000002</v>
      </c>
      <c r="U116" s="35">
        <v>353777.56625600008</v>
      </c>
      <c r="V116" s="35">
        <v>0</v>
      </c>
      <c r="W116" s="35">
        <v>72458.98786600001</v>
      </c>
      <c r="X116" s="35">
        <v>0</v>
      </c>
      <c r="Y116" s="35">
        <v>-35668.293790999887</v>
      </c>
      <c r="Z116" s="35">
        <v>0</v>
      </c>
      <c r="AA116" s="35">
        <v>-3540.6572259999994</v>
      </c>
      <c r="AB116" s="35">
        <v>0</v>
      </c>
      <c r="AC116" s="35">
        <v>66249.869019999984</v>
      </c>
      <c r="AD116" s="36">
        <v>0</v>
      </c>
      <c r="AE116" s="36">
        <v>0</v>
      </c>
      <c r="AF116" s="36">
        <v>0</v>
      </c>
      <c r="AG116" s="30">
        <f t="shared" si="2"/>
        <v>492846.25304100022</v>
      </c>
      <c r="AH116" s="31">
        <f t="shared" si="3"/>
        <v>-677203.81799999997</v>
      </c>
      <c r="AI116" s="19"/>
      <c r="AJ116" s="19"/>
    </row>
    <row r="117" spans="2:36" x14ac:dyDescent="0.2">
      <c r="B117" s="42" t="s">
        <v>32</v>
      </c>
      <c r="C117" s="34">
        <v>132.26400000000001</v>
      </c>
      <c r="D117" s="35">
        <v>-4144.0430000000006</v>
      </c>
      <c r="E117" s="35">
        <v>0</v>
      </c>
      <c r="F117" s="35">
        <v>0</v>
      </c>
      <c r="G117" s="35">
        <v>0</v>
      </c>
      <c r="H117" s="35">
        <v>0</v>
      </c>
      <c r="I117" s="36">
        <v>0</v>
      </c>
      <c r="J117" s="36">
        <v>0</v>
      </c>
      <c r="K117" s="36">
        <v>0</v>
      </c>
      <c r="L117" s="36">
        <v>0</v>
      </c>
      <c r="M117" s="35">
        <v>0</v>
      </c>
      <c r="N117" s="35">
        <v>-491.45799999999997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8">
        <v>0</v>
      </c>
      <c r="U117" s="35">
        <v>13.343</v>
      </c>
      <c r="V117" s="35">
        <v>0</v>
      </c>
      <c r="W117" s="35">
        <v>0</v>
      </c>
      <c r="X117" s="35">
        <v>0</v>
      </c>
      <c r="Y117" s="35">
        <v>0</v>
      </c>
      <c r="Z117" s="35">
        <v>0</v>
      </c>
      <c r="AA117" s="35">
        <v>0</v>
      </c>
      <c r="AB117" s="35">
        <v>0</v>
      </c>
      <c r="AC117" s="35">
        <v>21.884005999999999</v>
      </c>
      <c r="AD117" s="35">
        <v>0</v>
      </c>
      <c r="AE117" s="36">
        <v>0</v>
      </c>
      <c r="AF117" s="36">
        <v>0</v>
      </c>
      <c r="AG117" s="30">
        <f t="shared" si="2"/>
        <v>167.491006</v>
      </c>
      <c r="AH117" s="31">
        <f t="shared" si="3"/>
        <v>-4635.5010000000002</v>
      </c>
      <c r="AI117" s="19"/>
      <c r="AJ117" s="19"/>
    </row>
    <row r="118" spans="2:36" x14ac:dyDescent="0.2">
      <c r="B118" s="42" t="s">
        <v>47</v>
      </c>
      <c r="C118" s="34">
        <v>-750.92200000000003</v>
      </c>
      <c r="D118" s="35">
        <v>-6196.7125910000004</v>
      </c>
      <c r="E118" s="35">
        <v>0</v>
      </c>
      <c r="F118" s="35">
        <v>0</v>
      </c>
      <c r="G118" s="35">
        <v>556.21699999999998</v>
      </c>
      <c r="H118" s="35">
        <v>-61.664000000000001</v>
      </c>
      <c r="I118" s="36">
        <v>0</v>
      </c>
      <c r="J118" s="36">
        <v>0</v>
      </c>
      <c r="K118" s="36">
        <v>0</v>
      </c>
      <c r="L118" s="36">
        <v>0</v>
      </c>
      <c r="M118" s="35">
        <v>0</v>
      </c>
      <c r="N118" s="35">
        <v>-865.96199999999999</v>
      </c>
      <c r="O118" s="35">
        <v>0</v>
      </c>
      <c r="P118" s="35">
        <v>0</v>
      </c>
      <c r="Q118" s="35">
        <v>0</v>
      </c>
      <c r="R118" s="35">
        <v>0</v>
      </c>
      <c r="S118" s="35">
        <v>0</v>
      </c>
      <c r="T118" s="38">
        <v>-91.580000000000013</v>
      </c>
      <c r="U118" s="35">
        <v>1050.4590000000001</v>
      </c>
      <c r="V118" s="35">
        <v>0</v>
      </c>
      <c r="W118" s="35">
        <v>0</v>
      </c>
      <c r="X118" s="35">
        <v>0</v>
      </c>
      <c r="Y118" s="35">
        <v>0</v>
      </c>
      <c r="Z118" s="35">
        <v>0</v>
      </c>
      <c r="AA118" s="35">
        <v>-783.65800000000002</v>
      </c>
      <c r="AB118" s="35">
        <v>0</v>
      </c>
      <c r="AC118" s="35">
        <v>4.9949999999999992</v>
      </c>
      <c r="AD118" s="35">
        <v>0</v>
      </c>
      <c r="AE118" s="36">
        <v>0</v>
      </c>
      <c r="AF118" s="36">
        <v>0</v>
      </c>
      <c r="AG118" s="30">
        <f t="shared" si="2"/>
        <v>77.091000000000008</v>
      </c>
      <c r="AH118" s="31">
        <f t="shared" si="3"/>
        <v>-7215.9185909999997</v>
      </c>
      <c r="AI118" s="19"/>
      <c r="AJ118" s="19"/>
    </row>
    <row r="119" spans="2:36" x14ac:dyDescent="0.2">
      <c r="B119" s="42" t="s">
        <v>34</v>
      </c>
      <c r="C119" s="34">
        <v>0</v>
      </c>
      <c r="D119" s="35">
        <v>305.80200000000002</v>
      </c>
      <c r="E119" s="35">
        <v>0</v>
      </c>
      <c r="F119" s="35">
        <v>0</v>
      </c>
      <c r="G119" s="35">
        <v>50</v>
      </c>
      <c r="H119" s="35">
        <v>0</v>
      </c>
      <c r="I119" s="36">
        <v>0</v>
      </c>
      <c r="J119" s="36">
        <v>0</v>
      </c>
      <c r="K119" s="36">
        <v>0</v>
      </c>
      <c r="L119" s="36">
        <v>0</v>
      </c>
      <c r="M119" s="35">
        <v>0</v>
      </c>
      <c r="N119" s="35">
        <v>0</v>
      </c>
      <c r="O119" s="35">
        <v>0</v>
      </c>
      <c r="P119" s="35">
        <v>-16.224</v>
      </c>
      <c r="Q119" s="35">
        <v>0</v>
      </c>
      <c r="R119" s="35">
        <v>0</v>
      </c>
      <c r="S119" s="35">
        <v>0</v>
      </c>
      <c r="T119" s="38">
        <v>0</v>
      </c>
      <c r="U119" s="35">
        <v>0</v>
      </c>
      <c r="V119" s="35">
        <v>0</v>
      </c>
      <c r="W119" s="35">
        <v>0</v>
      </c>
      <c r="X119" s="35">
        <v>0</v>
      </c>
      <c r="Y119" s="35">
        <v>0</v>
      </c>
      <c r="Z119" s="35">
        <v>0</v>
      </c>
      <c r="AA119" s="35">
        <v>0</v>
      </c>
      <c r="AB119" s="35">
        <v>0</v>
      </c>
      <c r="AC119" s="35">
        <v>-165.50214799999998</v>
      </c>
      <c r="AD119" s="35">
        <v>0</v>
      </c>
      <c r="AE119" s="36">
        <v>0</v>
      </c>
      <c r="AF119" s="36">
        <v>0</v>
      </c>
      <c r="AG119" s="30">
        <f t="shared" si="2"/>
        <v>-115.50214799999998</v>
      </c>
      <c r="AH119" s="31">
        <f t="shared" si="3"/>
        <v>289.57800000000003</v>
      </c>
      <c r="AI119" s="19"/>
      <c r="AJ119" s="19"/>
    </row>
    <row r="120" spans="2:36" x14ac:dyDescent="0.2">
      <c r="B120" s="42" t="s">
        <v>35</v>
      </c>
      <c r="C120" s="34">
        <v>-717204.65118599986</v>
      </c>
      <c r="D120" s="35">
        <v>6599.3270000000002</v>
      </c>
      <c r="E120" s="35">
        <v>-399.79199999999997</v>
      </c>
      <c r="F120" s="35">
        <v>0</v>
      </c>
      <c r="G120" s="35">
        <v>-91.580000000000013</v>
      </c>
      <c r="H120" s="35">
        <v>0</v>
      </c>
      <c r="I120" s="36">
        <v>0</v>
      </c>
      <c r="J120" s="36">
        <v>0</v>
      </c>
      <c r="K120" s="36">
        <v>0</v>
      </c>
      <c r="L120" s="36">
        <v>0</v>
      </c>
      <c r="M120" s="35">
        <v>0</v>
      </c>
      <c r="N120" s="35">
        <v>0</v>
      </c>
      <c r="O120" s="35">
        <v>0</v>
      </c>
      <c r="P120" s="35">
        <v>0</v>
      </c>
      <c r="Q120" s="35">
        <v>0</v>
      </c>
      <c r="R120" s="35">
        <v>0</v>
      </c>
      <c r="S120" s="35">
        <v>0</v>
      </c>
      <c r="T120" s="38">
        <v>0</v>
      </c>
      <c r="U120" s="35">
        <v>-515</v>
      </c>
      <c r="V120" s="35">
        <v>0</v>
      </c>
      <c r="W120" s="35">
        <v>0</v>
      </c>
      <c r="X120" s="35">
        <v>0</v>
      </c>
      <c r="Y120" s="35">
        <v>-45669.834000000003</v>
      </c>
      <c r="Z120" s="35">
        <v>0</v>
      </c>
      <c r="AA120" s="35">
        <v>-386.89400000000001</v>
      </c>
      <c r="AB120" s="35">
        <v>0</v>
      </c>
      <c r="AC120" s="35">
        <v>0</v>
      </c>
      <c r="AD120" s="35">
        <v>0</v>
      </c>
      <c r="AE120" s="36">
        <v>0</v>
      </c>
      <c r="AF120" s="36">
        <v>0</v>
      </c>
      <c r="AG120" s="30">
        <f t="shared" si="2"/>
        <v>-764267.75118599983</v>
      </c>
      <c r="AH120" s="31">
        <f t="shared" si="3"/>
        <v>6599.3270000000002</v>
      </c>
      <c r="AI120" s="19"/>
      <c r="AJ120" s="19"/>
    </row>
    <row r="121" spans="2:36" x14ac:dyDescent="0.2">
      <c r="B121" s="42" t="s">
        <v>53</v>
      </c>
      <c r="C121" s="34">
        <v>0</v>
      </c>
      <c r="D121" s="35">
        <v>353777.56625600008</v>
      </c>
      <c r="E121" s="35">
        <v>0</v>
      </c>
      <c r="F121" s="35">
        <v>13.343</v>
      </c>
      <c r="G121" s="35">
        <v>0</v>
      </c>
      <c r="H121" s="35">
        <v>1050.4590000000001</v>
      </c>
      <c r="I121" s="36">
        <v>0</v>
      </c>
      <c r="J121" s="36">
        <v>0</v>
      </c>
      <c r="K121" s="36">
        <v>0</v>
      </c>
      <c r="L121" s="36">
        <v>0</v>
      </c>
      <c r="M121" s="35">
        <v>0</v>
      </c>
      <c r="N121" s="35">
        <v>49.575000000000003</v>
      </c>
      <c r="O121" s="35">
        <v>0</v>
      </c>
      <c r="P121" s="35">
        <v>0</v>
      </c>
      <c r="Q121" s="35">
        <v>0</v>
      </c>
      <c r="R121" s="35">
        <v>0</v>
      </c>
      <c r="S121" s="35">
        <v>0</v>
      </c>
      <c r="T121" s="38">
        <v>0</v>
      </c>
      <c r="U121" s="35">
        <v>-26501.494373750003</v>
      </c>
      <c r="V121" s="35">
        <v>5184.9272816000002</v>
      </c>
      <c r="W121" s="35">
        <v>3</v>
      </c>
      <c r="X121" s="35">
        <v>22.751000000000001</v>
      </c>
      <c r="Y121" s="35">
        <v>0</v>
      </c>
      <c r="Z121" s="35">
        <v>0</v>
      </c>
      <c r="AA121" s="35">
        <v>0</v>
      </c>
      <c r="AB121" s="35">
        <v>0</v>
      </c>
      <c r="AC121" s="35">
        <v>215.83962619999997</v>
      </c>
      <c r="AD121" s="35">
        <v>726.99077109999996</v>
      </c>
      <c r="AE121" s="36">
        <v>0</v>
      </c>
      <c r="AF121" s="36">
        <v>0</v>
      </c>
      <c r="AG121" s="30">
        <f t="shared" si="2"/>
        <v>-26282.654747550005</v>
      </c>
      <c r="AH121" s="31">
        <f t="shared" si="3"/>
        <v>360825.61230870005</v>
      </c>
      <c r="AI121" s="19"/>
      <c r="AJ121" s="19"/>
    </row>
    <row r="122" spans="2:36" x14ac:dyDescent="0.2">
      <c r="B122" s="42" t="s">
        <v>61</v>
      </c>
      <c r="C122" s="34">
        <v>0</v>
      </c>
      <c r="D122" s="35">
        <v>72458.98786600001</v>
      </c>
      <c r="E122" s="35">
        <v>0</v>
      </c>
      <c r="F122" s="35">
        <v>0</v>
      </c>
      <c r="G122" s="35">
        <v>0</v>
      </c>
      <c r="H122" s="35">
        <v>1078.704</v>
      </c>
      <c r="I122" s="36">
        <v>0</v>
      </c>
      <c r="J122" s="36">
        <v>0</v>
      </c>
      <c r="K122" s="36">
        <v>0</v>
      </c>
      <c r="L122" s="36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8">
        <v>0</v>
      </c>
      <c r="U122" s="35">
        <v>22.751000000000001</v>
      </c>
      <c r="V122" s="35">
        <v>3</v>
      </c>
      <c r="W122" s="35">
        <v>748.322</v>
      </c>
      <c r="X122" s="35">
        <v>782.80499999999995</v>
      </c>
      <c r="Y122" s="35">
        <v>0</v>
      </c>
      <c r="Z122" s="35">
        <v>0</v>
      </c>
      <c r="AA122" s="35">
        <v>0</v>
      </c>
      <c r="AB122" s="35">
        <v>253</v>
      </c>
      <c r="AC122" s="35">
        <v>320.52800000000002</v>
      </c>
      <c r="AD122" s="35">
        <v>8.9450000000000003</v>
      </c>
      <c r="AE122" s="36">
        <v>0</v>
      </c>
      <c r="AF122" s="36">
        <v>0</v>
      </c>
      <c r="AG122" s="30">
        <f t="shared" si="2"/>
        <v>1091.6009999999999</v>
      </c>
      <c r="AH122" s="31">
        <f t="shared" si="3"/>
        <v>74585.441866000008</v>
      </c>
      <c r="AI122" s="19"/>
      <c r="AJ122" s="19"/>
    </row>
    <row r="123" spans="2:36" ht="12.75" customHeight="1" x14ac:dyDescent="0.2">
      <c r="B123" s="42" t="s">
        <v>38</v>
      </c>
      <c r="C123" s="34">
        <v>0</v>
      </c>
      <c r="D123" s="35">
        <v>-35668.293790999887</v>
      </c>
      <c r="E123" s="35">
        <v>0</v>
      </c>
      <c r="F123" s="35">
        <v>0</v>
      </c>
      <c r="G123" s="35">
        <v>0</v>
      </c>
      <c r="H123" s="35">
        <v>0</v>
      </c>
      <c r="I123" s="36">
        <v>0</v>
      </c>
      <c r="J123" s="36">
        <v>0</v>
      </c>
      <c r="K123" s="36">
        <v>0</v>
      </c>
      <c r="L123" s="36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8">
        <v>-45669.834000000003</v>
      </c>
      <c r="U123" s="35">
        <v>-976</v>
      </c>
      <c r="V123" s="35">
        <v>0</v>
      </c>
      <c r="W123" s="35">
        <v>0</v>
      </c>
      <c r="X123" s="35">
        <v>0</v>
      </c>
      <c r="Y123" s="35">
        <v>0</v>
      </c>
      <c r="Z123" s="35">
        <v>0</v>
      </c>
      <c r="AA123" s="35">
        <v>0</v>
      </c>
      <c r="AB123" s="35">
        <v>0</v>
      </c>
      <c r="AC123" s="35">
        <v>0</v>
      </c>
      <c r="AD123" s="35">
        <v>0</v>
      </c>
      <c r="AE123" s="36">
        <v>0</v>
      </c>
      <c r="AF123" s="36">
        <v>0</v>
      </c>
      <c r="AG123" s="30">
        <f t="shared" si="2"/>
        <v>-976</v>
      </c>
      <c r="AH123" s="31">
        <f t="shared" si="3"/>
        <v>-81338.12779099989</v>
      </c>
      <c r="AI123" s="19"/>
      <c r="AJ123" s="19"/>
    </row>
    <row r="124" spans="2:36" x14ac:dyDescent="0.2">
      <c r="B124" s="42" t="s">
        <v>39</v>
      </c>
      <c r="C124" s="34">
        <v>0</v>
      </c>
      <c r="D124" s="35">
        <v>-3540.6572259999994</v>
      </c>
      <c r="E124" s="35">
        <v>0</v>
      </c>
      <c r="F124" s="35">
        <v>0</v>
      </c>
      <c r="G124" s="35">
        <v>0</v>
      </c>
      <c r="H124" s="35">
        <v>-783.65800000000002</v>
      </c>
      <c r="I124" s="36">
        <v>0</v>
      </c>
      <c r="J124" s="36">
        <v>0</v>
      </c>
      <c r="K124" s="36">
        <v>0</v>
      </c>
      <c r="L124" s="36">
        <v>0</v>
      </c>
      <c r="M124" s="35">
        <v>0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8">
        <v>-386.89400000000001</v>
      </c>
      <c r="U124" s="35">
        <v>0</v>
      </c>
      <c r="V124" s="35">
        <v>0</v>
      </c>
      <c r="W124" s="35">
        <v>253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0</v>
      </c>
      <c r="AE124" s="36">
        <v>0</v>
      </c>
      <c r="AF124" s="36">
        <v>0</v>
      </c>
      <c r="AG124" s="30">
        <f t="shared" si="2"/>
        <v>253</v>
      </c>
      <c r="AH124" s="31">
        <f t="shared" si="3"/>
        <v>-4711.2092259999999</v>
      </c>
      <c r="AI124" s="19"/>
      <c r="AJ124" s="19"/>
    </row>
    <row r="125" spans="2:36" x14ac:dyDescent="0.2">
      <c r="B125" s="42" t="s">
        <v>40</v>
      </c>
      <c r="C125" s="34">
        <v>0</v>
      </c>
      <c r="D125" s="35">
        <v>66249.869019999984</v>
      </c>
      <c r="E125" s="35">
        <v>0</v>
      </c>
      <c r="F125" s="35">
        <v>21.884005999999999</v>
      </c>
      <c r="G125" s="35">
        <v>-31.161999999999999</v>
      </c>
      <c r="H125" s="35">
        <v>4.9949999999999992</v>
      </c>
      <c r="I125" s="36">
        <v>0</v>
      </c>
      <c r="J125" s="36">
        <v>0</v>
      </c>
      <c r="K125" s="36">
        <v>0</v>
      </c>
      <c r="L125" s="36">
        <v>0</v>
      </c>
      <c r="M125" s="35">
        <v>0</v>
      </c>
      <c r="N125" s="35">
        <v>0</v>
      </c>
      <c r="O125" s="35">
        <v>0</v>
      </c>
      <c r="P125" s="35">
        <v>0</v>
      </c>
      <c r="Q125" s="35">
        <v>0</v>
      </c>
      <c r="R125" s="35">
        <v>-165.50214799999998</v>
      </c>
      <c r="S125" s="35">
        <v>0</v>
      </c>
      <c r="T125" s="38">
        <v>0</v>
      </c>
      <c r="U125" s="35">
        <v>726.99077109999996</v>
      </c>
      <c r="V125" s="35">
        <v>215.83962619999997</v>
      </c>
      <c r="W125" s="35">
        <v>8.9450000000000003</v>
      </c>
      <c r="X125" s="35">
        <v>320.52800000000002</v>
      </c>
      <c r="Y125" s="35">
        <v>0</v>
      </c>
      <c r="Z125" s="35">
        <v>0</v>
      </c>
      <c r="AA125" s="35">
        <v>-150</v>
      </c>
      <c r="AB125" s="35">
        <v>-1.1339999999999999</v>
      </c>
      <c r="AC125" s="35">
        <v>0</v>
      </c>
      <c r="AD125" s="35">
        <v>0</v>
      </c>
      <c r="AE125" s="36">
        <v>0</v>
      </c>
      <c r="AF125" s="36">
        <v>0</v>
      </c>
      <c r="AG125" s="30">
        <f t="shared" si="2"/>
        <v>554.77377109999998</v>
      </c>
      <c r="AH125" s="31">
        <f t="shared" si="3"/>
        <v>66646.479504199975</v>
      </c>
      <c r="AI125" s="19"/>
      <c r="AJ125" s="19"/>
    </row>
    <row r="126" spans="2:36" x14ac:dyDescent="0.2">
      <c r="B126" s="42" t="s">
        <v>41</v>
      </c>
      <c r="C126" s="34">
        <v>26802.647958000005</v>
      </c>
      <c r="D126" s="35">
        <v>-12092.575207999989</v>
      </c>
      <c r="E126" s="35">
        <v>0</v>
      </c>
      <c r="F126" s="35">
        <v>0</v>
      </c>
      <c r="G126" s="35">
        <v>0</v>
      </c>
      <c r="H126" s="35">
        <v>0</v>
      </c>
      <c r="I126" s="36">
        <v>0</v>
      </c>
      <c r="J126" s="36">
        <v>0</v>
      </c>
      <c r="K126" s="36">
        <v>0</v>
      </c>
      <c r="L126" s="36">
        <v>0</v>
      </c>
      <c r="M126" s="35">
        <v>0</v>
      </c>
      <c r="N126" s="35">
        <v>199.012</v>
      </c>
      <c r="O126" s="35">
        <v>0</v>
      </c>
      <c r="P126" s="35">
        <v>0</v>
      </c>
      <c r="Q126" s="35">
        <v>0</v>
      </c>
      <c r="R126" s="35">
        <v>0</v>
      </c>
      <c r="S126" s="35">
        <v>0</v>
      </c>
      <c r="T126" s="38">
        <v>0</v>
      </c>
      <c r="U126" s="35">
        <v>0</v>
      </c>
      <c r="V126" s="35">
        <v>26.5456763</v>
      </c>
      <c r="W126" s="35">
        <v>0</v>
      </c>
      <c r="X126" s="35">
        <v>0</v>
      </c>
      <c r="Y126" s="35">
        <v>0</v>
      </c>
      <c r="Z126" s="35">
        <v>0</v>
      </c>
      <c r="AA126" s="35">
        <v>0</v>
      </c>
      <c r="AB126" s="35">
        <v>0</v>
      </c>
      <c r="AC126" s="35">
        <v>0</v>
      </c>
      <c r="AD126" s="35">
        <v>0</v>
      </c>
      <c r="AE126" s="36">
        <v>0</v>
      </c>
      <c r="AF126" s="36">
        <v>0</v>
      </c>
      <c r="AG126" s="30">
        <f t="shared" si="2"/>
        <v>26802.647958000005</v>
      </c>
      <c r="AH126" s="31">
        <f t="shared" si="3"/>
        <v>-11867.017531699988</v>
      </c>
      <c r="AI126" s="19"/>
      <c r="AJ126" s="19"/>
    </row>
    <row r="127" spans="2:36" x14ac:dyDescent="0.2">
      <c r="B127" s="43" t="s">
        <v>42</v>
      </c>
      <c r="C127" s="34">
        <v>0</v>
      </c>
      <c r="D127" s="35">
        <v>0</v>
      </c>
      <c r="E127" s="35">
        <v>0</v>
      </c>
      <c r="F127" s="35">
        <v>0</v>
      </c>
      <c r="G127" s="35">
        <v>0</v>
      </c>
      <c r="H127" s="35">
        <v>0</v>
      </c>
      <c r="I127" s="36">
        <v>0</v>
      </c>
      <c r="J127" s="36">
        <v>0</v>
      </c>
      <c r="K127" s="36">
        <v>0</v>
      </c>
      <c r="L127" s="36">
        <v>0</v>
      </c>
      <c r="M127" s="35">
        <v>0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8">
        <v>0</v>
      </c>
      <c r="U127" s="35">
        <v>0</v>
      </c>
      <c r="V127" s="35">
        <v>0</v>
      </c>
      <c r="W127" s="35">
        <v>0</v>
      </c>
      <c r="X127" s="35">
        <v>0</v>
      </c>
      <c r="Y127" s="35">
        <v>0</v>
      </c>
      <c r="Z127" s="35">
        <v>0</v>
      </c>
      <c r="AA127" s="35">
        <v>0</v>
      </c>
      <c r="AB127" s="35">
        <v>0</v>
      </c>
      <c r="AC127" s="35">
        <v>0</v>
      </c>
      <c r="AD127" s="35">
        <v>0</v>
      </c>
      <c r="AE127" s="36">
        <v>0</v>
      </c>
      <c r="AF127" s="36">
        <v>0</v>
      </c>
      <c r="AG127" s="30">
        <f t="shared" si="2"/>
        <v>0</v>
      </c>
      <c r="AH127" s="31">
        <f t="shared" si="3"/>
        <v>0</v>
      </c>
      <c r="AI127" s="19"/>
      <c r="AJ127" s="19"/>
    </row>
    <row r="128" spans="2:36" x14ac:dyDescent="0.2">
      <c r="B128" s="43" t="s">
        <v>43</v>
      </c>
      <c r="C128" s="34">
        <v>0</v>
      </c>
      <c r="D128" s="35">
        <v>0</v>
      </c>
      <c r="E128" s="35">
        <v>0</v>
      </c>
      <c r="F128" s="35">
        <v>0</v>
      </c>
      <c r="G128" s="35">
        <v>0</v>
      </c>
      <c r="H128" s="35">
        <v>0</v>
      </c>
      <c r="I128" s="36">
        <v>0</v>
      </c>
      <c r="J128" s="36">
        <v>0</v>
      </c>
      <c r="K128" s="36">
        <v>0</v>
      </c>
      <c r="L128" s="36">
        <v>0</v>
      </c>
      <c r="M128" s="35">
        <v>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38">
        <v>0</v>
      </c>
      <c r="U128" s="35">
        <v>29.797000000000001</v>
      </c>
      <c r="V128" s="35">
        <v>0</v>
      </c>
      <c r="W128" s="35">
        <v>0</v>
      </c>
      <c r="X128" s="35">
        <v>0</v>
      </c>
      <c r="Y128" s="35">
        <v>0</v>
      </c>
      <c r="Z128" s="35">
        <v>0</v>
      </c>
      <c r="AA128" s="35">
        <v>0</v>
      </c>
      <c r="AB128" s="35">
        <v>0</v>
      </c>
      <c r="AC128" s="35">
        <v>0</v>
      </c>
      <c r="AD128" s="35">
        <v>0</v>
      </c>
      <c r="AE128" s="36">
        <v>0</v>
      </c>
      <c r="AF128" s="36">
        <v>0</v>
      </c>
      <c r="AG128" s="30">
        <f t="shared" si="2"/>
        <v>29.797000000000001</v>
      </c>
      <c r="AH128" s="31">
        <f t="shared" si="3"/>
        <v>0</v>
      </c>
      <c r="AI128" s="19"/>
      <c r="AJ128" s="19"/>
    </row>
    <row r="129" spans="2:36" x14ac:dyDescent="0.2">
      <c r="B129" s="43" t="s">
        <v>44</v>
      </c>
      <c r="C129" s="34">
        <v>0</v>
      </c>
      <c r="D129" s="35">
        <v>0</v>
      </c>
      <c r="E129" s="35">
        <v>0</v>
      </c>
      <c r="F129" s="35">
        <v>0</v>
      </c>
      <c r="G129" s="35">
        <v>0</v>
      </c>
      <c r="H129" s="35">
        <v>0</v>
      </c>
      <c r="I129" s="36">
        <v>0</v>
      </c>
      <c r="J129" s="36">
        <v>0</v>
      </c>
      <c r="K129" s="36">
        <v>0</v>
      </c>
      <c r="L129" s="36">
        <v>0</v>
      </c>
      <c r="M129" s="35">
        <v>0</v>
      </c>
      <c r="N129" s="35">
        <v>0</v>
      </c>
      <c r="O129" s="35">
        <v>0</v>
      </c>
      <c r="P129" s="35">
        <v>0</v>
      </c>
      <c r="Q129" s="35">
        <v>0</v>
      </c>
      <c r="R129" s="35">
        <v>0</v>
      </c>
      <c r="S129" s="35">
        <v>0</v>
      </c>
      <c r="T129" s="38">
        <v>0</v>
      </c>
      <c r="U129" s="35">
        <v>0</v>
      </c>
      <c r="V129" s="35">
        <v>0</v>
      </c>
      <c r="W129" s="35">
        <v>0</v>
      </c>
      <c r="X129" s="35">
        <v>0</v>
      </c>
      <c r="Y129" s="35">
        <v>0</v>
      </c>
      <c r="Z129" s="35">
        <v>0</v>
      </c>
      <c r="AA129" s="35">
        <v>0</v>
      </c>
      <c r="AB129" s="35">
        <v>0</v>
      </c>
      <c r="AC129" s="35">
        <v>0</v>
      </c>
      <c r="AD129" s="35">
        <v>0</v>
      </c>
      <c r="AE129" s="36">
        <v>0</v>
      </c>
      <c r="AF129" s="36">
        <v>0</v>
      </c>
      <c r="AG129" s="30">
        <f t="shared" si="2"/>
        <v>0</v>
      </c>
      <c r="AH129" s="31">
        <f t="shared" si="3"/>
        <v>0</v>
      </c>
      <c r="AI129" s="19"/>
      <c r="AJ129" s="19"/>
    </row>
    <row r="130" spans="2:36" x14ac:dyDescent="0.2">
      <c r="B130" s="43" t="s">
        <v>45</v>
      </c>
      <c r="C130" s="34">
        <v>0</v>
      </c>
      <c r="D130" s="35">
        <v>0</v>
      </c>
      <c r="E130" s="35">
        <v>0</v>
      </c>
      <c r="F130" s="35">
        <v>0</v>
      </c>
      <c r="G130" s="35">
        <v>0</v>
      </c>
      <c r="H130" s="35">
        <v>0</v>
      </c>
      <c r="I130" s="36">
        <v>0</v>
      </c>
      <c r="J130" s="36">
        <v>0</v>
      </c>
      <c r="K130" s="36">
        <v>0</v>
      </c>
      <c r="L130" s="36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8">
        <v>0</v>
      </c>
      <c r="U130" s="35">
        <v>0</v>
      </c>
      <c r="V130" s="35">
        <v>0</v>
      </c>
      <c r="W130" s="35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35">
        <v>0</v>
      </c>
      <c r="AD130" s="35">
        <v>0</v>
      </c>
      <c r="AE130" s="36">
        <v>0</v>
      </c>
      <c r="AF130" s="36">
        <v>0</v>
      </c>
      <c r="AG130" s="30">
        <f t="shared" si="2"/>
        <v>0</v>
      </c>
      <c r="AH130" s="31">
        <f t="shared" si="3"/>
        <v>0</v>
      </c>
      <c r="AI130" s="19"/>
      <c r="AJ130" s="19"/>
    </row>
    <row r="131" spans="2:36" s="19" customFormat="1" x14ac:dyDescent="0.2">
      <c r="B131" s="41" t="s">
        <v>62</v>
      </c>
      <c r="C131" s="30">
        <v>14318.837681000026</v>
      </c>
      <c r="D131" s="29">
        <v>378674.56514599978</v>
      </c>
      <c r="E131" s="29">
        <v>8407.1229999999996</v>
      </c>
      <c r="F131" s="29">
        <v>-403.255358</v>
      </c>
      <c r="G131" s="29">
        <v>853.33902599999976</v>
      </c>
      <c r="H131" s="29">
        <v>8086.7650000000012</v>
      </c>
      <c r="I131" s="29">
        <v>0</v>
      </c>
      <c r="J131" s="29">
        <v>0</v>
      </c>
      <c r="K131" s="29">
        <v>0</v>
      </c>
      <c r="L131" s="29">
        <v>0</v>
      </c>
      <c r="M131" s="27">
        <v>0</v>
      </c>
      <c r="N131" s="27">
        <v>9.3190000000000008</v>
      </c>
      <c r="O131" s="27">
        <v>0</v>
      </c>
      <c r="P131" s="27">
        <v>0</v>
      </c>
      <c r="Q131" s="29">
        <v>-143.32999999999998</v>
      </c>
      <c r="R131" s="29">
        <v>16180.061398</v>
      </c>
      <c r="S131" s="29">
        <v>0</v>
      </c>
      <c r="T131" s="31">
        <v>19798.924999999999</v>
      </c>
      <c r="U131" s="29">
        <v>351651.07867513038</v>
      </c>
      <c r="V131" s="29">
        <v>15091.197793400001</v>
      </c>
      <c r="W131" s="29">
        <v>183445.43413399989</v>
      </c>
      <c r="X131" s="29">
        <v>1797.6439999999998</v>
      </c>
      <c r="Y131" s="29">
        <v>-1760.9150000000002</v>
      </c>
      <c r="Z131" s="29">
        <v>-2373.913</v>
      </c>
      <c r="AA131" s="29">
        <v>605286.38117555599</v>
      </c>
      <c r="AB131" s="29">
        <v>103179.45630000001</v>
      </c>
      <c r="AC131" s="29">
        <v>126168.29210205001</v>
      </c>
      <c r="AD131" s="29">
        <v>1646.2812921499999</v>
      </c>
      <c r="AE131" s="29">
        <v>6260.1446000000005</v>
      </c>
      <c r="AF131" s="29">
        <v>818718.04160000011</v>
      </c>
      <c r="AG131" s="30">
        <f t="shared" si="2"/>
        <v>1294486.3853937364</v>
      </c>
      <c r="AH131" s="31">
        <f t="shared" si="3"/>
        <v>1360405.0881715498</v>
      </c>
    </row>
    <row r="132" spans="2:36" x14ac:dyDescent="0.2">
      <c r="B132" s="42" t="s">
        <v>31</v>
      </c>
      <c r="C132" s="34">
        <v>-25574.147000000001</v>
      </c>
      <c r="D132" s="35">
        <v>16544.152886999997</v>
      </c>
      <c r="E132" s="35">
        <v>8407.1229999999996</v>
      </c>
      <c r="F132" s="35">
        <v>-88.061999999999998</v>
      </c>
      <c r="G132" s="35">
        <v>539.6260259999998</v>
      </c>
      <c r="H132" s="35">
        <v>3638.0540000000001</v>
      </c>
      <c r="I132" s="36">
        <v>0</v>
      </c>
      <c r="J132" s="36">
        <v>0</v>
      </c>
      <c r="K132" s="36">
        <v>0</v>
      </c>
      <c r="L132" s="36">
        <v>0</v>
      </c>
      <c r="M132" s="35">
        <v>0</v>
      </c>
      <c r="N132" s="35">
        <v>9.3190000000000008</v>
      </c>
      <c r="O132" s="35">
        <v>0</v>
      </c>
      <c r="P132" s="35">
        <v>0</v>
      </c>
      <c r="Q132" s="35">
        <v>-156.79299999999998</v>
      </c>
      <c r="R132" s="35">
        <v>0</v>
      </c>
      <c r="S132" s="35">
        <v>0</v>
      </c>
      <c r="T132" s="38">
        <v>18219.297999999999</v>
      </c>
      <c r="U132" s="35">
        <v>142900.29081299991</v>
      </c>
      <c r="V132" s="35">
        <v>0</v>
      </c>
      <c r="W132" s="35">
        <v>83706.088133999889</v>
      </c>
      <c r="X132" s="35">
        <v>0</v>
      </c>
      <c r="Y132" s="35">
        <v>-1760.9150000000002</v>
      </c>
      <c r="Z132" s="35">
        <v>0</v>
      </c>
      <c r="AA132" s="35">
        <v>23687.145</v>
      </c>
      <c r="AB132" s="35">
        <v>-703.93799999999999</v>
      </c>
      <c r="AC132" s="35">
        <v>105667.67128600001</v>
      </c>
      <c r="AD132" s="36">
        <v>0</v>
      </c>
      <c r="AE132" s="36">
        <v>0</v>
      </c>
      <c r="AF132" s="36">
        <v>17147.352600000002</v>
      </c>
      <c r="AG132" s="30">
        <f t="shared" si="2"/>
        <v>337416.0892589998</v>
      </c>
      <c r="AH132" s="31">
        <f t="shared" si="3"/>
        <v>54766.176487000004</v>
      </c>
      <c r="AI132" s="19"/>
      <c r="AJ132" s="19"/>
    </row>
    <row r="133" spans="2:36" x14ac:dyDescent="0.2">
      <c r="B133" s="42" t="s">
        <v>32</v>
      </c>
      <c r="C133" s="34">
        <v>-103.36499999999999</v>
      </c>
      <c r="D133" s="35">
        <v>8407.1229999999996</v>
      </c>
      <c r="E133" s="35">
        <v>0</v>
      </c>
      <c r="F133" s="35">
        <v>0</v>
      </c>
      <c r="G133" s="35">
        <v>0</v>
      </c>
      <c r="H133" s="35">
        <v>0</v>
      </c>
      <c r="I133" s="36">
        <v>0</v>
      </c>
      <c r="J133" s="36">
        <v>0</v>
      </c>
      <c r="K133" s="36">
        <v>0</v>
      </c>
      <c r="L133" s="36">
        <v>0</v>
      </c>
      <c r="M133" s="35">
        <v>0</v>
      </c>
      <c r="N133" s="35">
        <v>0</v>
      </c>
      <c r="O133" s="35">
        <v>0</v>
      </c>
      <c r="P133" s="35">
        <v>0</v>
      </c>
      <c r="Q133" s="35">
        <v>0</v>
      </c>
      <c r="R133" s="35">
        <v>0</v>
      </c>
      <c r="S133" s="35">
        <v>0</v>
      </c>
      <c r="T133" s="38">
        <v>0</v>
      </c>
      <c r="U133" s="35">
        <v>0</v>
      </c>
      <c r="V133" s="35">
        <v>0</v>
      </c>
      <c r="W133" s="35">
        <v>0</v>
      </c>
      <c r="X133" s="35">
        <v>0</v>
      </c>
      <c r="Y133" s="35">
        <v>0</v>
      </c>
      <c r="Z133" s="35">
        <v>0</v>
      </c>
      <c r="AA133" s="35">
        <v>0</v>
      </c>
      <c r="AB133" s="35">
        <v>0</v>
      </c>
      <c r="AC133" s="35">
        <v>-9.7833579999999998</v>
      </c>
      <c r="AD133" s="35">
        <v>0</v>
      </c>
      <c r="AE133" s="36">
        <v>0</v>
      </c>
      <c r="AF133" s="36">
        <v>0</v>
      </c>
      <c r="AG133" s="30">
        <f t="shared" si="2"/>
        <v>-113.148358</v>
      </c>
      <c r="AH133" s="31">
        <f t="shared" si="3"/>
        <v>8407.1229999999996</v>
      </c>
      <c r="AI133" s="19"/>
      <c r="AJ133" s="19"/>
    </row>
    <row r="134" spans="2:36" x14ac:dyDescent="0.2">
      <c r="B134" s="42" t="s">
        <v>47</v>
      </c>
      <c r="C134" s="34">
        <v>3638.0540000000001</v>
      </c>
      <c r="D134" s="35">
        <v>720.06402599999979</v>
      </c>
      <c r="E134" s="35">
        <v>0</v>
      </c>
      <c r="F134" s="35">
        <v>-180.43799999999999</v>
      </c>
      <c r="G134" s="35">
        <v>320.33799999999997</v>
      </c>
      <c r="H134" s="35">
        <v>5613.8810000000003</v>
      </c>
      <c r="I134" s="36">
        <v>0</v>
      </c>
      <c r="J134" s="36">
        <v>0</v>
      </c>
      <c r="K134" s="36">
        <v>0</v>
      </c>
      <c r="L134" s="36">
        <v>0</v>
      </c>
      <c r="M134" s="35">
        <v>0</v>
      </c>
      <c r="N134" s="35">
        <v>0</v>
      </c>
      <c r="O134" s="35">
        <v>0</v>
      </c>
      <c r="P134" s="35">
        <v>0</v>
      </c>
      <c r="Q134" s="35">
        <v>0</v>
      </c>
      <c r="R134" s="35">
        <v>0</v>
      </c>
      <c r="S134" s="35">
        <v>0</v>
      </c>
      <c r="T134" s="38">
        <v>0</v>
      </c>
      <c r="U134" s="35">
        <v>-2982.6890000000003</v>
      </c>
      <c r="V134" s="35">
        <v>0</v>
      </c>
      <c r="W134" s="35">
        <v>30.895</v>
      </c>
      <c r="X134" s="35">
        <v>0</v>
      </c>
      <c r="Y134" s="35">
        <v>0</v>
      </c>
      <c r="Z134" s="35">
        <v>0</v>
      </c>
      <c r="AA134" s="35">
        <v>0</v>
      </c>
      <c r="AB134" s="35">
        <v>0</v>
      </c>
      <c r="AC134" s="35">
        <v>0</v>
      </c>
      <c r="AD134" s="35">
        <v>0</v>
      </c>
      <c r="AE134" s="36">
        <v>0</v>
      </c>
      <c r="AF134" s="36">
        <v>0</v>
      </c>
      <c r="AG134" s="30">
        <f t="shared" si="2"/>
        <v>1006.5979999999995</v>
      </c>
      <c r="AH134" s="31">
        <f t="shared" si="3"/>
        <v>6153.5070260000002</v>
      </c>
      <c r="AI134" s="19"/>
      <c r="AJ134" s="19"/>
    </row>
    <row r="135" spans="2:36" x14ac:dyDescent="0.2">
      <c r="B135" s="42" t="s">
        <v>34</v>
      </c>
      <c r="C135" s="34">
        <v>0</v>
      </c>
      <c r="D135" s="35">
        <v>-156.79299999999998</v>
      </c>
      <c r="E135" s="35">
        <v>0</v>
      </c>
      <c r="F135" s="35">
        <v>0</v>
      </c>
      <c r="G135" s="35">
        <v>-6.6250000000000009</v>
      </c>
      <c r="H135" s="35">
        <v>0</v>
      </c>
      <c r="I135" s="36">
        <v>0</v>
      </c>
      <c r="J135" s="36">
        <v>0</v>
      </c>
      <c r="K135" s="36">
        <v>0</v>
      </c>
      <c r="L135" s="36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0</v>
      </c>
      <c r="R135" s="35">
        <v>0</v>
      </c>
      <c r="S135" s="35">
        <v>0</v>
      </c>
      <c r="T135" s="38">
        <v>0</v>
      </c>
      <c r="U135" s="35">
        <v>0</v>
      </c>
      <c r="V135" s="35">
        <v>0</v>
      </c>
      <c r="W135" s="35">
        <v>0</v>
      </c>
      <c r="X135" s="35">
        <v>0</v>
      </c>
      <c r="Y135" s="35">
        <v>0</v>
      </c>
      <c r="Z135" s="35">
        <v>0</v>
      </c>
      <c r="AA135" s="35">
        <v>0</v>
      </c>
      <c r="AB135" s="35">
        <v>0</v>
      </c>
      <c r="AC135" s="35">
        <v>16180.061398</v>
      </c>
      <c r="AD135" s="35">
        <v>0</v>
      </c>
      <c r="AE135" s="36">
        <v>0</v>
      </c>
      <c r="AF135" s="36">
        <v>0</v>
      </c>
      <c r="AG135" s="30">
        <f t="shared" si="2"/>
        <v>16173.436398</v>
      </c>
      <c r="AH135" s="31">
        <f t="shared" si="3"/>
        <v>-156.79299999999998</v>
      </c>
      <c r="AI135" s="19"/>
      <c r="AJ135" s="19"/>
    </row>
    <row r="136" spans="2:36" x14ac:dyDescent="0.2">
      <c r="B136" s="42" t="s">
        <v>35</v>
      </c>
      <c r="C136" s="34">
        <v>40025.959681000029</v>
      </c>
      <c r="D136" s="35">
        <v>0</v>
      </c>
      <c r="E136" s="35">
        <v>0</v>
      </c>
      <c r="F136" s="35">
        <v>0</v>
      </c>
      <c r="G136" s="35">
        <v>0</v>
      </c>
      <c r="H136" s="35">
        <v>0</v>
      </c>
      <c r="I136" s="36">
        <v>0</v>
      </c>
      <c r="J136" s="36">
        <v>0</v>
      </c>
      <c r="K136" s="36">
        <v>0</v>
      </c>
      <c r="L136" s="36">
        <v>0</v>
      </c>
      <c r="M136" s="35">
        <v>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8">
        <v>0</v>
      </c>
      <c r="U136" s="35">
        <v>0</v>
      </c>
      <c r="V136" s="35">
        <v>0</v>
      </c>
      <c r="W136" s="35">
        <v>0</v>
      </c>
      <c r="X136" s="35">
        <v>0</v>
      </c>
      <c r="Y136" s="35">
        <v>0</v>
      </c>
      <c r="Z136" s="35">
        <v>0</v>
      </c>
      <c r="AA136" s="35">
        <v>0</v>
      </c>
      <c r="AB136" s="35">
        <v>0</v>
      </c>
      <c r="AC136" s="35">
        <v>1579.627</v>
      </c>
      <c r="AD136" s="35">
        <v>0</v>
      </c>
      <c r="AE136" s="36">
        <v>0</v>
      </c>
      <c r="AF136" s="36">
        <v>51169.8776</v>
      </c>
      <c r="AG136" s="30">
        <f t="shared" si="2"/>
        <v>41605.58668100003</v>
      </c>
      <c r="AH136" s="31">
        <f t="shared" si="3"/>
        <v>51169.8776</v>
      </c>
      <c r="AI136" s="19"/>
      <c r="AJ136" s="19"/>
    </row>
    <row r="137" spans="2:36" x14ac:dyDescent="0.2">
      <c r="B137" s="42" t="s">
        <v>57</v>
      </c>
      <c r="C137" s="34">
        <v>0</v>
      </c>
      <c r="D137" s="35">
        <v>142900.29081299991</v>
      </c>
      <c r="E137" s="35">
        <v>0</v>
      </c>
      <c r="F137" s="35">
        <v>6.4880000000000004</v>
      </c>
      <c r="G137" s="35">
        <v>0</v>
      </c>
      <c r="H137" s="35">
        <v>-2982.6890000000003</v>
      </c>
      <c r="I137" s="36">
        <v>0</v>
      </c>
      <c r="J137" s="36">
        <v>0</v>
      </c>
      <c r="K137" s="36">
        <v>0</v>
      </c>
      <c r="L137" s="36">
        <v>0</v>
      </c>
      <c r="M137" s="35">
        <v>0</v>
      </c>
      <c r="N137" s="35">
        <v>0</v>
      </c>
      <c r="O137" s="35">
        <v>0</v>
      </c>
      <c r="P137" s="35">
        <v>0</v>
      </c>
      <c r="Q137" s="35">
        <v>0</v>
      </c>
      <c r="R137" s="35">
        <v>0</v>
      </c>
      <c r="S137" s="35">
        <v>0</v>
      </c>
      <c r="T137" s="38">
        <v>0</v>
      </c>
      <c r="U137" s="35">
        <v>41199.242120299998</v>
      </c>
      <c r="V137" s="35">
        <v>-2285.1209826499999</v>
      </c>
      <c r="W137" s="35">
        <v>16593.107</v>
      </c>
      <c r="X137" s="35">
        <v>0</v>
      </c>
      <c r="Y137" s="35">
        <v>0</v>
      </c>
      <c r="Z137" s="35">
        <v>0</v>
      </c>
      <c r="AA137" s="35">
        <v>0</v>
      </c>
      <c r="AB137" s="35">
        <v>0</v>
      </c>
      <c r="AC137" s="35">
        <v>783.21177605000003</v>
      </c>
      <c r="AD137" s="35">
        <v>1646.2812921499999</v>
      </c>
      <c r="AE137" s="36">
        <v>0</v>
      </c>
      <c r="AF137" s="36">
        <v>168887.81410000002</v>
      </c>
      <c r="AG137" s="30">
        <f t="shared" si="2"/>
        <v>58575.560896349998</v>
      </c>
      <c r="AH137" s="31">
        <f t="shared" si="3"/>
        <v>308173.0642224999</v>
      </c>
      <c r="AI137" s="19"/>
      <c r="AJ137" s="19"/>
    </row>
    <row r="138" spans="2:36" x14ac:dyDescent="0.2">
      <c r="B138" s="42" t="s">
        <v>48</v>
      </c>
      <c r="C138" s="34">
        <v>0</v>
      </c>
      <c r="D138" s="35">
        <v>83706.088133999889</v>
      </c>
      <c r="E138" s="35">
        <v>0</v>
      </c>
      <c r="F138" s="35">
        <v>-131.46</v>
      </c>
      <c r="G138" s="35">
        <v>0</v>
      </c>
      <c r="H138" s="35">
        <v>1808.663</v>
      </c>
      <c r="I138" s="36">
        <v>0</v>
      </c>
      <c r="J138" s="36">
        <v>0</v>
      </c>
      <c r="K138" s="36">
        <v>0</v>
      </c>
      <c r="L138" s="36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8">
        <v>0</v>
      </c>
      <c r="U138" s="35">
        <v>0</v>
      </c>
      <c r="V138" s="35">
        <v>16593.107</v>
      </c>
      <c r="W138" s="35">
        <v>-12068.11</v>
      </c>
      <c r="X138" s="35">
        <v>-169.86</v>
      </c>
      <c r="Y138" s="35">
        <v>0</v>
      </c>
      <c r="Z138" s="35">
        <v>-2373.913</v>
      </c>
      <c r="AA138" s="35">
        <v>0</v>
      </c>
      <c r="AB138" s="35">
        <v>97557.366999999998</v>
      </c>
      <c r="AC138" s="35">
        <v>1967.5039999999999</v>
      </c>
      <c r="AD138" s="35">
        <v>0</v>
      </c>
      <c r="AE138" s="36">
        <v>0</v>
      </c>
      <c r="AF138" s="36">
        <v>0</v>
      </c>
      <c r="AG138" s="30">
        <f t="shared" ref="AG138:AG201" si="4">C138+E138+G138+Q138+S138++W138+Y138+AA138+AC138+AE138+U138+K138+M138+O138+I138</f>
        <v>-10100.606</v>
      </c>
      <c r="AH138" s="31">
        <f t="shared" ref="AH138:AH201" si="5">D138+F138+H138+R138+T138+X138+Z138+AB138+AD138+AF138+V138+L138+N138+P138+J138</f>
        <v>196989.99213399985</v>
      </c>
      <c r="AI138" s="19"/>
      <c r="AJ138" s="19"/>
    </row>
    <row r="139" spans="2:36" ht="10.5" customHeight="1" x14ac:dyDescent="0.2">
      <c r="B139" s="42" t="s">
        <v>38</v>
      </c>
      <c r="C139" s="34">
        <v>38.991999999999997</v>
      </c>
      <c r="D139" s="35">
        <v>-1760.9150000000002</v>
      </c>
      <c r="E139" s="35">
        <v>0</v>
      </c>
      <c r="F139" s="35">
        <v>0</v>
      </c>
      <c r="G139" s="35">
        <v>0</v>
      </c>
      <c r="H139" s="35">
        <v>0</v>
      </c>
      <c r="I139" s="36">
        <v>0</v>
      </c>
      <c r="J139" s="36">
        <v>0</v>
      </c>
      <c r="K139" s="36">
        <v>0</v>
      </c>
      <c r="L139" s="36">
        <v>0</v>
      </c>
      <c r="M139" s="35">
        <v>0</v>
      </c>
      <c r="N139" s="35">
        <v>0</v>
      </c>
      <c r="O139" s="35">
        <v>0</v>
      </c>
      <c r="P139" s="35">
        <v>0</v>
      </c>
      <c r="Q139" s="35">
        <v>0</v>
      </c>
      <c r="R139" s="35">
        <v>0</v>
      </c>
      <c r="S139" s="35">
        <v>0</v>
      </c>
      <c r="T139" s="38">
        <v>0</v>
      </c>
      <c r="U139" s="35">
        <v>0</v>
      </c>
      <c r="V139" s="35">
        <v>0</v>
      </c>
      <c r="W139" s="35">
        <v>-2373.913</v>
      </c>
      <c r="X139" s="35">
        <v>0</v>
      </c>
      <c r="Y139" s="35">
        <v>0</v>
      </c>
      <c r="Z139" s="35">
        <v>0</v>
      </c>
      <c r="AA139" s="35">
        <v>0</v>
      </c>
      <c r="AB139" s="35">
        <v>0</v>
      </c>
      <c r="AC139" s="35">
        <v>0</v>
      </c>
      <c r="AD139" s="35">
        <v>0</v>
      </c>
      <c r="AE139" s="36">
        <v>0</v>
      </c>
      <c r="AF139" s="36">
        <v>0</v>
      </c>
      <c r="AG139" s="30">
        <f t="shared" si="4"/>
        <v>-2334.9209999999998</v>
      </c>
      <c r="AH139" s="31">
        <f t="shared" si="5"/>
        <v>-1760.9150000000002</v>
      </c>
      <c r="AI139" s="19"/>
      <c r="AJ139" s="19"/>
    </row>
    <row r="140" spans="2:36" x14ac:dyDescent="0.2">
      <c r="B140" s="42" t="s">
        <v>39</v>
      </c>
      <c r="C140" s="34">
        <v>-703.93799999999999</v>
      </c>
      <c r="D140" s="35">
        <v>23687.145</v>
      </c>
      <c r="E140" s="35">
        <v>0</v>
      </c>
      <c r="F140" s="35">
        <v>0</v>
      </c>
      <c r="G140" s="35">
        <v>0</v>
      </c>
      <c r="H140" s="35">
        <v>0</v>
      </c>
      <c r="I140" s="36">
        <v>0</v>
      </c>
      <c r="J140" s="36">
        <v>0</v>
      </c>
      <c r="K140" s="36">
        <v>0</v>
      </c>
      <c r="L140" s="36">
        <v>0</v>
      </c>
      <c r="M140" s="35">
        <v>0</v>
      </c>
      <c r="N140" s="35">
        <v>0</v>
      </c>
      <c r="O140" s="35">
        <v>0</v>
      </c>
      <c r="P140" s="35">
        <v>0</v>
      </c>
      <c r="Q140" s="35">
        <v>0</v>
      </c>
      <c r="R140" s="35">
        <v>0</v>
      </c>
      <c r="S140" s="35">
        <v>0</v>
      </c>
      <c r="T140" s="38">
        <v>0</v>
      </c>
      <c r="U140" s="35">
        <v>0</v>
      </c>
      <c r="V140" s="35">
        <v>0</v>
      </c>
      <c r="W140" s="35">
        <v>97557.366999999998</v>
      </c>
      <c r="X140" s="35">
        <v>0</v>
      </c>
      <c r="Y140" s="35">
        <v>0</v>
      </c>
      <c r="Z140" s="35">
        <v>0</v>
      </c>
      <c r="AA140" s="35">
        <v>0</v>
      </c>
      <c r="AB140" s="35">
        <v>0</v>
      </c>
      <c r="AC140" s="35">
        <v>0</v>
      </c>
      <c r="AD140" s="35">
        <v>0</v>
      </c>
      <c r="AE140" s="36">
        <v>6260.1446000000005</v>
      </c>
      <c r="AF140" s="36">
        <v>581512.99730000005</v>
      </c>
      <c r="AG140" s="30">
        <f t="shared" si="4"/>
        <v>103113.5736</v>
      </c>
      <c r="AH140" s="31">
        <f t="shared" si="5"/>
        <v>605200.14230000007</v>
      </c>
      <c r="AI140" s="19"/>
      <c r="AJ140" s="19"/>
    </row>
    <row r="141" spans="2:36" x14ac:dyDescent="0.2">
      <c r="B141" s="42" t="s">
        <v>40</v>
      </c>
      <c r="C141" s="34">
        <v>0</v>
      </c>
      <c r="D141" s="35">
        <v>105667.67128600001</v>
      </c>
      <c r="E141" s="35">
        <v>0</v>
      </c>
      <c r="F141" s="35">
        <v>-9.7833579999999998</v>
      </c>
      <c r="G141" s="35">
        <v>0</v>
      </c>
      <c r="H141" s="35">
        <v>8.8559999999999999</v>
      </c>
      <c r="I141" s="36">
        <v>0</v>
      </c>
      <c r="J141" s="36">
        <v>0</v>
      </c>
      <c r="K141" s="36">
        <v>0</v>
      </c>
      <c r="L141" s="36">
        <v>0</v>
      </c>
      <c r="M141" s="35">
        <v>0</v>
      </c>
      <c r="N141" s="35">
        <v>0</v>
      </c>
      <c r="O141" s="35">
        <v>0</v>
      </c>
      <c r="P141" s="35">
        <v>0</v>
      </c>
      <c r="Q141" s="35">
        <v>0</v>
      </c>
      <c r="R141" s="35">
        <v>16180.061398</v>
      </c>
      <c r="S141" s="35">
        <v>0</v>
      </c>
      <c r="T141" s="38">
        <v>1579.627</v>
      </c>
      <c r="U141" s="35">
        <v>1646.2812921499999</v>
      </c>
      <c r="V141" s="35">
        <v>783.21177605000003</v>
      </c>
      <c r="W141" s="35">
        <v>0</v>
      </c>
      <c r="X141" s="35">
        <v>1967.5039999999999</v>
      </c>
      <c r="Y141" s="35">
        <v>0</v>
      </c>
      <c r="Z141" s="35">
        <v>0</v>
      </c>
      <c r="AA141" s="35">
        <v>86</v>
      </c>
      <c r="AB141" s="35">
        <v>65.757000000000005</v>
      </c>
      <c r="AC141" s="35">
        <v>0</v>
      </c>
      <c r="AD141" s="35">
        <v>0</v>
      </c>
      <c r="AE141" s="36">
        <v>0</v>
      </c>
      <c r="AF141" s="36">
        <v>0</v>
      </c>
      <c r="AG141" s="30">
        <f t="shared" si="4"/>
        <v>1732.2812921499999</v>
      </c>
      <c r="AH141" s="31">
        <f t="shared" si="5"/>
        <v>126242.90510205</v>
      </c>
      <c r="AI141" s="19"/>
      <c r="AJ141" s="19"/>
    </row>
    <row r="142" spans="2:36" x14ac:dyDescent="0.2">
      <c r="B142" s="42" t="s">
        <v>41</v>
      </c>
      <c r="C142" s="34">
        <v>-3002.7179999999998</v>
      </c>
      <c r="D142" s="35">
        <v>-1040.2619999999999</v>
      </c>
      <c r="E142" s="35">
        <v>0</v>
      </c>
      <c r="F142" s="35">
        <v>0</v>
      </c>
      <c r="G142" s="35">
        <v>0</v>
      </c>
      <c r="H142" s="35">
        <v>0</v>
      </c>
      <c r="I142" s="36">
        <v>0</v>
      </c>
      <c r="J142" s="36">
        <v>0</v>
      </c>
      <c r="K142" s="36">
        <v>0</v>
      </c>
      <c r="L142" s="36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13.462999999999999</v>
      </c>
      <c r="R142" s="35">
        <v>0</v>
      </c>
      <c r="S142" s="35">
        <v>0</v>
      </c>
      <c r="T142" s="38">
        <v>0</v>
      </c>
      <c r="U142" s="35">
        <v>168887.9534496805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581513.23617555597</v>
      </c>
      <c r="AB142" s="35">
        <v>6260.2703000000001</v>
      </c>
      <c r="AC142" s="35">
        <v>0</v>
      </c>
      <c r="AD142" s="35">
        <v>0</v>
      </c>
      <c r="AE142" s="36">
        <v>0</v>
      </c>
      <c r="AF142" s="36">
        <v>0</v>
      </c>
      <c r="AG142" s="30">
        <f t="shared" si="4"/>
        <v>747411.93462523643</v>
      </c>
      <c r="AH142" s="31">
        <f t="shared" si="5"/>
        <v>5220.0083000000004</v>
      </c>
      <c r="AI142" s="19"/>
      <c r="AJ142" s="19"/>
    </row>
    <row r="143" spans="2:36" x14ac:dyDescent="0.2">
      <c r="B143" s="43" t="s">
        <v>42</v>
      </c>
      <c r="C143" s="34">
        <v>0</v>
      </c>
      <c r="D143" s="35">
        <v>0</v>
      </c>
      <c r="E143" s="35">
        <v>0</v>
      </c>
      <c r="F143" s="35">
        <v>0</v>
      </c>
      <c r="G143" s="35">
        <v>0</v>
      </c>
      <c r="H143" s="35">
        <v>0</v>
      </c>
      <c r="I143" s="36">
        <v>0</v>
      </c>
      <c r="J143" s="36">
        <v>0</v>
      </c>
      <c r="K143" s="36">
        <v>0</v>
      </c>
      <c r="L143" s="36">
        <v>0</v>
      </c>
      <c r="M143" s="35">
        <v>0</v>
      </c>
      <c r="N143" s="35">
        <v>0</v>
      </c>
      <c r="O143" s="35">
        <v>0</v>
      </c>
      <c r="P143" s="35">
        <v>0</v>
      </c>
      <c r="Q143" s="35">
        <v>0</v>
      </c>
      <c r="R143" s="35">
        <v>0</v>
      </c>
      <c r="S143" s="35">
        <v>0</v>
      </c>
      <c r="T143" s="38">
        <v>0</v>
      </c>
      <c r="U143" s="35">
        <v>0</v>
      </c>
      <c r="V143" s="35">
        <v>0</v>
      </c>
      <c r="W143" s="35">
        <v>0</v>
      </c>
      <c r="X143" s="35">
        <v>0</v>
      </c>
      <c r="Y143" s="35">
        <v>0</v>
      </c>
      <c r="Z143" s="35">
        <v>0</v>
      </c>
      <c r="AA143" s="35">
        <v>0</v>
      </c>
      <c r="AB143" s="35">
        <v>0</v>
      </c>
      <c r="AC143" s="35">
        <v>0</v>
      </c>
      <c r="AD143" s="35">
        <v>0</v>
      </c>
      <c r="AE143" s="36">
        <v>0</v>
      </c>
      <c r="AF143" s="36">
        <v>0</v>
      </c>
      <c r="AG143" s="30">
        <f t="shared" si="4"/>
        <v>0</v>
      </c>
      <c r="AH143" s="31">
        <f t="shared" si="5"/>
        <v>0</v>
      </c>
      <c r="AI143" s="19"/>
      <c r="AJ143" s="19"/>
    </row>
    <row r="144" spans="2:36" x14ac:dyDescent="0.2">
      <c r="B144" s="43" t="s">
        <v>43</v>
      </c>
      <c r="C144" s="34">
        <v>0</v>
      </c>
      <c r="D144" s="35">
        <v>0</v>
      </c>
      <c r="E144" s="35">
        <v>0</v>
      </c>
      <c r="F144" s="35">
        <v>0</v>
      </c>
      <c r="G144" s="35">
        <v>0</v>
      </c>
      <c r="H144" s="35">
        <v>0</v>
      </c>
      <c r="I144" s="36">
        <v>0</v>
      </c>
      <c r="J144" s="36">
        <v>0</v>
      </c>
      <c r="K144" s="36">
        <v>0</v>
      </c>
      <c r="L144" s="36">
        <v>0</v>
      </c>
      <c r="M144" s="35">
        <v>0</v>
      </c>
      <c r="N144" s="35">
        <v>0</v>
      </c>
      <c r="O144" s="35">
        <v>0</v>
      </c>
      <c r="P144" s="35">
        <v>0</v>
      </c>
      <c r="Q144" s="35">
        <v>0</v>
      </c>
      <c r="R144" s="35">
        <v>0</v>
      </c>
      <c r="S144" s="35">
        <v>0</v>
      </c>
      <c r="T144" s="38">
        <v>0</v>
      </c>
      <c r="U144" s="35">
        <v>0</v>
      </c>
      <c r="V144" s="35">
        <v>0</v>
      </c>
      <c r="W144" s="35">
        <v>0</v>
      </c>
      <c r="X144" s="35">
        <v>0</v>
      </c>
      <c r="Y144" s="35">
        <v>0</v>
      </c>
      <c r="Z144" s="35">
        <v>0</v>
      </c>
      <c r="AA144" s="35">
        <v>0</v>
      </c>
      <c r="AB144" s="35">
        <v>0</v>
      </c>
      <c r="AC144" s="35">
        <v>0</v>
      </c>
      <c r="AD144" s="35">
        <v>0</v>
      </c>
      <c r="AE144" s="36">
        <v>0</v>
      </c>
      <c r="AF144" s="36">
        <v>0</v>
      </c>
      <c r="AG144" s="30">
        <f t="shared" si="4"/>
        <v>0</v>
      </c>
      <c r="AH144" s="31">
        <f t="shared" si="5"/>
        <v>0</v>
      </c>
      <c r="AI144" s="19"/>
      <c r="AJ144" s="19"/>
    </row>
    <row r="145" spans="2:36" x14ac:dyDescent="0.2">
      <c r="B145" s="43" t="s">
        <v>44</v>
      </c>
      <c r="C145" s="34">
        <v>0</v>
      </c>
      <c r="D145" s="35">
        <v>0</v>
      </c>
      <c r="E145" s="35">
        <v>0</v>
      </c>
      <c r="F145" s="35">
        <v>0</v>
      </c>
      <c r="G145" s="35">
        <v>0</v>
      </c>
      <c r="H145" s="35">
        <v>0</v>
      </c>
      <c r="I145" s="36">
        <v>0</v>
      </c>
      <c r="J145" s="36">
        <v>0</v>
      </c>
      <c r="K145" s="36">
        <v>0</v>
      </c>
      <c r="L145" s="36">
        <v>0</v>
      </c>
      <c r="M145" s="35">
        <v>0</v>
      </c>
      <c r="N145" s="35">
        <v>0</v>
      </c>
      <c r="O145" s="35">
        <v>0</v>
      </c>
      <c r="P145" s="35">
        <v>0</v>
      </c>
      <c r="Q145" s="35">
        <v>0</v>
      </c>
      <c r="R145" s="35">
        <v>0</v>
      </c>
      <c r="S145" s="35">
        <v>0</v>
      </c>
      <c r="T145" s="38">
        <v>0</v>
      </c>
      <c r="U145" s="35">
        <v>0</v>
      </c>
      <c r="V145" s="35">
        <v>0</v>
      </c>
      <c r="W145" s="35">
        <v>0</v>
      </c>
      <c r="X145" s="35">
        <v>0</v>
      </c>
      <c r="Y145" s="35">
        <v>0</v>
      </c>
      <c r="Z145" s="35">
        <v>0</v>
      </c>
      <c r="AA145" s="35">
        <v>0</v>
      </c>
      <c r="AB145" s="35">
        <v>0</v>
      </c>
      <c r="AC145" s="35">
        <v>0</v>
      </c>
      <c r="AD145" s="35">
        <v>0</v>
      </c>
      <c r="AE145" s="36">
        <v>0</v>
      </c>
      <c r="AF145" s="36">
        <v>0</v>
      </c>
      <c r="AG145" s="30">
        <f t="shared" si="4"/>
        <v>0</v>
      </c>
      <c r="AH145" s="31">
        <f t="shared" si="5"/>
        <v>0</v>
      </c>
      <c r="AI145" s="19"/>
      <c r="AJ145" s="19"/>
    </row>
    <row r="146" spans="2:36" x14ac:dyDescent="0.2">
      <c r="B146" s="43" t="s">
        <v>45</v>
      </c>
      <c r="C146" s="34">
        <v>0</v>
      </c>
      <c r="D146" s="35">
        <v>0</v>
      </c>
      <c r="E146" s="35">
        <v>0</v>
      </c>
      <c r="F146" s="35">
        <v>0</v>
      </c>
      <c r="G146" s="35">
        <v>0</v>
      </c>
      <c r="H146" s="35">
        <v>0</v>
      </c>
      <c r="I146" s="36">
        <v>0</v>
      </c>
      <c r="J146" s="36">
        <v>0</v>
      </c>
      <c r="K146" s="36">
        <v>0</v>
      </c>
      <c r="L146" s="36">
        <v>0</v>
      </c>
      <c r="M146" s="35">
        <v>0</v>
      </c>
      <c r="N146" s="35">
        <v>0</v>
      </c>
      <c r="O146" s="35">
        <v>0</v>
      </c>
      <c r="P146" s="35">
        <v>0</v>
      </c>
      <c r="Q146" s="35">
        <v>0</v>
      </c>
      <c r="R146" s="35">
        <v>0</v>
      </c>
      <c r="S146" s="35">
        <v>0</v>
      </c>
      <c r="T146" s="38">
        <v>0</v>
      </c>
      <c r="U146" s="35">
        <v>0</v>
      </c>
      <c r="V146" s="35">
        <v>0</v>
      </c>
      <c r="W146" s="35">
        <v>0</v>
      </c>
      <c r="X146" s="35">
        <v>0</v>
      </c>
      <c r="Y146" s="35">
        <v>0</v>
      </c>
      <c r="Z146" s="35">
        <v>0</v>
      </c>
      <c r="AA146" s="35">
        <v>0</v>
      </c>
      <c r="AB146" s="35">
        <v>0</v>
      </c>
      <c r="AC146" s="35">
        <v>0</v>
      </c>
      <c r="AD146" s="35">
        <v>0</v>
      </c>
      <c r="AE146" s="36">
        <v>0</v>
      </c>
      <c r="AF146" s="36">
        <v>0</v>
      </c>
      <c r="AG146" s="30">
        <f t="shared" si="4"/>
        <v>0</v>
      </c>
      <c r="AH146" s="31">
        <f t="shared" si="5"/>
        <v>0</v>
      </c>
      <c r="AI146" s="19"/>
      <c r="AJ146" s="19"/>
    </row>
    <row r="147" spans="2:36" s="19" customFormat="1" ht="13.5" customHeight="1" x14ac:dyDescent="0.2">
      <c r="B147" s="25" t="s">
        <v>63</v>
      </c>
      <c r="C147" s="30">
        <v>14416.684709999992</v>
      </c>
      <c r="D147" s="29">
        <v>15267.435645999964</v>
      </c>
      <c r="E147" s="29">
        <v>5999.7216500000004</v>
      </c>
      <c r="F147" s="29">
        <v>-3976.5789999999997</v>
      </c>
      <c r="G147" s="29">
        <v>-10634.007514000001</v>
      </c>
      <c r="H147" s="29">
        <v>322.57751999999687</v>
      </c>
      <c r="I147" s="29">
        <v>0</v>
      </c>
      <c r="J147" s="29">
        <v>0</v>
      </c>
      <c r="K147" s="29">
        <v>7377.0160000000005</v>
      </c>
      <c r="L147" s="29">
        <v>0</v>
      </c>
      <c r="M147" s="27">
        <v>-70105.281000000003</v>
      </c>
      <c r="N147" s="27">
        <v>-65235.572000000007</v>
      </c>
      <c r="O147" s="27">
        <v>1012.6410936299997</v>
      </c>
      <c r="P147" s="27">
        <v>-1582.7419481700015</v>
      </c>
      <c r="Q147" s="29">
        <v>29677.841832799997</v>
      </c>
      <c r="R147" s="29">
        <v>-61061.457350539946</v>
      </c>
      <c r="S147" s="29">
        <v>0</v>
      </c>
      <c r="T147" s="31">
        <v>-5907.2239999999974</v>
      </c>
      <c r="U147" s="29">
        <v>137618.17985267084</v>
      </c>
      <c r="V147" s="29">
        <v>13035.872126376995</v>
      </c>
      <c r="W147" s="29">
        <v>25906.281537618019</v>
      </c>
      <c r="X147" s="29">
        <v>-18504.005999999998</v>
      </c>
      <c r="Y147" s="29">
        <v>0</v>
      </c>
      <c r="Z147" s="29">
        <v>3861.0680000000002</v>
      </c>
      <c r="AA147" s="29">
        <v>0</v>
      </c>
      <c r="AB147" s="29">
        <v>42391.837513300001</v>
      </c>
      <c r="AC147" s="29">
        <v>0</v>
      </c>
      <c r="AD147" s="29">
        <v>55255.72549117999</v>
      </c>
      <c r="AE147" s="29">
        <v>-29667.641800000001</v>
      </c>
      <c r="AF147" s="29">
        <v>128849.13452037066</v>
      </c>
      <c r="AG147" s="30">
        <f t="shared" si="4"/>
        <v>111601.43636271886</v>
      </c>
      <c r="AH147" s="31">
        <f t="shared" si="5"/>
        <v>102716.07051851763</v>
      </c>
    </row>
    <row r="148" spans="2:36" x14ac:dyDescent="0.2">
      <c r="B148" s="33" t="s">
        <v>31</v>
      </c>
      <c r="C148" s="34">
        <v>630.78247999999962</v>
      </c>
      <c r="D148" s="35">
        <v>8044.5624670000007</v>
      </c>
      <c r="E148" s="35">
        <v>1979.4217800000004</v>
      </c>
      <c r="F148" s="35">
        <v>-397.767</v>
      </c>
      <c r="G148" s="35">
        <v>-14155.401514000003</v>
      </c>
      <c r="H148" s="35">
        <v>-329.63048000000316</v>
      </c>
      <c r="I148" s="36">
        <v>0</v>
      </c>
      <c r="J148" s="36">
        <v>0</v>
      </c>
      <c r="K148" s="36">
        <v>2235.2709999999997</v>
      </c>
      <c r="L148" s="36">
        <v>0</v>
      </c>
      <c r="M148" s="35">
        <v>-8123.6670000000004</v>
      </c>
      <c r="N148" s="35">
        <v>-1506.549</v>
      </c>
      <c r="O148" s="35">
        <v>0</v>
      </c>
      <c r="P148" s="35">
        <v>-4.4832837900000051</v>
      </c>
      <c r="Q148" s="35">
        <v>3102.9781919999996</v>
      </c>
      <c r="R148" s="35">
        <v>269.5644537899999</v>
      </c>
      <c r="S148" s="35">
        <v>0</v>
      </c>
      <c r="T148" s="38">
        <v>-5966.6289999999972</v>
      </c>
      <c r="U148" s="35">
        <v>29763.330293999974</v>
      </c>
      <c r="V148" s="35">
        <v>1566.2076300000012</v>
      </c>
      <c r="W148" s="35">
        <v>3787.0589540000005</v>
      </c>
      <c r="X148" s="35">
        <v>-1101.0150000000001</v>
      </c>
      <c r="Y148" s="35">
        <v>0</v>
      </c>
      <c r="Z148" s="35">
        <v>-17.7</v>
      </c>
      <c r="AA148" s="35">
        <v>0</v>
      </c>
      <c r="AB148" s="35">
        <v>800</v>
      </c>
      <c r="AC148" s="35">
        <v>0</v>
      </c>
      <c r="AD148" s="36">
        <v>-22.066090000005449</v>
      </c>
      <c r="AE148" s="36">
        <v>0</v>
      </c>
      <c r="AF148" s="36">
        <v>0</v>
      </c>
      <c r="AG148" s="30">
        <f t="shared" si="4"/>
        <v>19219.77418599997</v>
      </c>
      <c r="AH148" s="31">
        <f t="shared" si="5"/>
        <v>1334.4946969999958</v>
      </c>
      <c r="AI148" s="19"/>
      <c r="AJ148" s="19"/>
    </row>
    <row r="149" spans="2:36" x14ac:dyDescent="0.2">
      <c r="B149" s="33" t="s">
        <v>32</v>
      </c>
      <c r="C149" s="34">
        <v>0</v>
      </c>
      <c r="D149" s="35">
        <v>1851.3057800000004</v>
      </c>
      <c r="E149" s="35">
        <v>0</v>
      </c>
      <c r="F149" s="35">
        <v>0</v>
      </c>
      <c r="G149" s="35">
        <v>0</v>
      </c>
      <c r="H149" s="35">
        <v>0</v>
      </c>
      <c r="I149" s="36">
        <v>0</v>
      </c>
      <c r="J149" s="36">
        <v>0</v>
      </c>
      <c r="K149" s="36">
        <v>0</v>
      </c>
      <c r="L149" s="36">
        <v>0</v>
      </c>
      <c r="M149" s="35">
        <v>0</v>
      </c>
      <c r="N149" s="35">
        <v>0</v>
      </c>
      <c r="O149" s="35">
        <v>0</v>
      </c>
      <c r="P149" s="35">
        <v>0</v>
      </c>
      <c r="Q149" s="35">
        <v>0</v>
      </c>
      <c r="R149" s="35">
        <v>-0.62968000000000024</v>
      </c>
      <c r="S149" s="35">
        <v>0</v>
      </c>
      <c r="T149" s="38">
        <v>0</v>
      </c>
      <c r="U149" s="35">
        <v>-3240.7489999999998</v>
      </c>
      <c r="V149" s="35">
        <v>312.60599999999999</v>
      </c>
      <c r="W149" s="35">
        <v>0</v>
      </c>
      <c r="X149" s="35">
        <v>0</v>
      </c>
      <c r="Y149" s="35">
        <v>0</v>
      </c>
      <c r="Z149" s="35">
        <v>0</v>
      </c>
      <c r="AA149" s="35">
        <v>0</v>
      </c>
      <c r="AB149" s="35">
        <v>0</v>
      </c>
      <c r="AC149" s="35">
        <v>0</v>
      </c>
      <c r="AD149" s="35">
        <v>3022.6938700000001</v>
      </c>
      <c r="AE149" s="36">
        <v>0</v>
      </c>
      <c r="AF149" s="36">
        <v>0</v>
      </c>
      <c r="AG149" s="30">
        <f t="shared" si="4"/>
        <v>-3240.7489999999998</v>
      </c>
      <c r="AH149" s="31">
        <f t="shared" si="5"/>
        <v>5185.9759700000004</v>
      </c>
      <c r="AI149" s="19"/>
      <c r="AJ149" s="19"/>
    </row>
    <row r="150" spans="2:36" x14ac:dyDescent="0.2">
      <c r="B150" s="33" t="s">
        <v>47</v>
      </c>
      <c r="C150" s="34">
        <v>-429.63048000000316</v>
      </c>
      <c r="D150" s="35">
        <v>-13945.473514000003</v>
      </c>
      <c r="E150" s="35">
        <v>100</v>
      </c>
      <c r="F150" s="35">
        <v>-209.928</v>
      </c>
      <c r="G150" s="35">
        <v>63.509999999999991</v>
      </c>
      <c r="H150" s="35">
        <v>309.88399999999996</v>
      </c>
      <c r="I150" s="36">
        <v>0</v>
      </c>
      <c r="J150" s="36">
        <v>0</v>
      </c>
      <c r="K150" s="36">
        <v>-8707.0400000000009</v>
      </c>
      <c r="L150" s="36">
        <v>0</v>
      </c>
      <c r="M150" s="35">
        <v>-5486.1760000000004</v>
      </c>
      <c r="N150" s="35">
        <v>160.577</v>
      </c>
      <c r="O150" s="35">
        <v>-128.55799999999999</v>
      </c>
      <c r="P150" s="35">
        <v>0</v>
      </c>
      <c r="Q150" s="35">
        <v>-15.675000000000001</v>
      </c>
      <c r="R150" s="35">
        <v>13.181000000000001</v>
      </c>
      <c r="S150" s="35">
        <v>0</v>
      </c>
      <c r="T150" s="38">
        <v>59.405000000000001</v>
      </c>
      <c r="U150" s="35">
        <v>559.85599999999999</v>
      </c>
      <c r="V150" s="35">
        <v>-253.05799999999999</v>
      </c>
      <c r="W150" s="35">
        <v>-73.298999999999992</v>
      </c>
      <c r="X150" s="35">
        <v>-2.1120000000000001</v>
      </c>
      <c r="Y150" s="35">
        <v>0</v>
      </c>
      <c r="Z150" s="35">
        <v>3500</v>
      </c>
      <c r="AA150" s="35">
        <v>0</v>
      </c>
      <c r="AB150" s="35">
        <v>0</v>
      </c>
      <c r="AC150" s="35">
        <v>0</v>
      </c>
      <c r="AD150" s="35">
        <v>-13.166</v>
      </c>
      <c r="AE150" s="36">
        <v>0</v>
      </c>
      <c r="AF150" s="36">
        <v>0</v>
      </c>
      <c r="AG150" s="30">
        <f t="shared" si="4"/>
        <v>-14117.012480000005</v>
      </c>
      <c r="AH150" s="31">
        <f t="shared" si="5"/>
        <v>-10380.690514</v>
      </c>
      <c r="AI150" s="19"/>
      <c r="AJ150" s="19"/>
    </row>
    <row r="151" spans="2:36" x14ac:dyDescent="0.2">
      <c r="B151" s="33" t="s">
        <v>34</v>
      </c>
      <c r="C151" s="34">
        <v>269.5644537899999</v>
      </c>
      <c r="D151" s="35">
        <v>3114.6881919999996</v>
      </c>
      <c r="E151" s="35">
        <v>0</v>
      </c>
      <c r="F151" s="35">
        <v>-11.71</v>
      </c>
      <c r="G151" s="35">
        <v>13.181000000000001</v>
      </c>
      <c r="H151" s="35">
        <v>-15.675000000000001</v>
      </c>
      <c r="I151" s="36">
        <v>0</v>
      </c>
      <c r="J151" s="36">
        <v>0</v>
      </c>
      <c r="K151" s="36">
        <v>4111.1359999999995</v>
      </c>
      <c r="L151" s="36">
        <v>0</v>
      </c>
      <c r="M151" s="35">
        <v>-13229.294</v>
      </c>
      <c r="N151" s="35">
        <v>-337.62899999999996</v>
      </c>
      <c r="O151" s="35">
        <v>-7.735999999999998</v>
      </c>
      <c r="P151" s="35">
        <v>-11.458</v>
      </c>
      <c r="Q151" s="35">
        <v>794.6439620000001</v>
      </c>
      <c r="R151" s="35">
        <v>-4359.7900290678208</v>
      </c>
      <c r="S151" s="35">
        <v>0</v>
      </c>
      <c r="T151" s="38">
        <v>0</v>
      </c>
      <c r="U151" s="35">
        <v>-28698.080527200131</v>
      </c>
      <c r="V151" s="35">
        <v>25489.962764299999</v>
      </c>
      <c r="W151" s="35">
        <v>-19576.316568061986</v>
      </c>
      <c r="X151" s="35">
        <v>0</v>
      </c>
      <c r="Y151" s="35">
        <v>0</v>
      </c>
      <c r="Z151" s="35">
        <v>0</v>
      </c>
      <c r="AA151" s="35">
        <v>0</v>
      </c>
      <c r="AB151" s="35">
        <v>1000.145</v>
      </c>
      <c r="AC151" s="35">
        <v>0</v>
      </c>
      <c r="AD151" s="35">
        <v>-3766.7366980000002</v>
      </c>
      <c r="AE151" s="36">
        <v>0</v>
      </c>
      <c r="AF151" s="36">
        <v>0</v>
      </c>
      <c r="AG151" s="30">
        <f t="shared" si="4"/>
        <v>-56322.901679472117</v>
      </c>
      <c r="AH151" s="31">
        <f t="shared" si="5"/>
        <v>21101.797229232179</v>
      </c>
      <c r="AI151" s="19"/>
      <c r="AJ151" s="19"/>
    </row>
    <row r="152" spans="2:36" x14ac:dyDescent="0.2">
      <c r="B152" s="33" t="s">
        <v>35</v>
      </c>
      <c r="C152" s="34">
        <v>0</v>
      </c>
      <c r="D152" s="35">
        <v>0</v>
      </c>
      <c r="E152" s="35">
        <v>0</v>
      </c>
      <c r="F152" s="35">
        <v>0</v>
      </c>
      <c r="G152" s="35">
        <v>59.405000000000001</v>
      </c>
      <c r="H152" s="35">
        <v>0</v>
      </c>
      <c r="I152" s="36">
        <v>0</v>
      </c>
      <c r="J152" s="36">
        <v>0</v>
      </c>
      <c r="K152" s="36">
        <v>0</v>
      </c>
      <c r="L152" s="36">
        <v>0</v>
      </c>
      <c r="M152" s="35">
        <v>1E-3</v>
      </c>
      <c r="N152" s="35">
        <v>0</v>
      </c>
      <c r="O152" s="35">
        <v>0</v>
      </c>
      <c r="P152" s="35">
        <v>0</v>
      </c>
      <c r="Q152" s="35">
        <v>0</v>
      </c>
      <c r="R152" s="35">
        <v>0</v>
      </c>
      <c r="S152" s="35">
        <v>0</v>
      </c>
      <c r="T152" s="38">
        <v>0</v>
      </c>
      <c r="U152" s="35">
        <v>0</v>
      </c>
      <c r="V152" s="35">
        <v>0</v>
      </c>
      <c r="W152" s="35">
        <v>0</v>
      </c>
      <c r="X152" s="35">
        <v>0</v>
      </c>
      <c r="Y152" s="35">
        <v>0</v>
      </c>
      <c r="Z152" s="35">
        <v>0</v>
      </c>
      <c r="AA152" s="35">
        <v>0</v>
      </c>
      <c r="AB152" s="35">
        <v>0</v>
      </c>
      <c r="AC152" s="35">
        <v>0</v>
      </c>
      <c r="AD152" s="35">
        <v>0</v>
      </c>
      <c r="AE152" s="36">
        <v>0</v>
      </c>
      <c r="AF152" s="36">
        <v>0</v>
      </c>
      <c r="AG152" s="30">
        <f t="shared" si="4"/>
        <v>59.405999999999999</v>
      </c>
      <c r="AH152" s="31">
        <f t="shared" si="5"/>
        <v>0</v>
      </c>
      <c r="AI152" s="19"/>
      <c r="AJ152" s="19"/>
    </row>
    <row r="153" spans="2:36" x14ac:dyDescent="0.2">
      <c r="B153" s="33" t="s">
        <v>57</v>
      </c>
      <c r="C153" s="34">
        <v>1566.2076300000012</v>
      </c>
      <c r="D153" s="35">
        <v>29763.330293999974</v>
      </c>
      <c r="E153" s="35">
        <v>312.60599999999999</v>
      </c>
      <c r="F153" s="35">
        <v>-3240.7489999999998</v>
      </c>
      <c r="G153" s="35">
        <v>-253.05799999999999</v>
      </c>
      <c r="H153" s="35">
        <v>559.85599999999999</v>
      </c>
      <c r="I153" s="36">
        <v>0</v>
      </c>
      <c r="J153" s="36">
        <v>0</v>
      </c>
      <c r="K153" s="36">
        <v>-7256.3050000000012</v>
      </c>
      <c r="L153" s="36">
        <v>0</v>
      </c>
      <c r="M153" s="35">
        <v>-14745.775000000001</v>
      </c>
      <c r="N153" s="35">
        <v>-30804.741000000002</v>
      </c>
      <c r="O153" s="35">
        <v>303.91430000000003</v>
      </c>
      <c r="P153" s="35">
        <v>-146.81381606000048</v>
      </c>
      <c r="Q153" s="35">
        <v>25489.962764299999</v>
      </c>
      <c r="R153" s="35">
        <v>-28698.080527200131</v>
      </c>
      <c r="S153" s="35">
        <v>0</v>
      </c>
      <c r="T153" s="38">
        <v>0</v>
      </c>
      <c r="U153" s="35">
        <v>-5900.8872587500009</v>
      </c>
      <c r="V153" s="35">
        <v>37446.704796599995</v>
      </c>
      <c r="W153" s="35">
        <v>13.5</v>
      </c>
      <c r="X153" s="35">
        <v>2710.2070000000003</v>
      </c>
      <c r="Y153" s="35">
        <v>0</v>
      </c>
      <c r="Z153" s="35">
        <v>0</v>
      </c>
      <c r="AA153" s="35">
        <v>0</v>
      </c>
      <c r="AB153" s="35">
        <v>294.60651330000002</v>
      </c>
      <c r="AC153" s="35">
        <v>0</v>
      </c>
      <c r="AD153" s="35">
        <v>44232.297615549993</v>
      </c>
      <c r="AE153" s="36">
        <v>-29667.641800000001</v>
      </c>
      <c r="AF153" s="36">
        <v>128849.13452037066</v>
      </c>
      <c r="AG153" s="30">
        <f t="shared" si="4"/>
        <v>-30137.476364450005</v>
      </c>
      <c r="AH153" s="31">
        <f t="shared" si="5"/>
        <v>180965.75239656051</v>
      </c>
      <c r="AI153" s="19"/>
      <c r="AJ153" s="19"/>
    </row>
    <row r="154" spans="2:36" x14ac:dyDescent="0.2">
      <c r="B154" s="33" t="s">
        <v>64</v>
      </c>
      <c r="C154" s="34">
        <v>-1101.0150000000001</v>
      </c>
      <c r="D154" s="35">
        <v>3787.0589540000005</v>
      </c>
      <c r="E154" s="35">
        <v>660</v>
      </c>
      <c r="F154" s="35">
        <v>-116.425</v>
      </c>
      <c r="G154" s="35">
        <v>-7.9029999999999996</v>
      </c>
      <c r="H154" s="35">
        <v>-73.298999999999992</v>
      </c>
      <c r="I154" s="36">
        <v>0</v>
      </c>
      <c r="J154" s="36">
        <v>0</v>
      </c>
      <c r="K154" s="36">
        <v>1199.1300000000001</v>
      </c>
      <c r="L154" s="36">
        <v>0</v>
      </c>
      <c r="M154" s="35">
        <v>-22112.835999999999</v>
      </c>
      <c r="N154" s="35">
        <v>-32848.144</v>
      </c>
      <c r="O154" s="35">
        <v>0</v>
      </c>
      <c r="P154" s="35">
        <v>-1395.9438483200008</v>
      </c>
      <c r="Q154" s="35">
        <v>3875.6028125000003</v>
      </c>
      <c r="R154" s="35">
        <v>-19435.892568061987</v>
      </c>
      <c r="S154" s="35">
        <v>0</v>
      </c>
      <c r="T154" s="38">
        <v>0</v>
      </c>
      <c r="U154" s="35">
        <v>2710.2070000000003</v>
      </c>
      <c r="V154" s="35">
        <v>13.5</v>
      </c>
      <c r="W154" s="35">
        <v>1182.5520000000001</v>
      </c>
      <c r="X154" s="35">
        <v>313.71899999999999</v>
      </c>
      <c r="Y154" s="35">
        <v>0</v>
      </c>
      <c r="Z154" s="35">
        <v>378.76799999999997</v>
      </c>
      <c r="AA154" s="35">
        <v>0</v>
      </c>
      <c r="AB154" s="35">
        <v>40782.915000000001</v>
      </c>
      <c r="AC154" s="35">
        <v>0</v>
      </c>
      <c r="AD154" s="35">
        <v>497.92900000000003</v>
      </c>
      <c r="AE154" s="36">
        <v>0</v>
      </c>
      <c r="AF154" s="36">
        <v>0</v>
      </c>
      <c r="AG154" s="30">
        <f t="shared" si="4"/>
        <v>-13594.262187499999</v>
      </c>
      <c r="AH154" s="31">
        <f t="shared" si="5"/>
        <v>-8095.8144623819881</v>
      </c>
      <c r="AI154" s="19"/>
      <c r="AJ154" s="19"/>
    </row>
    <row r="155" spans="2:36" ht="12" customHeight="1" x14ac:dyDescent="0.2">
      <c r="B155" s="33" t="s">
        <v>38</v>
      </c>
      <c r="C155" s="34">
        <v>-17.7</v>
      </c>
      <c r="D155" s="35">
        <v>0</v>
      </c>
      <c r="E155" s="35">
        <v>0</v>
      </c>
      <c r="F155" s="35">
        <v>0</v>
      </c>
      <c r="G155" s="35">
        <v>3500</v>
      </c>
      <c r="H155" s="35">
        <v>0</v>
      </c>
      <c r="I155" s="36">
        <v>0</v>
      </c>
      <c r="J155" s="36">
        <v>0</v>
      </c>
      <c r="K155" s="36">
        <v>0</v>
      </c>
      <c r="L155" s="36">
        <v>0</v>
      </c>
      <c r="M155" s="35">
        <v>0</v>
      </c>
      <c r="N155" s="35">
        <v>0</v>
      </c>
      <c r="O155" s="35">
        <v>0</v>
      </c>
      <c r="P155" s="35">
        <v>0</v>
      </c>
      <c r="Q155" s="35">
        <v>-0.81299999999999994</v>
      </c>
      <c r="R155" s="35">
        <v>0</v>
      </c>
      <c r="S155" s="35">
        <v>0</v>
      </c>
      <c r="T155" s="38">
        <v>0</v>
      </c>
      <c r="U155" s="35">
        <v>0</v>
      </c>
      <c r="V155" s="35">
        <v>0</v>
      </c>
      <c r="W155" s="35">
        <v>378.76799999999997</v>
      </c>
      <c r="X155" s="35">
        <v>0</v>
      </c>
      <c r="Y155" s="35">
        <v>0</v>
      </c>
      <c r="Z155" s="35">
        <v>0</v>
      </c>
      <c r="AA155" s="35">
        <v>0</v>
      </c>
      <c r="AB155" s="35">
        <v>0</v>
      </c>
      <c r="AC155" s="35">
        <v>0</v>
      </c>
      <c r="AD155" s="35">
        <v>0</v>
      </c>
      <c r="AE155" s="36">
        <v>0</v>
      </c>
      <c r="AF155" s="36">
        <v>0</v>
      </c>
      <c r="AG155" s="30">
        <f t="shared" si="4"/>
        <v>3860.2550000000001</v>
      </c>
      <c r="AH155" s="31">
        <f t="shared" si="5"/>
        <v>0</v>
      </c>
      <c r="AI155" s="19"/>
      <c r="AJ155" s="19"/>
    </row>
    <row r="156" spans="2:36" x14ac:dyDescent="0.2">
      <c r="B156" s="33" t="s">
        <v>39</v>
      </c>
      <c r="C156" s="34">
        <v>800</v>
      </c>
      <c r="D156" s="35">
        <v>0</v>
      </c>
      <c r="E156" s="35">
        <v>0</v>
      </c>
      <c r="F156" s="35">
        <v>0</v>
      </c>
      <c r="G156" s="35">
        <v>0</v>
      </c>
      <c r="H156" s="35">
        <v>0</v>
      </c>
      <c r="I156" s="36">
        <v>0</v>
      </c>
      <c r="J156" s="36">
        <v>0</v>
      </c>
      <c r="K156" s="36">
        <v>-29.163</v>
      </c>
      <c r="L156" s="36">
        <v>0</v>
      </c>
      <c r="M156" s="35">
        <v>-327.85300000000001</v>
      </c>
      <c r="N156" s="35">
        <v>0</v>
      </c>
      <c r="O156" s="35">
        <v>-156.905</v>
      </c>
      <c r="P156" s="35">
        <v>0</v>
      </c>
      <c r="Q156" s="35">
        <v>1000.145</v>
      </c>
      <c r="R156" s="35">
        <v>0</v>
      </c>
      <c r="S156" s="35">
        <v>0</v>
      </c>
      <c r="T156" s="38">
        <v>0</v>
      </c>
      <c r="U156" s="35">
        <v>294.60651330000002</v>
      </c>
      <c r="V156" s="35">
        <v>0</v>
      </c>
      <c r="W156" s="35">
        <v>40782.915000000001</v>
      </c>
      <c r="X156" s="35">
        <v>0</v>
      </c>
      <c r="Y156" s="35">
        <v>0</v>
      </c>
      <c r="Z156" s="35">
        <v>0</v>
      </c>
      <c r="AA156" s="35">
        <v>0</v>
      </c>
      <c r="AB156" s="35">
        <v>0</v>
      </c>
      <c r="AC156" s="35">
        <v>0</v>
      </c>
      <c r="AD156" s="35">
        <v>0</v>
      </c>
      <c r="AE156" s="36">
        <v>0</v>
      </c>
      <c r="AF156" s="36">
        <v>0</v>
      </c>
      <c r="AG156" s="30">
        <f t="shared" si="4"/>
        <v>42363.745513299997</v>
      </c>
      <c r="AH156" s="31">
        <f t="shared" si="5"/>
        <v>0</v>
      </c>
      <c r="AI156" s="19"/>
      <c r="AJ156" s="19"/>
    </row>
    <row r="157" spans="2:36" x14ac:dyDescent="0.2">
      <c r="B157" s="33" t="s">
        <v>40</v>
      </c>
      <c r="C157" s="34">
        <v>-22.066090000005449</v>
      </c>
      <c r="D157" s="35">
        <v>0</v>
      </c>
      <c r="E157" s="35">
        <v>3022.6938700000001</v>
      </c>
      <c r="F157" s="35">
        <v>0</v>
      </c>
      <c r="G157" s="35">
        <v>-13.166</v>
      </c>
      <c r="H157" s="35">
        <v>0</v>
      </c>
      <c r="I157" s="36">
        <v>0</v>
      </c>
      <c r="J157" s="36">
        <v>0</v>
      </c>
      <c r="K157" s="36">
        <v>15808.501000000002</v>
      </c>
      <c r="L157" s="36">
        <v>0</v>
      </c>
      <c r="M157" s="35">
        <v>-5602.2189999999991</v>
      </c>
      <c r="N157" s="35">
        <v>0</v>
      </c>
      <c r="O157" s="35">
        <v>1098.4917936299996</v>
      </c>
      <c r="P157" s="35">
        <v>0</v>
      </c>
      <c r="Q157" s="35">
        <v>-3766.7366980000002</v>
      </c>
      <c r="R157" s="35">
        <v>0</v>
      </c>
      <c r="S157" s="35">
        <v>0</v>
      </c>
      <c r="T157" s="38">
        <v>0</v>
      </c>
      <c r="U157" s="35">
        <v>44232.297615549993</v>
      </c>
      <c r="V157" s="35">
        <v>0</v>
      </c>
      <c r="W157" s="35">
        <v>497.92900000000003</v>
      </c>
      <c r="X157" s="35">
        <v>0</v>
      </c>
      <c r="Y157" s="35">
        <v>0</v>
      </c>
      <c r="Z157" s="35">
        <v>0</v>
      </c>
      <c r="AA157" s="35">
        <v>0</v>
      </c>
      <c r="AB157" s="35">
        <v>0</v>
      </c>
      <c r="AC157" s="35">
        <v>0</v>
      </c>
      <c r="AD157" s="35">
        <v>0</v>
      </c>
      <c r="AE157" s="36">
        <v>0</v>
      </c>
      <c r="AF157" s="36">
        <v>0</v>
      </c>
      <c r="AG157" s="30">
        <f t="shared" si="4"/>
        <v>55255.72549117999</v>
      </c>
      <c r="AH157" s="31">
        <f t="shared" si="5"/>
        <v>0</v>
      </c>
      <c r="AI157" s="19"/>
      <c r="AJ157" s="19"/>
    </row>
    <row r="158" spans="2:36" x14ac:dyDescent="0.2">
      <c r="B158" s="33" t="s">
        <v>41</v>
      </c>
      <c r="C158" s="34">
        <v>11924.86</v>
      </c>
      <c r="D158" s="35">
        <v>-16484.969527000008</v>
      </c>
      <c r="E158" s="35">
        <v>-75</v>
      </c>
      <c r="F158" s="35">
        <v>0</v>
      </c>
      <c r="G158" s="35">
        <v>-1.1519999999999999</v>
      </c>
      <c r="H158" s="35">
        <v>0</v>
      </c>
      <c r="I158" s="36">
        <v>0</v>
      </c>
      <c r="J158" s="36">
        <v>0</v>
      </c>
      <c r="K158" s="36">
        <v>15.485999999999999</v>
      </c>
      <c r="L158" s="36">
        <v>0</v>
      </c>
      <c r="M158" s="35">
        <v>-477.46199999999999</v>
      </c>
      <c r="N158" s="35">
        <v>100.914</v>
      </c>
      <c r="O158" s="35">
        <v>-96.566000000000003</v>
      </c>
      <c r="P158" s="35">
        <v>0</v>
      </c>
      <c r="Q158" s="35">
        <v>-456.17919999999992</v>
      </c>
      <c r="R158" s="35">
        <v>268.34800000000001</v>
      </c>
      <c r="S158" s="35">
        <v>0</v>
      </c>
      <c r="T158" s="38">
        <v>0</v>
      </c>
      <c r="U158" s="35">
        <v>128849.154031831</v>
      </c>
      <c r="V158" s="35">
        <v>-29667.703064523001</v>
      </c>
      <c r="W158" s="35">
        <v>305.91899999999998</v>
      </c>
      <c r="X158" s="35">
        <v>488.90100000000001</v>
      </c>
      <c r="Y158" s="35">
        <v>0</v>
      </c>
      <c r="Z158" s="35">
        <v>0</v>
      </c>
      <c r="AA158" s="35">
        <v>0</v>
      </c>
      <c r="AB158" s="35">
        <v>0</v>
      </c>
      <c r="AC158" s="35">
        <v>0</v>
      </c>
      <c r="AD158" s="35">
        <v>0</v>
      </c>
      <c r="AE158" s="36">
        <v>0</v>
      </c>
      <c r="AF158" s="36">
        <v>0</v>
      </c>
      <c r="AG158" s="30">
        <f t="shared" si="4"/>
        <v>139989.05983183102</v>
      </c>
      <c r="AH158" s="31">
        <f t="shared" si="5"/>
        <v>-45294.509591523012</v>
      </c>
      <c r="AI158" s="19"/>
      <c r="AJ158" s="19"/>
    </row>
    <row r="159" spans="2:36" x14ac:dyDescent="0.2">
      <c r="B159" s="44" t="s">
        <v>42</v>
      </c>
      <c r="C159" s="34">
        <v>-4.4612837900000049</v>
      </c>
      <c r="D159" s="35">
        <v>545.78499999999985</v>
      </c>
      <c r="E159" s="35">
        <v>0</v>
      </c>
      <c r="F159" s="35">
        <v>0</v>
      </c>
      <c r="G159" s="35">
        <v>0</v>
      </c>
      <c r="H159" s="35">
        <v>0</v>
      </c>
      <c r="I159" s="36">
        <v>0</v>
      </c>
      <c r="J159" s="36">
        <v>0</v>
      </c>
      <c r="K159" s="36">
        <v>0</v>
      </c>
      <c r="L159" s="36">
        <v>0</v>
      </c>
      <c r="M159" s="35">
        <v>0</v>
      </c>
      <c r="N159" s="35">
        <v>0</v>
      </c>
      <c r="O159" s="35">
        <v>0</v>
      </c>
      <c r="P159" s="35">
        <v>-0.996</v>
      </c>
      <c r="Q159" s="35">
        <v>-8.4580000000000002</v>
      </c>
      <c r="R159" s="35">
        <v>4111.1359999999995</v>
      </c>
      <c r="S159" s="35">
        <v>0</v>
      </c>
      <c r="T159" s="38">
        <v>0</v>
      </c>
      <c r="U159" s="35">
        <v>0</v>
      </c>
      <c r="V159" s="35">
        <v>-7256.3050000000012</v>
      </c>
      <c r="W159" s="35">
        <v>0</v>
      </c>
      <c r="X159" s="35">
        <v>1199.1300000000001</v>
      </c>
      <c r="Y159" s="35">
        <v>0</v>
      </c>
      <c r="Z159" s="35">
        <v>0</v>
      </c>
      <c r="AA159" s="35">
        <v>0</v>
      </c>
      <c r="AB159" s="35">
        <v>-191</v>
      </c>
      <c r="AC159" s="35">
        <v>0</v>
      </c>
      <c r="AD159" s="35">
        <v>16906.992793630001</v>
      </c>
      <c r="AE159" s="36">
        <v>0</v>
      </c>
      <c r="AF159" s="36">
        <v>0</v>
      </c>
      <c r="AG159" s="30">
        <f t="shared" si="4"/>
        <v>-12.919283790000005</v>
      </c>
      <c r="AH159" s="31">
        <f t="shared" si="5"/>
        <v>15314.742793630001</v>
      </c>
      <c r="AI159" s="19"/>
      <c r="AJ159" s="19"/>
    </row>
    <row r="160" spans="2:36" x14ac:dyDescent="0.2">
      <c r="B160" s="44" t="s">
        <v>43</v>
      </c>
      <c r="C160" s="34">
        <v>800.14300000000003</v>
      </c>
      <c r="D160" s="35">
        <v>-1408.8520000000001</v>
      </c>
      <c r="E160" s="35">
        <v>0</v>
      </c>
      <c r="F160" s="35">
        <v>0</v>
      </c>
      <c r="G160" s="35">
        <v>160.577</v>
      </c>
      <c r="H160" s="35">
        <v>0</v>
      </c>
      <c r="I160" s="36">
        <v>0</v>
      </c>
      <c r="J160" s="36">
        <v>0</v>
      </c>
      <c r="K160" s="36">
        <v>0</v>
      </c>
      <c r="L160" s="36">
        <v>0</v>
      </c>
      <c r="M160" s="35">
        <v>0</v>
      </c>
      <c r="N160" s="35">
        <v>0</v>
      </c>
      <c r="O160" s="35">
        <v>0</v>
      </c>
      <c r="P160" s="35">
        <v>-23.047000000000001</v>
      </c>
      <c r="Q160" s="35">
        <v>-337.62899999999996</v>
      </c>
      <c r="R160" s="35">
        <v>-13229.294</v>
      </c>
      <c r="S160" s="35">
        <v>0</v>
      </c>
      <c r="T160" s="38">
        <v>0</v>
      </c>
      <c r="U160" s="35">
        <v>-30804.741000000002</v>
      </c>
      <c r="V160" s="35">
        <v>-14745.775000000001</v>
      </c>
      <c r="W160" s="35">
        <v>3.1989999999999998</v>
      </c>
      <c r="X160" s="35">
        <v>-22112.835999999999</v>
      </c>
      <c r="Y160" s="35">
        <v>0</v>
      </c>
      <c r="Z160" s="35">
        <v>0</v>
      </c>
      <c r="AA160" s="35">
        <v>0</v>
      </c>
      <c r="AB160" s="35">
        <v>-294.82900000000001</v>
      </c>
      <c r="AC160" s="35">
        <v>0</v>
      </c>
      <c r="AD160" s="35">
        <v>-5602.2189999999991</v>
      </c>
      <c r="AE160" s="36">
        <v>0</v>
      </c>
      <c r="AF160" s="36">
        <v>0</v>
      </c>
      <c r="AG160" s="30">
        <f t="shared" si="4"/>
        <v>-30178.451000000001</v>
      </c>
      <c r="AH160" s="31">
        <f t="shared" si="5"/>
        <v>-57416.851999999999</v>
      </c>
      <c r="AI160" s="19"/>
      <c r="AJ160" s="19"/>
    </row>
    <row r="161" spans="2:36" x14ac:dyDescent="0.2">
      <c r="B161" s="44" t="s">
        <v>44</v>
      </c>
      <c r="C161" s="34">
        <v>0</v>
      </c>
      <c r="D161" s="35">
        <v>0</v>
      </c>
      <c r="E161" s="35">
        <v>0</v>
      </c>
      <c r="F161" s="35">
        <v>0</v>
      </c>
      <c r="G161" s="35">
        <v>0</v>
      </c>
      <c r="H161" s="35">
        <v>-128.55799999999999</v>
      </c>
      <c r="I161" s="36">
        <v>0</v>
      </c>
      <c r="J161" s="36">
        <v>0</v>
      </c>
      <c r="K161" s="36">
        <v>0</v>
      </c>
      <c r="L161" s="36">
        <v>0</v>
      </c>
      <c r="M161" s="35">
        <v>0</v>
      </c>
      <c r="N161" s="35">
        <v>0</v>
      </c>
      <c r="O161" s="35">
        <v>0</v>
      </c>
      <c r="P161" s="35">
        <v>0</v>
      </c>
      <c r="Q161" s="35">
        <v>0</v>
      </c>
      <c r="R161" s="35">
        <v>0</v>
      </c>
      <c r="S161" s="35">
        <v>0</v>
      </c>
      <c r="T161" s="38">
        <v>0</v>
      </c>
      <c r="U161" s="35">
        <v>-146.81381606000048</v>
      </c>
      <c r="V161" s="35">
        <v>129.732</v>
      </c>
      <c r="W161" s="35">
        <v>-1395.9438483200008</v>
      </c>
      <c r="X161" s="35">
        <v>0</v>
      </c>
      <c r="Y161" s="35">
        <v>0</v>
      </c>
      <c r="Z161" s="35">
        <v>0</v>
      </c>
      <c r="AA161" s="35">
        <v>0</v>
      </c>
      <c r="AB161" s="35">
        <v>0</v>
      </c>
      <c r="AC161" s="35">
        <v>0</v>
      </c>
      <c r="AD161" s="35">
        <v>0</v>
      </c>
      <c r="AE161" s="36">
        <v>0</v>
      </c>
      <c r="AF161" s="36">
        <v>0</v>
      </c>
      <c r="AG161" s="30">
        <f t="shared" si="4"/>
        <v>-1542.7576643800012</v>
      </c>
      <c r="AH161" s="31">
        <f t="shared" si="5"/>
        <v>1.1740000000000066</v>
      </c>
      <c r="AI161" s="19"/>
      <c r="AJ161" s="19"/>
    </row>
    <row r="162" spans="2:36" x14ac:dyDescent="0.2">
      <c r="B162" s="44" t="s">
        <v>45</v>
      </c>
      <c r="C162" s="34">
        <v>0</v>
      </c>
      <c r="D162" s="35">
        <v>0</v>
      </c>
      <c r="E162" s="35">
        <v>0</v>
      </c>
      <c r="F162" s="35">
        <v>0</v>
      </c>
      <c r="G162" s="35">
        <v>0</v>
      </c>
      <c r="H162" s="35">
        <v>0</v>
      </c>
      <c r="I162" s="36">
        <v>0</v>
      </c>
      <c r="J162" s="36">
        <v>0</v>
      </c>
      <c r="K162" s="36">
        <v>0</v>
      </c>
      <c r="L162" s="36">
        <v>0</v>
      </c>
      <c r="M162" s="35">
        <v>0</v>
      </c>
      <c r="N162" s="35">
        <v>0</v>
      </c>
      <c r="O162" s="35">
        <v>0</v>
      </c>
      <c r="P162" s="35">
        <v>0</v>
      </c>
      <c r="Q162" s="35">
        <v>0</v>
      </c>
      <c r="R162" s="35">
        <v>0</v>
      </c>
      <c r="S162" s="35">
        <v>0</v>
      </c>
      <c r="T162" s="38">
        <v>0</v>
      </c>
      <c r="U162" s="35">
        <v>0</v>
      </c>
      <c r="V162" s="35">
        <v>0</v>
      </c>
      <c r="W162" s="35">
        <v>0</v>
      </c>
      <c r="X162" s="35">
        <v>0</v>
      </c>
      <c r="Y162" s="35">
        <v>0</v>
      </c>
      <c r="Z162" s="35">
        <v>0</v>
      </c>
      <c r="AA162" s="35">
        <v>0</v>
      </c>
      <c r="AB162" s="35">
        <v>0</v>
      </c>
      <c r="AC162" s="35">
        <v>0</v>
      </c>
      <c r="AD162" s="35">
        <v>0</v>
      </c>
      <c r="AE162" s="36">
        <v>0</v>
      </c>
      <c r="AF162" s="36">
        <v>0</v>
      </c>
      <c r="AG162" s="30">
        <f t="shared" si="4"/>
        <v>0</v>
      </c>
      <c r="AH162" s="31">
        <f t="shared" si="5"/>
        <v>0</v>
      </c>
      <c r="AI162" s="19"/>
      <c r="AJ162" s="19"/>
    </row>
    <row r="163" spans="2:36" s="19" customFormat="1" ht="21" x14ac:dyDescent="0.2">
      <c r="B163" s="25" t="s">
        <v>65</v>
      </c>
      <c r="C163" s="30">
        <v>0</v>
      </c>
      <c r="D163" s="29">
        <v>118.878</v>
      </c>
      <c r="E163" s="29">
        <v>0</v>
      </c>
      <c r="F163" s="29">
        <v>0</v>
      </c>
      <c r="G163" s="29">
        <v>0</v>
      </c>
      <c r="H163" s="29">
        <v>0</v>
      </c>
      <c r="I163" s="29">
        <v>0</v>
      </c>
      <c r="J163" s="29">
        <v>0</v>
      </c>
      <c r="K163" s="29">
        <v>0</v>
      </c>
      <c r="L163" s="29">
        <v>0</v>
      </c>
      <c r="M163" s="27">
        <v>0</v>
      </c>
      <c r="N163" s="27">
        <v>0</v>
      </c>
      <c r="O163" s="27">
        <v>124.54365068</v>
      </c>
      <c r="P163" s="27">
        <v>0</v>
      </c>
      <c r="Q163" s="29">
        <v>119778.15603330394</v>
      </c>
      <c r="R163" s="29">
        <v>1676.7580000000003</v>
      </c>
      <c r="S163" s="29">
        <v>0</v>
      </c>
      <c r="T163" s="31">
        <v>0</v>
      </c>
      <c r="U163" s="29">
        <v>0</v>
      </c>
      <c r="V163" s="29">
        <v>12.427915999999982</v>
      </c>
      <c r="W163" s="29">
        <v>0</v>
      </c>
      <c r="X163" s="29">
        <v>1475.7399998989983</v>
      </c>
      <c r="Y163" s="29">
        <v>0</v>
      </c>
      <c r="Z163" s="29">
        <v>0</v>
      </c>
      <c r="AA163" s="29">
        <v>0</v>
      </c>
      <c r="AB163" s="29">
        <v>0.185</v>
      </c>
      <c r="AC163" s="29">
        <v>0</v>
      </c>
      <c r="AD163" s="29">
        <v>108314.60356389999</v>
      </c>
      <c r="AE163" s="29">
        <v>0</v>
      </c>
      <c r="AF163" s="29">
        <v>0</v>
      </c>
      <c r="AG163" s="30">
        <f t="shared" si="4"/>
        <v>119902.69968398394</v>
      </c>
      <c r="AH163" s="31">
        <f t="shared" si="5"/>
        <v>111598.59247979899</v>
      </c>
    </row>
    <row r="164" spans="2:36" ht="31.5" x14ac:dyDescent="0.2">
      <c r="B164" s="41" t="s">
        <v>66</v>
      </c>
      <c r="C164" s="26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9">
        <v>0</v>
      </c>
      <c r="J164" s="29">
        <v>0</v>
      </c>
      <c r="K164" s="29">
        <v>0</v>
      </c>
      <c r="L164" s="29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94261.721999999994</v>
      </c>
      <c r="R164" s="27">
        <v>0</v>
      </c>
      <c r="S164" s="27">
        <v>0</v>
      </c>
      <c r="T164" s="28">
        <v>0</v>
      </c>
      <c r="U164" s="27">
        <v>0</v>
      </c>
      <c r="V164" s="45"/>
      <c r="W164" s="27">
        <v>0</v>
      </c>
      <c r="X164" s="27">
        <v>115.31100000000001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108314.60356389999</v>
      </c>
      <c r="AE164" s="29">
        <v>0</v>
      </c>
      <c r="AF164" s="29">
        <v>0</v>
      </c>
      <c r="AG164" s="30">
        <f t="shared" si="4"/>
        <v>94261.721999999994</v>
      </c>
      <c r="AH164" s="31">
        <f t="shared" si="5"/>
        <v>108429.91456389999</v>
      </c>
      <c r="AI164" s="19"/>
      <c r="AJ164" s="19"/>
    </row>
    <row r="165" spans="2:36" ht="21" x14ac:dyDescent="0.2">
      <c r="B165" s="41" t="s">
        <v>67</v>
      </c>
      <c r="C165" s="26">
        <v>0</v>
      </c>
      <c r="D165" s="27">
        <v>118.878</v>
      </c>
      <c r="E165" s="27">
        <v>0</v>
      </c>
      <c r="F165" s="27">
        <v>0</v>
      </c>
      <c r="G165" s="27">
        <v>0</v>
      </c>
      <c r="H165" s="27">
        <v>0</v>
      </c>
      <c r="I165" s="29">
        <v>0</v>
      </c>
      <c r="J165" s="29">
        <v>0</v>
      </c>
      <c r="K165" s="29">
        <v>0</v>
      </c>
      <c r="L165" s="29">
        <v>0</v>
      </c>
      <c r="M165" s="27">
        <v>0</v>
      </c>
      <c r="N165" s="27">
        <v>0</v>
      </c>
      <c r="O165" s="27">
        <v>124.54365068</v>
      </c>
      <c r="P165" s="27">
        <v>0</v>
      </c>
      <c r="Q165" s="27">
        <v>25516.434033303951</v>
      </c>
      <c r="R165" s="27">
        <v>1676.7580000000003</v>
      </c>
      <c r="S165" s="27">
        <v>0</v>
      </c>
      <c r="T165" s="28">
        <v>0</v>
      </c>
      <c r="U165" s="27">
        <v>0</v>
      </c>
      <c r="V165" s="27">
        <v>12.427915999999982</v>
      </c>
      <c r="W165" s="27">
        <v>0</v>
      </c>
      <c r="X165" s="27">
        <v>1360.4289998989984</v>
      </c>
      <c r="Y165" s="27">
        <v>0</v>
      </c>
      <c r="Z165" s="27">
        <v>0</v>
      </c>
      <c r="AA165" s="27">
        <v>0</v>
      </c>
      <c r="AB165" s="27">
        <v>0.185</v>
      </c>
      <c r="AC165" s="27">
        <v>0</v>
      </c>
      <c r="AD165" s="27">
        <v>0</v>
      </c>
      <c r="AE165" s="27">
        <v>0</v>
      </c>
      <c r="AF165" s="27">
        <v>0</v>
      </c>
      <c r="AG165" s="30">
        <f t="shared" si="4"/>
        <v>25640.977683983951</v>
      </c>
      <c r="AH165" s="31">
        <f t="shared" si="5"/>
        <v>3168.6779158989984</v>
      </c>
      <c r="AI165" s="19"/>
      <c r="AJ165" s="19"/>
    </row>
    <row r="166" spans="2:36" x14ac:dyDescent="0.2">
      <c r="B166" s="42" t="s">
        <v>31</v>
      </c>
      <c r="C166" s="34">
        <v>0</v>
      </c>
      <c r="D166" s="35">
        <v>0</v>
      </c>
      <c r="E166" s="35">
        <v>0</v>
      </c>
      <c r="F166" s="35">
        <v>0</v>
      </c>
      <c r="G166" s="35">
        <v>0</v>
      </c>
      <c r="H166" s="35">
        <v>0</v>
      </c>
      <c r="I166" s="36">
        <v>0</v>
      </c>
      <c r="J166" s="36">
        <v>0</v>
      </c>
      <c r="K166" s="36">
        <v>0</v>
      </c>
      <c r="L166" s="36">
        <v>0</v>
      </c>
      <c r="M166" s="35">
        <v>0</v>
      </c>
      <c r="N166" s="35">
        <v>0</v>
      </c>
      <c r="O166" s="35">
        <v>0</v>
      </c>
      <c r="P166" s="35">
        <v>0</v>
      </c>
      <c r="Q166" s="35">
        <v>-65.704502999999974</v>
      </c>
      <c r="R166" s="35">
        <v>0</v>
      </c>
      <c r="S166" s="35">
        <v>0</v>
      </c>
      <c r="T166" s="38">
        <v>0</v>
      </c>
      <c r="U166" s="35">
        <v>0</v>
      </c>
      <c r="V166" s="35">
        <v>0</v>
      </c>
      <c r="W166" s="35">
        <v>0</v>
      </c>
      <c r="X166" s="35">
        <v>0</v>
      </c>
      <c r="Y166" s="35">
        <v>0</v>
      </c>
      <c r="Z166" s="35">
        <v>0</v>
      </c>
      <c r="AA166" s="35">
        <v>0</v>
      </c>
      <c r="AB166" s="35">
        <v>0</v>
      </c>
      <c r="AC166" s="35">
        <v>0</v>
      </c>
      <c r="AD166" s="36">
        <v>0</v>
      </c>
      <c r="AE166" s="36">
        <v>0</v>
      </c>
      <c r="AF166" s="36">
        <v>0</v>
      </c>
      <c r="AG166" s="30">
        <f t="shared" si="4"/>
        <v>-65.704502999999974</v>
      </c>
      <c r="AH166" s="31">
        <f t="shared" si="5"/>
        <v>0</v>
      </c>
      <c r="AI166" s="19"/>
      <c r="AJ166" s="19"/>
    </row>
    <row r="167" spans="2:36" x14ac:dyDescent="0.2">
      <c r="B167" s="42" t="s">
        <v>32</v>
      </c>
      <c r="C167" s="34">
        <v>0</v>
      </c>
      <c r="D167" s="35">
        <v>0</v>
      </c>
      <c r="E167" s="35">
        <v>0</v>
      </c>
      <c r="F167" s="35">
        <v>0</v>
      </c>
      <c r="G167" s="35">
        <v>0</v>
      </c>
      <c r="H167" s="35">
        <v>0</v>
      </c>
      <c r="I167" s="36">
        <v>0</v>
      </c>
      <c r="J167" s="36">
        <v>0</v>
      </c>
      <c r="K167" s="36">
        <v>0</v>
      </c>
      <c r="L167" s="36">
        <v>0</v>
      </c>
      <c r="M167" s="35">
        <v>0</v>
      </c>
      <c r="N167" s="35">
        <v>0</v>
      </c>
      <c r="O167" s="35">
        <v>0.94399999999999995</v>
      </c>
      <c r="P167" s="35">
        <v>0</v>
      </c>
      <c r="Q167" s="35">
        <v>282.87</v>
      </c>
      <c r="R167" s="35">
        <v>0</v>
      </c>
      <c r="S167" s="35">
        <v>0</v>
      </c>
      <c r="T167" s="38">
        <v>0</v>
      </c>
      <c r="U167" s="35">
        <v>0</v>
      </c>
      <c r="V167" s="35">
        <v>0</v>
      </c>
      <c r="W167" s="35">
        <v>0</v>
      </c>
      <c r="X167" s="35">
        <v>0</v>
      </c>
      <c r="Y167" s="35">
        <v>0</v>
      </c>
      <c r="Z167" s="35">
        <v>0</v>
      </c>
      <c r="AA167" s="35">
        <v>0</v>
      </c>
      <c r="AB167" s="35">
        <v>0</v>
      </c>
      <c r="AC167" s="35">
        <v>0</v>
      </c>
      <c r="AD167" s="35">
        <v>0</v>
      </c>
      <c r="AE167" s="36">
        <v>0</v>
      </c>
      <c r="AF167" s="36">
        <v>0</v>
      </c>
      <c r="AG167" s="30">
        <f t="shared" si="4"/>
        <v>283.81400000000002</v>
      </c>
      <c r="AH167" s="31">
        <f t="shared" si="5"/>
        <v>0</v>
      </c>
      <c r="AI167" s="19"/>
      <c r="AJ167" s="19"/>
    </row>
    <row r="168" spans="2:36" x14ac:dyDescent="0.2">
      <c r="B168" s="42" t="s">
        <v>47</v>
      </c>
      <c r="C168" s="34">
        <v>0</v>
      </c>
      <c r="D168" s="35">
        <v>0</v>
      </c>
      <c r="E168" s="35">
        <v>0</v>
      </c>
      <c r="F168" s="35">
        <v>0</v>
      </c>
      <c r="G168" s="35">
        <v>0</v>
      </c>
      <c r="H168" s="35">
        <v>0</v>
      </c>
      <c r="I168" s="36">
        <v>0</v>
      </c>
      <c r="J168" s="36">
        <v>0</v>
      </c>
      <c r="K168" s="36">
        <v>0</v>
      </c>
      <c r="L168" s="36">
        <v>0</v>
      </c>
      <c r="M168" s="35">
        <v>0</v>
      </c>
      <c r="N168" s="35">
        <v>0</v>
      </c>
      <c r="O168" s="35">
        <v>123.59965068</v>
      </c>
      <c r="P168" s="35">
        <v>0</v>
      </c>
      <c r="Q168" s="35">
        <v>0</v>
      </c>
      <c r="R168" s="35">
        <v>0</v>
      </c>
      <c r="S168" s="35">
        <v>0</v>
      </c>
      <c r="T168" s="38">
        <v>0</v>
      </c>
      <c r="U168" s="35">
        <v>0</v>
      </c>
      <c r="V168" s="35">
        <v>0</v>
      </c>
      <c r="W168" s="35">
        <v>0</v>
      </c>
      <c r="X168" s="35">
        <v>0</v>
      </c>
      <c r="Y168" s="35">
        <v>0</v>
      </c>
      <c r="Z168" s="35">
        <v>0</v>
      </c>
      <c r="AA168" s="35">
        <v>0</v>
      </c>
      <c r="AB168" s="35">
        <v>0</v>
      </c>
      <c r="AC168" s="35">
        <v>0</v>
      </c>
      <c r="AD168" s="35">
        <v>0</v>
      </c>
      <c r="AE168" s="36">
        <v>0</v>
      </c>
      <c r="AF168" s="36">
        <v>0</v>
      </c>
      <c r="AG168" s="30">
        <f t="shared" si="4"/>
        <v>123.59965068</v>
      </c>
      <c r="AH168" s="31">
        <f t="shared" si="5"/>
        <v>0</v>
      </c>
      <c r="AI168" s="19"/>
      <c r="AJ168" s="19"/>
    </row>
    <row r="169" spans="2:36" x14ac:dyDescent="0.2">
      <c r="B169" s="42" t="s">
        <v>34</v>
      </c>
      <c r="C169" s="34">
        <v>0</v>
      </c>
      <c r="D169" s="35">
        <v>118.878</v>
      </c>
      <c r="E169" s="35">
        <v>0</v>
      </c>
      <c r="F169" s="35">
        <v>0</v>
      </c>
      <c r="G169" s="35">
        <v>0</v>
      </c>
      <c r="H169" s="35">
        <v>0</v>
      </c>
      <c r="I169" s="36">
        <v>0</v>
      </c>
      <c r="J169" s="36">
        <v>0</v>
      </c>
      <c r="K169" s="36">
        <v>0</v>
      </c>
      <c r="L169" s="36">
        <v>0</v>
      </c>
      <c r="M169" s="35">
        <v>0</v>
      </c>
      <c r="N169" s="35">
        <v>0</v>
      </c>
      <c r="O169" s="35">
        <v>0</v>
      </c>
      <c r="P169" s="35">
        <v>0</v>
      </c>
      <c r="Q169" s="35">
        <v>9857.3833365049559</v>
      </c>
      <c r="R169" s="35">
        <v>1676.7580000000003</v>
      </c>
      <c r="S169" s="35">
        <v>0</v>
      </c>
      <c r="T169" s="38">
        <v>0</v>
      </c>
      <c r="U169" s="35">
        <v>0</v>
      </c>
      <c r="V169" s="35">
        <v>12.427915999999982</v>
      </c>
      <c r="W169" s="35">
        <v>0</v>
      </c>
      <c r="X169" s="35">
        <v>1360.4289998989984</v>
      </c>
      <c r="Y169" s="35">
        <v>0</v>
      </c>
      <c r="Z169" s="35">
        <v>0</v>
      </c>
      <c r="AA169" s="35">
        <v>0</v>
      </c>
      <c r="AB169" s="35">
        <v>0</v>
      </c>
      <c r="AC169" s="35">
        <v>0</v>
      </c>
      <c r="AD169" s="35">
        <v>0</v>
      </c>
      <c r="AE169" s="36">
        <v>0</v>
      </c>
      <c r="AF169" s="36">
        <v>0</v>
      </c>
      <c r="AG169" s="30">
        <f t="shared" si="4"/>
        <v>9857.3833365049559</v>
      </c>
      <c r="AH169" s="31">
        <f t="shared" si="5"/>
        <v>3168.4929158989985</v>
      </c>
      <c r="AI169" s="19"/>
      <c r="AJ169" s="19"/>
    </row>
    <row r="170" spans="2:36" x14ac:dyDescent="0.2">
      <c r="B170" s="42" t="s">
        <v>35</v>
      </c>
      <c r="C170" s="34">
        <v>0</v>
      </c>
      <c r="D170" s="35">
        <v>0</v>
      </c>
      <c r="E170" s="35">
        <v>0</v>
      </c>
      <c r="F170" s="35">
        <v>0</v>
      </c>
      <c r="G170" s="35">
        <v>0</v>
      </c>
      <c r="H170" s="35">
        <v>0</v>
      </c>
      <c r="I170" s="36">
        <v>0</v>
      </c>
      <c r="J170" s="36">
        <v>0</v>
      </c>
      <c r="K170" s="36">
        <v>0</v>
      </c>
      <c r="L170" s="36">
        <v>0</v>
      </c>
      <c r="M170" s="35">
        <v>0</v>
      </c>
      <c r="N170" s="35">
        <v>0</v>
      </c>
      <c r="O170" s="35">
        <v>0</v>
      </c>
      <c r="P170" s="35">
        <v>0</v>
      </c>
      <c r="Q170" s="35">
        <v>0</v>
      </c>
      <c r="R170" s="35">
        <v>0</v>
      </c>
      <c r="S170" s="35">
        <v>0</v>
      </c>
      <c r="T170" s="38">
        <v>0</v>
      </c>
      <c r="U170" s="35">
        <v>0</v>
      </c>
      <c r="V170" s="35">
        <v>0</v>
      </c>
      <c r="W170" s="35">
        <v>0</v>
      </c>
      <c r="X170" s="35">
        <v>0</v>
      </c>
      <c r="Y170" s="35">
        <v>0</v>
      </c>
      <c r="Z170" s="35">
        <v>0</v>
      </c>
      <c r="AA170" s="35">
        <v>0</v>
      </c>
      <c r="AB170" s="35">
        <v>0</v>
      </c>
      <c r="AC170" s="35">
        <v>0</v>
      </c>
      <c r="AD170" s="35">
        <v>0</v>
      </c>
      <c r="AE170" s="36">
        <v>0</v>
      </c>
      <c r="AF170" s="36">
        <v>0</v>
      </c>
      <c r="AG170" s="30">
        <f t="shared" si="4"/>
        <v>0</v>
      </c>
      <c r="AH170" s="31">
        <f t="shared" si="5"/>
        <v>0</v>
      </c>
      <c r="AI170" s="19"/>
      <c r="AJ170" s="19"/>
    </row>
    <row r="171" spans="2:36" x14ac:dyDescent="0.2">
      <c r="B171" s="42" t="s">
        <v>51</v>
      </c>
      <c r="C171" s="34">
        <v>0</v>
      </c>
      <c r="D171" s="35">
        <v>0</v>
      </c>
      <c r="E171" s="35">
        <v>0</v>
      </c>
      <c r="F171" s="35">
        <v>0</v>
      </c>
      <c r="G171" s="35">
        <v>0</v>
      </c>
      <c r="H171" s="35">
        <v>0</v>
      </c>
      <c r="I171" s="36">
        <v>0</v>
      </c>
      <c r="J171" s="36">
        <v>0</v>
      </c>
      <c r="K171" s="36">
        <v>0</v>
      </c>
      <c r="L171" s="36">
        <v>0</v>
      </c>
      <c r="M171" s="35">
        <v>0</v>
      </c>
      <c r="N171" s="35">
        <v>0</v>
      </c>
      <c r="O171" s="35">
        <v>0</v>
      </c>
      <c r="P171" s="35">
        <v>0</v>
      </c>
      <c r="Q171" s="35">
        <v>12.427915999999868</v>
      </c>
      <c r="R171" s="35">
        <v>0</v>
      </c>
      <c r="S171" s="35">
        <v>0</v>
      </c>
      <c r="T171" s="38">
        <v>0</v>
      </c>
      <c r="U171" s="35">
        <v>0</v>
      </c>
      <c r="V171" s="35">
        <v>0</v>
      </c>
      <c r="W171" s="35">
        <v>0</v>
      </c>
      <c r="X171" s="35">
        <v>0</v>
      </c>
      <c r="Y171" s="35">
        <v>0</v>
      </c>
      <c r="Z171" s="35">
        <v>0</v>
      </c>
      <c r="AA171" s="35">
        <v>0</v>
      </c>
      <c r="AB171" s="35">
        <v>0</v>
      </c>
      <c r="AC171" s="35">
        <v>0</v>
      </c>
      <c r="AD171" s="35">
        <v>0</v>
      </c>
      <c r="AE171" s="36">
        <v>0</v>
      </c>
      <c r="AF171" s="36">
        <v>0</v>
      </c>
      <c r="AG171" s="30">
        <f t="shared" si="4"/>
        <v>12.427915999999868</v>
      </c>
      <c r="AH171" s="31">
        <f t="shared" si="5"/>
        <v>0</v>
      </c>
      <c r="AI171" s="19"/>
      <c r="AJ171" s="19"/>
    </row>
    <row r="172" spans="2:36" x14ac:dyDescent="0.2">
      <c r="B172" s="42" t="s">
        <v>68</v>
      </c>
      <c r="C172" s="34">
        <v>0</v>
      </c>
      <c r="D172" s="35">
        <v>0</v>
      </c>
      <c r="E172" s="35">
        <v>0</v>
      </c>
      <c r="F172" s="35">
        <v>0</v>
      </c>
      <c r="G172" s="35">
        <v>0</v>
      </c>
      <c r="H172" s="35">
        <v>0</v>
      </c>
      <c r="I172" s="36">
        <v>0</v>
      </c>
      <c r="J172" s="36">
        <v>0</v>
      </c>
      <c r="K172" s="36">
        <v>0</v>
      </c>
      <c r="L172" s="36">
        <v>0</v>
      </c>
      <c r="M172" s="35">
        <v>0</v>
      </c>
      <c r="N172" s="35">
        <v>0</v>
      </c>
      <c r="O172" s="35">
        <v>0</v>
      </c>
      <c r="P172" s="35">
        <v>0</v>
      </c>
      <c r="Q172" s="35">
        <v>1369.5127198989983</v>
      </c>
      <c r="R172" s="35">
        <v>0</v>
      </c>
      <c r="S172" s="35">
        <v>0</v>
      </c>
      <c r="T172" s="38">
        <v>0</v>
      </c>
      <c r="U172" s="35">
        <v>0</v>
      </c>
      <c r="V172" s="35">
        <v>0</v>
      </c>
      <c r="W172" s="35">
        <v>0</v>
      </c>
      <c r="X172" s="35">
        <v>0</v>
      </c>
      <c r="Y172" s="35">
        <v>0</v>
      </c>
      <c r="Z172" s="35">
        <v>0</v>
      </c>
      <c r="AA172" s="35">
        <v>0</v>
      </c>
      <c r="AB172" s="35">
        <v>0</v>
      </c>
      <c r="AC172" s="35">
        <v>0</v>
      </c>
      <c r="AD172" s="35">
        <v>0</v>
      </c>
      <c r="AE172" s="36">
        <v>0</v>
      </c>
      <c r="AF172" s="36">
        <v>0</v>
      </c>
      <c r="AG172" s="30">
        <f t="shared" si="4"/>
        <v>1369.5127198989983</v>
      </c>
      <c r="AH172" s="31">
        <f t="shared" si="5"/>
        <v>0</v>
      </c>
      <c r="AI172" s="19"/>
      <c r="AJ172" s="19"/>
    </row>
    <row r="173" spans="2:36" ht="11.25" customHeight="1" x14ac:dyDescent="0.2">
      <c r="B173" s="42" t="s">
        <v>38</v>
      </c>
      <c r="C173" s="34">
        <v>0</v>
      </c>
      <c r="D173" s="35">
        <v>0</v>
      </c>
      <c r="E173" s="35">
        <v>0</v>
      </c>
      <c r="F173" s="35">
        <v>0</v>
      </c>
      <c r="G173" s="35">
        <v>0</v>
      </c>
      <c r="H173" s="35">
        <v>0</v>
      </c>
      <c r="I173" s="36">
        <v>0</v>
      </c>
      <c r="J173" s="36">
        <v>0</v>
      </c>
      <c r="K173" s="36">
        <v>0</v>
      </c>
      <c r="L173" s="36">
        <v>0</v>
      </c>
      <c r="M173" s="35">
        <v>0</v>
      </c>
      <c r="N173" s="35">
        <v>0</v>
      </c>
      <c r="O173" s="35">
        <v>0</v>
      </c>
      <c r="P173" s="35">
        <v>0</v>
      </c>
      <c r="Q173" s="35">
        <v>0</v>
      </c>
      <c r="R173" s="35">
        <v>0</v>
      </c>
      <c r="S173" s="35">
        <v>0</v>
      </c>
      <c r="T173" s="38">
        <v>0</v>
      </c>
      <c r="U173" s="35">
        <v>0</v>
      </c>
      <c r="V173" s="35">
        <v>0</v>
      </c>
      <c r="W173" s="35">
        <v>0</v>
      </c>
      <c r="X173" s="35">
        <v>0</v>
      </c>
      <c r="Y173" s="35">
        <v>0</v>
      </c>
      <c r="Z173" s="35">
        <v>0</v>
      </c>
      <c r="AA173" s="35">
        <v>0</v>
      </c>
      <c r="AB173" s="35">
        <v>0</v>
      </c>
      <c r="AC173" s="35">
        <v>0</v>
      </c>
      <c r="AD173" s="35">
        <v>0</v>
      </c>
      <c r="AE173" s="36">
        <v>0</v>
      </c>
      <c r="AF173" s="36">
        <v>0</v>
      </c>
      <c r="AG173" s="30">
        <f t="shared" si="4"/>
        <v>0</v>
      </c>
      <c r="AH173" s="31">
        <f t="shared" si="5"/>
        <v>0</v>
      </c>
      <c r="AI173" s="19"/>
      <c r="AJ173" s="19"/>
    </row>
    <row r="174" spans="2:36" x14ac:dyDescent="0.2">
      <c r="B174" s="42" t="s">
        <v>39</v>
      </c>
      <c r="C174" s="34">
        <v>0</v>
      </c>
      <c r="D174" s="35">
        <v>0</v>
      </c>
      <c r="E174" s="35">
        <v>0</v>
      </c>
      <c r="F174" s="35">
        <v>0</v>
      </c>
      <c r="G174" s="35">
        <v>0</v>
      </c>
      <c r="H174" s="35">
        <v>0</v>
      </c>
      <c r="I174" s="36">
        <v>0</v>
      </c>
      <c r="J174" s="36">
        <v>0</v>
      </c>
      <c r="K174" s="36">
        <v>0</v>
      </c>
      <c r="L174" s="36">
        <v>0</v>
      </c>
      <c r="M174" s="35">
        <v>0</v>
      </c>
      <c r="N174" s="35">
        <v>0</v>
      </c>
      <c r="O174" s="35">
        <v>0</v>
      </c>
      <c r="P174" s="35">
        <v>0</v>
      </c>
      <c r="Q174" s="35">
        <v>0</v>
      </c>
      <c r="R174" s="35">
        <v>0</v>
      </c>
      <c r="S174" s="35">
        <v>0</v>
      </c>
      <c r="T174" s="38">
        <v>0</v>
      </c>
      <c r="U174" s="35">
        <v>0</v>
      </c>
      <c r="V174" s="35">
        <v>0</v>
      </c>
      <c r="W174" s="35">
        <v>0</v>
      </c>
      <c r="X174" s="35">
        <v>0</v>
      </c>
      <c r="Y174" s="35">
        <v>0</v>
      </c>
      <c r="Z174" s="35">
        <v>0</v>
      </c>
      <c r="AA174" s="35">
        <v>0</v>
      </c>
      <c r="AB174" s="35">
        <v>0</v>
      </c>
      <c r="AC174" s="35">
        <v>0</v>
      </c>
      <c r="AD174" s="35">
        <v>0</v>
      </c>
      <c r="AE174" s="36">
        <v>0</v>
      </c>
      <c r="AF174" s="36">
        <v>0</v>
      </c>
      <c r="AG174" s="30">
        <f t="shared" si="4"/>
        <v>0</v>
      </c>
      <c r="AH174" s="31">
        <f t="shared" si="5"/>
        <v>0</v>
      </c>
      <c r="AI174" s="19"/>
      <c r="AJ174" s="19"/>
    </row>
    <row r="175" spans="2:36" x14ac:dyDescent="0.2">
      <c r="B175" s="42" t="s">
        <v>40</v>
      </c>
      <c r="C175" s="34">
        <v>0</v>
      </c>
      <c r="D175" s="35">
        <v>0</v>
      </c>
      <c r="E175" s="35">
        <v>0</v>
      </c>
      <c r="F175" s="35">
        <v>0</v>
      </c>
      <c r="G175" s="35">
        <v>0</v>
      </c>
      <c r="H175" s="35">
        <v>0</v>
      </c>
      <c r="I175" s="36">
        <v>0</v>
      </c>
      <c r="J175" s="36">
        <v>0</v>
      </c>
      <c r="K175" s="36">
        <v>0</v>
      </c>
      <c r="L175" s="36">
        <v>0</v>
      </c>
      <c r="M175" s="35">
        <v>0</v>
      </c>
      <c r="N175" s="35">
        <v>0</v>
      </c>
      <c r="O175" s="35">
        <v>0</v>
      </c>
      <c r="P175" s="35">
        <v>0</v>
      </c>
      <c r="Q175" s="35">
        <v>14052.881563899999</v>
      </c>
      <c r="R175" s="35">
        <v>0</v>
      </c>
      <c r="S175" s="35">
        <v>0</v>
      </c>
      <c r="T175" s="38">
        <v>0</v>
      </c>
      <c r="U175" s="35">
        <v>0</v>
      </c>
      <c r="V175" s="35">
        <v>0</v>
      </c>
      <c r="W175" s="35">
        <v>0</v>
      </c>
      <c r="X175" s="35">
        <v>0</v>
      </c>
      <c r="Y175" s="35">
        <v>0</v>
      </c>
      <c r="Z175" s="35">
        <v>0</v>
      </c>
      <c r="AA175" s="35">
        <v>0</v>
      </c>
      <c r="AB175" s="35">
        <v>0.185</v>
      </c>
      <c r="AC175" s="35">
        <v>0</v>
      </c>
      <c r="AD175" s="35">
        <v>0</v>
      </c>
      <c r="AE175" s="36">
        <v>0</v>
      </c>
      <c r="AF175" s="36">
        <v>0</v>
      </c>
      <c r="AG175" s="30">
        <f t="shared" si="4"/>
        <v>14052.881563899999</v>
      </c>
      <c r="AH175" s="31">
        <f t="shared" si="5"/>
        <v>0.185</v>
      </c>
      <c r="AI175" s="19"/>
      <c r="AJ175" s="19"/>
    </row>
    <row r="176" spans="2:36" x14ac:dyDescent="0.2">
      <c r="B176" s="42" t="s">
        <v>41</v>
      </c>
      <c r="C176" s="34">
        <v>0</v>
      </c>
      <c r="D176" s="35">
        <v>0</v>
      </c>
      <c r="E176" s="35">
        <v>0</v>
      </c>
      <c r="F176" s="35">
        <v>0</v>
      </c>
      <c r="G176" s="35">
        <v>0</v>
      </c>
      <c r="H176" s="35">
        <v>0</v>
      </c>
      <c r="I176" s="36">
        <v>0</v>
      </c>
      <c r="J176" s="36">
        <v>0</v>
      </c>
      <c r="K176" s="36">
        <v>0</v>
      </c>
      <c r="L176" s="36">
        <v>0</v>
      </c>
      <c r="M176" s="35">
        <v>0</v>
      </c>
      <c r="N176" s="35">
        <v>0</v>
      </c>
      <c r="O176" s="35">
        <v>0</v>
      </c>
      <c r="P176" s="35">
        <v>0</v>
      </c>
      <c r="Q176" s="35">
        <v>0</v>
      </c>
      <c r="R176" s="35">
        <v>0</v>
      </c>
      <c r="S176" s="35">
        <v>0</v>
      </c>
      <c r="T176" s="38">
        <v>0</v>
      </c>
      <c r="U176" s="35">
        <v>0</v>
      </c>
      <c r="V176" s="35">
        <v>0</v>
      </c>
      <c r="W176" s="35">
        <v>0</v>
      </c>
      <c r="X176" s="35">
        <v>0</v>
      </c>
      <c r="Y176" s="35">
        <v>0</v>
      </c>
      <c r="Z176" s="35">
        <v>0</v>
      </c>
      <c r="AA176" s="35">
        <v>0</v>
      </c>
      <c r="AB176" s="35">
        <v>0</v>
      </c>
      <c r="AC176" s="35">
        <v>0</v>
      </c>
      <c r="AD176" s="35">
        <v>0</v>
      </c>
      <c r="AE176" s="36">
        <v>0</v>
      </c>
      <c r="AF176" s="36">
        <v>0</v>
      </c>
      <c r="AG176" s="30">
        <f t="shared" si="4"/>
        <v>0</v>
      </c>
      <c r="AH176" s="31">
        <f t="shared" si="5"/>
        <v>0</v>
      </c>
      <c r="AI176" s="19"/>
      <c r="AJ176" s="19"/>
    </row>
    <row r="177" spans="2:36" x14ac:dyDescent="0.2">
      <c r="B177" s="43" t="s">
        <v>42</v>
      </c>
      <c r="C177" s="34">
        <v>0</v>
      </c>
      <c r="D177" s="35">
        <v>0</v>
      </c>
      <c r="E177" s="35">
        <v>0</v>
      </c>
      <c r="F177" s="35">
        <v>0</v>
      </c>
      <c r="G177" s="35">
        <v>0</v>
      </c>
      <c r="H177" s="35">
        <v>0</v>
      </c>
      <c r="I177" s="36">
        <v>0</v>
      </c>
      <c r="J177" s="36">
        <v>0</v>
      </c>
      <c r="K177" s="36">
        <v>0</v>
      </c>
      <c r="L177" s="36">
        <v>0</v>
      </c>
      <c r="M177" s="35">
        <v>0</v>
      </c>
      <c r="N177" s="35">
        <v>0</v>
      </c>
      <c r="O177" s="35">
        <v>0</v>
      </c>
      <c r="P177" s="35">
        <v>0</v>
      </c>
      <c r="Q177" s="35">
        <v>0</v>
      </c>
      <c r="R177" s="35">
        <v>0</v>
      </c>
      <c r="S177" s="35">
        <v>0</v>
      </c>
      <c r="T177" s="38">
        <v>0</v>
      </c>
      <c r="U177" s="35">
        <v>0</v>
      </c>
      <c r="V177" s="35">
        <v>0</v>
      </c>
      <c r="W177" s="35">
        <v>0</v>
      </c>
      <c r="X177" s="35">
        <v>0</v>
      </c>
      <c r="Y177" s="35">
        <v>0</v>
      </c>
      <c r="Z177" s="35">
        <v>0</v>
      </c>
      <c r="AA177" s="35">
        <v>0</v>
      </c>
      <c r="AB177" s="35">
        <v>0</v>
      </c>
      <c r="AC177" s="35">
        <v>0</v>
      </c>
      <c r="AD177" s="35">
        <v>0</v>
      </c>
      <c r="AE177" s="36">
        <v>0</v>
      </c>
      <c r="AF177" s="36">
        <v>0</v>
      </c>
      <c r="AG177" s="30">
        <f t="shared" si="4"/>
        <v>0</v>
      </c>
      <c r="AH177" s="31">
        <f t="shared" si="5"/>
        <v>0</v>
      </c>
      <c r="AI177" s="19"/>
      <c r="AJ177" s="19"/>
    </row>
    <row r="178" spans="2:36" x14ac:dyDescent="0.2">
      <c r="B178" s="43" t="s">
        <v>43</v>
      </c>
      <c r="C178" s="34">
        <v>0</v>
      </c>
      <c r="D178" s="35">
        <v>0</v>
      </c>
      <c r="E178" s="35">
        <v>0</v>
      </c>
      <c r="F178" s="35">
        <v>0</v>
      </c>
      <c r="G178" s="35">
        <v>0</v>
      </c>
      <c r="H178" s="35">
        <v>0</v>
      </c>
      <c r="I178" s="36">
        <v>0</v>
      </c>
      <c r="J178" s="36">
        <v>0</v>
      </c>
      <c r="K178" s="36">
        <v>0</v>
      </c>
      <c r="L178" s="36">
        <v>0</v>
      </c>
      <c r="M178" s="35">
        <v>0</v>
      </c>
      <c r="N178" s="35">
        <v>0</v>
      </c>
      <c r="O178" s="35">
        <v>0</v>
      </c>
      <c r="P178" s="35">
        <v>0</v>
      </c>
      <c r="Q178" s="35">
        <v>0</v>
      </c>
      <c r="R178" s="35">
        <v>0</v>
      </c>
      <c r="S178" s="35">
        <v>0</v>
      </c>
      <c r="T178" s="38">
        <v>0</v>
      </c>
      <c r="U178" s="35">
        <v>0</v>
      </c>
      <c r="V178" s="35">
        <v>0</v>
      </c>
      <c r="W178" s="35">
        <v>0</v>
      </c>
      <c r="X178" s="35">
        <v>0</v>
      </c>
      <c r="Y178" s="35">
        <v>0</v>
      </c>
      <c r="Z178" s="35">
        <v>0</v>
      </c>
      <c r="AA178" s="35">
        <v>0</v>
      </c>
      <c r="AB178" s="35">
        <v>0</v>
      </c>
      <c r="AC178" s="35">
        <v>0</v>
      </c>
      <c r="AD178" s="35">
        <v>0</v>
      </c>
      <c r="AE178" s="36">
        <v>0</v>
      </c>
      <c r="AF178" s="36">
        <v>0</v>
      </c>
      <c r="AG178" s="30">
        <f t="shared" si="4"/>
        <v>0</v>
      </c>
      <c r="AH178" s="31">
        <f t="shared" si="5"/>
        <v>0</v>
      </c>
      <c r="AI178" s="19"/>
      <c r="AJ178" s="19"/>
    </row>
    <row r="179" spans="2:36" x14ac:dyDescent="0.2">
      <c r="B179" s="43" t="s">
        <v>44</v>
      </c>
      <c r="C179" s="34">
        <v>0</v>
      </c>
      <c r="D179" s="35">
        <v>0</v>
      </c>
      <c r="E179" s="35">
        <v>0</v>
      </c>
      <c r="F179" s="35">
        <v>0</v>
      </c>
      <c r="G179" s="35">
        <v>0</v>
      </c>
      <c r="H179" s="35">
        <v>0</v>
      </c>
      <c r="I179" s="36">
        <v>0</v>
      </c>
      <c r="J179" s="36">
        <v>0</v>
      </c>
      <c r="K179" s="36">
        <v>0</v>
      </c>
      <c r="L179" s="36">
        <v>0</v>
      </c>
      <c r="M179" s="35">
        <v>0</v>
      </c>
      <c r="N179" s="35">
        <v>0</v>
      </c>
      <c r="O179" s="35">
        <v>0</v>
      </c>
      <c r="P179" s="35">
        <v>0</v>
      </c>
      <c r="Q179" s="35">
        <v>7.0629999999999997</v>
      </c>
      <c r="R179" s="35">
        <v>0</v>
      </c>
      <c r="S179" s="35">
        <v>0</v>
      </c>
      <c r="T179" s="38">
        <v>0</v>
      </c>
      <c r="U179" s="35">
        <v>0</v>
      </c>
      <c r="V179" s="35">
        <v>0</v>
      </c>
      <c r="W179" s="35">
        <v>0</v>
      </c>
      <c r="X179" s="35">
        <v>0</v>
      </c>
      <c r="Y179" s="35">
        <v>0</v>
      </c>
      <c r="Z179" s="35">
        <v>0</v>
      </c>
      <c r="AA179" s="35">
        <v>0</v>
      </c>
      <c r="AB179" s="35">
        <v>0</v>
      </c>
      <c r="AC179" s="35">
        <v>0</v>
      </c>
      <c r="AD179" s="35">
        <v>0</v>
      </c>
      <c r="AE179" s="36">
        <v>0</v>
      </c>
      <c r="AF179" s="36">
        <v>0</v>
      </c>
      <c r="AG179" s="30">
        <f t="shared" si="4"/>
        <v>7.0629999999999997</v>
      </c>
      <c r="AH179" s="31">
        <f t="shared" si="5"/>
        <v>0</v>
      </c>
      <c r="AI179" s="19"/>
      <c r="AJ179" s="19"/>
    </row>
    <row r="180" spans="2:36" x14ac:dyDescent="0.2">
      <c r="B180" s="43" t="s">
        <v>45</v>
      </c>
      <c r="C180" s="34">
        <v>0</v>
      </c>
      <c r="D180" s="35">
        <v>0</v>
      </c>
      <c r="E180" s="35">
        <v>0</v>
      </c>
      <c r="F180" s="35">
        <v>0</v>
      </c>
      <c r="G180" s="35">
        <v>0</v>
      </c>
      <c r="H180" s="35">
        <v>0</v>
      </c>
      <c r="I180" s="36">
        <v>0</v>
      </c>
      <c r="J180" s="36">
        <v>0</v>
      </c>
      <c r="K180" s="36">
        <v>0</v>
      </c>
      <c r="L180" s="36">
        <v>0</v>
      </c>
      <c r="M180" s="35">
        <v>0</v>
      </c>
      <c r="N180" s="35">
        <v>0</v>
      </c>
      <c r="O180" s="35">
        <v>0</v>
      </c>
      <c r="P180" s="35">
        <v>0</v>
      </c>
      <c r="Q180" s="35">
        <v>0</v>
      </c>
      <c r="R180" s="35">
        <v>0</v>
      </c>
      <c r="S180" s="35">
        <v>0</v>
      </c>
      <c r="T180" s="38">
        <v>0</v>
      </c>
      <c r="U180" s="35">
        <v>0</v>
      </c>
      <c r="V180" s="35">
        <v>0</v>
      </c>
      <c r="W180" s="35">
        <v>0</v>
      </c>
      <c r="X180" s="35">
        <v>0</v>
      </c>
      <c r="Y180" s="35">
        <v>0</v>
      </c>
      <c r="Z180" s="35">
        <v>0</v>
      </c>
      <c r="AA180" s="35">
        <v>0</v>
      </c>
      <c r="AB180" s="35">
        <v>0</v>
      </c>
      <c r="AC180" s="35">
        <v>0</v>
      </c>
      <c r="AD180" s="35">
        <v>0</v>
      </c>
      <c r="AE180" s="36">
        <v>0</v>
      </c>
      <c r="AF180" s="36">
        <v>0</v>
      </c>
      <c r="AG180" s="30">
        <f t="shared" si="4"/>
        <v>0</v>
      </c>
      <c r="AH180" s="31">
        <f t="shared" si="5"/>
        <v>0</v>
      </c>
      <c r="AI180" s="19"/>
      <c r="AJ180" s="19"/>
    </row>
    <row r="181" spans="2:36" s="47" customFormat="1" ht="21" x14ac:dyDescent="0.2">
      <c r="B181" s="46" t="s">
        <v>69</v>
      </c>
      <c r="C181" s="26">
        <v>-23594.395999999997</v>
      </c>
      <c r="D181" s="27">
        <v>-30809.461000000007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-7.6289999999999996</v>
      </c>
      <c r="O181" s="27">
        <v>0</v>
      </c>
      <c r="P181" s="27">
        <v>0</v>
      </c>
      <c r="Q181" s="27">
        <v>0</v>
      </c>
      <c r="R181" s="27">
        <v>0</v>
      </c>
      <c r="S181" s="27">
        <v>95438.391000000003</v>
      </c>
      <c r="T181" s="28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30">
        <f t="shared" si="4"/>
        <v>71843.99500000001</v>
      </c>
      <c r="AH181" s="31">
        <f t="shared" si="5"/>
        <v>-30817.090000000007</v>
      </c>
      <c r="AI181" s="19"/>
      <c r="AJ181" s="19"/>
    </row>
    <row r="182" spans="2:36" x14ac:dyDescent="0.2">
      <c r="B182" s="33" t="s">
        <v>31</v>
      </c>
      <c r="C182" s="34">
        <v>-19059.833999999999</v>
      </c>
      <c r="D182" s="35">
        <v>-22292.056000000004</v>
      </c>
      <c r="E182" s="35">
        <v>0</v>
      </c>
      <c r="F182" s="35">
        <v>0</v>
      </c>
      <c r="G182" s="35">
        <v>0</v>
      </c>
      <c r="H182" s="35">
        <v>0</v>
      </c>
      <c r="I182" s="36">
        <v>0</v>
      </c>
      <c r="J182" s="36">
        <v>0</v>
      </c>
      <c r="K182" s="36">
        <v>0</v>
      </c>
      <c r="L182" s="36">
        <v>0</v>
      </c>
      <c r="M182" s="35">
        <v>0</v>
      </c>
      <c r="N182" s="35">
        <v>-0.92700000000000005</v>
      </c>
      <c r="O182" s="35">
        <v>0</v>
      </c>
      <c r="P182" s="35">
        <v>0</v>
      </c>
      <c r="Q182" s="35">
        <v>0</v>
      </c>
      <c r="R182" s="35">
        <v>0</v>
      </c>
      <c r="S182" s="35">
        <v>0</v>
      </c>
      <c r="T182" s="38">
        <v>0</v>
      </c>
      <c r="U182" s="35">
        <v>0</v>
      </c>
      <c r="V182" s="35">
        <v>0</v>
      </c>
      <c r="W182" s="35">
        <v>0</v>
      </c>
      <c r="X182" s="35">
        <v>0</v>
      </c>
      <c r="Y182" s="35">
        <v>0</v>
      </c>
      <c r="Z182" s="35">
        <v>0</v>
      </c>
      <c r="AA182" s="35">
        <v>0</v>
      </c>
      <c r="AB182" s="35">
        <v>0</v>
      </c>
      <c r="AC182" s="35">
        <v>0</v>
      </c>
      <c r="AD182" s="36">
        <v>0</v>
      </c>
      <c r="AE182" s="36">
        <v>0</v>
      </c>
      <c r="AF182" s="36">
        <v>0</v>
      </c>
      <c r="AG182" s="30">
        <f t="shared" si="4"/>
        <v>-19059.833999999999</v>
      </c>
      <c r="AH182" s="31">
        <f t="shared" si="5"/>
        <v>-22292.983000000004</v>
      </c>
      <c r="AI182" s="19"/>
      <c r="AJ182" s="19"/>
    </row>
    <row r="183" spans="2:36" x14ac:dyDescent="0.2">
      <c r="B183" s="33" t="s">
        <v>32</v>
      </c>
      <c r="C183" s="34">
        <v>0</v>
      </c>
      <c r="D183" s="35">
        <v>0</v>
      </c>
      <c r="E183" s="35">
        <v>0</v>
      </c>
      <c r="F183" s="35">
        <v>0</v>
      </c>
      <c r="G183" s="35">
        <v>0</v>
      </c>
      <c r="H183" s="35">
        <v>0</v>
      </c>
      <c r="I183" s="36">
        <v>0</v>
      </c>
      <c r="J183" s="36">
        <v>0</v>
      </c>
      <c r="K183" s="36">
        <v>0</v>
      </c>
      <c r="L183" s="36">
        <v>0</v>
      </c>
      <c r="M183" s="35">
        <v>0</v>
      </c>
      <c r="N183" s="35">
        <v>0</v>
      </c>
      <c r="O183" s="35">
        <v>0</v>
      </c>
      <c r="P183" s="35">
        <v>0</v>
      </c>
      <c r="Q183" s="35">
        <v>0</v>
      </c>
      <c r="R183" s="35">
        <v>0</v>
      </c>
      <c r="S183" s="35">
        <v>0</v>
      </c>
      <c r="T183" s="38">
        <v>0</v>
      </c>
      <c r="U183" s="35">
        <v>0</v>
      </c>
      <c r="V183" s="35">
        <v>0</v>
      </c>
      <c r="W183" s="35">
        <v>0</v>
      </c>
      <c r="X183" s="35">
        <v>0</v>
      </c>
      <c r="Y183" s="35">
        <v>0</v>
      </c>
      <c r="Z183" s="35">
        <v>0</v>
      </c>
      <c r="AA183" s="35">
        <v>0</v>
      </c>
      <c r="AB183" s="35">
        <v>0</v>
      </c>
      <c r="AC183" s="35">
        <v>0</v>
      </c>
      <c r="AD183" s="35">
        <v>0</v>
      </c>
      <c r="AE183" s="36">
        <v>0</v>
      </c>
      <c r="AF183" s="36">
        <v>0</v>
      </c>
      <c r="AG183" s="30">
        <f t="shared" si="4"/>
        <v>0</v>
      </c>
      <c r="AH183" s="31">
        <f t="shared" si="5"/>
        <v>0</v>
      </c>
      <c r="AI183" s="19"/>
      <c r="AJ183" s="19"/>
    </row>
    <row r="184" spans="2:36" x14ac:dyDescent="0.2">
      <c r="B184" s="33" t="s">
        <v>47</v>
      </c>
      <c r="C184" s="34">
        <v>0</v>
      </c>
      <c r="D184" s="35">
        <v>0</v>
      </c>
      <c r="E184" s="35">
        <v>0</v>
      </c>
      <c r="F184" s="35">
        <v>0</v>
      </c>
      <c r="G184" s="35">
        <v>0</v>
      </c>
      <c r="H184" s="35">
        <v>0</v>
      </c>
      <c r="I184" s="36">
        <v>0</v>
      </c>
      <c r="J184" s="36">
        <v>0</v>
      </c>
      <c r="K184" s="36">
        <v>0</v>
      </c>
      <c r="L184" s="36">
        <v>0</v>
      </c>
      <c r="M184" s="35">
        <v>0</v>
      </c>
      <c r="N184" s="35">
        <v>-6.702</v>
      </c>
      <c r="O184" s="35">
        <v>0</v>
      </c>
      <c r="P184" s="35">
        <v>0</v>
      </c>
      <c r="Q184" s="35">
        <v>0</v>
      </c>
      <c r="R184" s="35">
        <v>0</v>
      </c>
      <c r="S184" s="35">
        <v>0</v>
      </c>
      <c r="T184" s="38">
        <v>0</v>
      </c>
      <c r="U184" s="35">
        <v>0</v>
      </c>
      <c r="V184" s="35">
        <v>0</v>
      </c>
      <c r="W184" s="35">
        <v>0</v>
      </c>
      <c r="X184" s="35">
        <v>0</v>
      </c>
      <c r="Y184" s="35">
        <v>0</v>
      </c>
      <c r="Z184" s="35">
        <v>0</v>
      </c>
      <c r="AA184" s="35">
        <v>0</v>
      </c>
      <c r="AB184" s="35">
        <v>0</v>
      </c>
      <c r="AC184" s="35">
        <v>0</v>
      </c>
      <c r="AD184" s="35">
        <v>0</v>
      </c>
      <c r="AE184" s="36">
        <v>0</v>
      </c>
      <c r="AF184" s="36">
        <v>0</v>
      </c>
      <c r="AG184" s="30">
        <f t="shared" si="4"/>
        <v>0</v>
      </c>
      <c r="AH184" s="31">
        <f t="shared" si="5"/>
        <v>-6.702</v>
      </c>
      <c r="AI184" s="19"/>
      <c r="AJ184" s="19"/>
    </row>
    <row r="185" spans="2:36" x14ac:dyDescent="0.2">
      <c r="B185" s="33" t="s">
        <v>34</v>
      </c>
      <c r="C185" s="34">
        <v>0</v>
      </c>
      <c r="D185" s="35">
        <v>0</v>
      </c>
      <c r="E185" s="35">
        <v>0</v>
      </c>
      <c r="F185" s="35">
        <v>0</v>
      </c>
      <c r="G185" s="35">
        <v>0</v>
      </c>
      <c r="H185" s="35">
        <v>0</v>
      </c>
      <c r="I185" s="36">
        <v>0</v>
      </c>
      <c r="J185" s="36">
        <v>0</v>
      </c>
      <c r="K185" s="36">
        <v>0</v>
      </c>
      <c r="L185" s="36">
        <v>0</v>
      </c>
      <c r="M185" s="35">
        <v>0</v>
      </c>
      <c r="N185" s="35">
        <v>0</v>
      </c>
      <c r="O185" s="35">
        <v>0</v>
      </c>
      <c r="P185" s="35">
        <v>0</v>
      </c>
      <c r="Q185" s="35">
        <v>0</v>
      </c>
      <c r="R185" s="35">
        <v>0</v>
      </c>
      <c r="S185" s="35">
        <v>0</v>
      </c>
      <c r="T185" s="38">
        <v>0</v>
      </c>
      <c r="U185" s="35">
        <v>0</v>
      </c>
      <c r="V185" s="35">
        <v>0</v>
      </c>
      <c r="W185" s="35">
        <v>0</v>
      </c>
      <c r="X185" s="35">
        <v>0</v>
      </c>
      <c r="Y185" s="35">
        <v>0</v>
      </c>
      <c r="Z185" s="35">
        <v>0</v>
      </c>
      <c r="AA185" s="35">
        <v>0</v>
      </c>
      <c r="AB185" s="35">
        <v>0</v>
      </c>
      <c r="AC185" s="35">
        <v>0</v>
      </c>
      <c r="AD185" s="35">
        <v>0</v>
      </c>
      <c r="AE185" s="36">
        <v>0</v>
      </c>
      <c r="AF185" s="36">
        <v>0</v>
      </c>
      <c r="AG185" s="30">
        <f t="shared" si="4"/>
        <v>0</v>
      </c>
      <c r="AH185" s="31">
        <f t="shared" si="5"/>
        <v>0</v>
      </c>
      <c r="AI185" s="19"/>
      <c r="AJ185" s="19"/>
    </row>
    <row r="186" spans="2:36" x14ac:dyDescent="0.2">
      <c r="B186" s="33" t="s">
        <v>35</v>
      </c>
      <c r="C186" s="34">
        <v>-161.62200000000001</v>
      </c>
      <c r="D186" s="35">
        <v>-5519.1540000000005</v>
      </c>
      <c r="E186" s="35">
        <v>0</v>
      </c>
      <c r="F186" s="35">
        <v>0</v>
      </c>
      <c r="G186" s="35">
        <v>0</v>
      </c>
      <c r="H186" s="35">
        <v>0</v>
      </c>
      <c r="I186" s="36">
        <v>0</v>
      </c>
      <c r="J186" s="36">
        <v>0</v>
      </c>
      <c r="K186" s="36">
        <v>0</v>
      </c>
      <c r="L186" s="36">
        <v>0</v>
      </c>
      <c r="M186" s="35">
        <v>0</v>
      </c>
      <c r="N186" s="35">
        <v>0</v>
      </c>
      <c r="O186" s="35">
        <v>0</v>
      </c>
      <c r="P186" s="35">
        <v>0</v>
      </c>
      <c r="Q186" s="35">
        <v>0</v>
      </c>
      <c r="R186" s="35">
        <v>0</v>
      </c>
      <c r="S186" s="35">
        <v>0</v>
      </c>
      <c r="T186" s="38">
        <v>0</v>
      </c>
      <c r="U186" s="35">
        <v>0</v>
      </c>
      <c r="V186" s="35">
        <v>0</v>
      </c>
      <c r="W186" s="35">
        <v>0</v>
      </c>
      <c r="X186" s="35">
        <v>0</v>
      </c>
      <c r="Y186" s="35">
        <v>0</v>
      </c>
      <c r="Z186" s="35">
        <v>0</v>
      </c>
      <c r="AA186" s="35">
        <v>0</v>
      </c>
      <c r="AB186" s="35">
        <v>0</v>
      </c>
      <c r="AC186" s="35">
        <v>0</v>
      </c>
      <c r="AD186" s="35">
        <v>0</v>
      </c>
      <c r="AE186" s="36">
        <v>0</v>
      </c>
      <c r="AF186" s="36">
        <v>0</v>
      </c>
      <c r="AG186" s="30">
        <f t="shared" si="4"/>
        <v>-161.62200000000001</v>
      </c>
      <c r="AH186" s="31">
        <f t="shared" si="5"/>
        <v>-5519.1540000000005</v>
      </c>
      <c r="AI186" s="19"/>
      <c r="AJ186" s="19"/>
    </row>
    <row r="187" spans="2:36" x14ac:dyDescent="0.2">
      <c r="B187" s="33" t="s">
        <v>57</v>
      </c>
      <c r="C187" s="34">
        <v>0</v>
      </c>
      <c r="D187" s="35">
        <v>0</v>
      </c>
      <c r="E187" s="35">
        <v>0</v>
      </c>
      <c r="F187" s="35">
        <v>0</v>
      </c>
      <c r="G187" s="35">
        <v>0</v>
      </c>
      <c r="H187" s="35">
        <v>0</v>
      </c>
      <c r="I187" s="36">
        <v>0</v>
      </c>
      <c r="J187" s="36">
        <v>0</v>
      </c>
      <c r="K187" s="36">
        <v>0</v>
      </c>
      <c r="L187" s="36">
        <v>0</v>
      </c>
      <c r="M187" s="35">
        <v>0</v>
      </c>
      <c r="N187" s="35">
        <v>0</v>
      </c>
      <c r="O187" s="35">
        <v>0</v>
      </c>
      <c r="P187" s="35">
        <v>0</v>
      </c>
      <c r="Q187" s="35">
        <v>0</v>
      </c>
      <c r="R187" s="35">
        <v>0</v>
      </c>
      <c r="S187" s="35">
        <v>0</v>
      </c>
      <c r="T187" s="38">
        <v>0</v>
      </c>
      <c r="U187" s="35">
        <v>0</v>
      </c>
      <c r="V187" s="35">
        <v>0</v>
      </c>
      <c r="W187" s="35">
        <v>0</v>
      </c>
      <c r="X187" s="35">
        <v>0</v>
      </c>
      <c r="Y187" s="35">
        <v>0</v>
      </c>
      <c r="Z187" s="35">
        <v>0</v>
      </c>
      <c r="AA187" s="35">
        <v>0</v>
      </c>
      <c r="AB187" s="35">
        <v>0</v>
      </c>
      <c r="AC187" s="35">
        <v>0</v>
      </c>
      <c r="AD187" s="35">
        <v>0</v>
      </c>
      <c r="AE187" s="36">
        <v>0</v>
      </c>
      <c r="AF187" s="36">
        <v>0</v>
      </c>
      <c r="AG187" s="30">
        <f t="shared" si="4"/>
        <v>0</v>
      </c>
      <c r="AH187" s="31">
        <f t="shared" si="5"/>
        <v>0</v>
      </c>
      <c r="AI187" s="19"/>
      <c r="AJ187" s="19"/>
    </row>
    <row r="188" spans="2:36" x14ac:dyDescent="0.2">
      <c r="B188" s="33" t="s">
        <v>61</v>
      </c>
      <c r="C188" s="34">
        <v>0</v>
      </c>
      <c r="D188" s="35">
        <v>0</v>
      </c>
      <c r="E188" s="35">
        <v>0</v>
      </c>
      <c r="F188" s="35">
        <v>0</v>
      </c>
      <c r="G188" s="35">
        <v>0</v>
      </c>
      <c r="H188" s="35">
        <v>0</v>
      </c>
      <c r="I188" s="36">
        <v>0</v>
      </c>
      <c r="J188" s="36">
        <v>0</v>
      </c>
      <c r="K188" s="36">
        <v>0</v>
      </c>
      <c r="L188" s="36">
        <v>0</v>
      </c>
      <c r="M188" s="35">
        <v>0</v>
      </c>
      <c r="N188" s="35">
        <v>0</v>
      </c>
      <c r="O188" s="35">
        <v>0</v>
      </c>
      <c r="P188" s="35">
        <v>0</v>
      </c>
      <c r="Q188" s="35">
        <v>0</v>
      </c>
      <c r="R188" s="35">
        <v>0</v>
      </c>
      <c r="S188" s="35">
        <v>0</v>
      </c>
      <c r="T188" s="38">
        <v>0</v>
      </c>
      <c r="U188" s="35">
        <v>0</v>
      </c>
      <c r="V188" s="35">
        <v>0</v>
      </c>
      <c r="W188" s="35">
        <v>0</v>
      </c>
      <c r="X188" s="35">
        <v>0</v>
      </c>
      <c r="Y188" s="35">
        <v>0</v>
      </c>
      <c r="Z188" s="35">
        <v>0</v>
      </c>
      <c r="AA188" s="35">
        <v>0</v>
      </c>
      <c r="AB188" s="35">
        <v>0</v>
      </c>
      <c r="AC188" s="35">
        <v>0</v>
      </c>
      <c r="AD188" s="35">
        <v>0</v>
      </c>
      <c r="AE188" s="36">
        <v>0</v>
      </c>
      <c r="AF188" s="36">
        <v>0</v>
      </c>
      <c r="AG188" s="30">
        <f t="shared" si="4"/>
        <v>0</v>
      </c>
      <c r="AH188" s="31">
        <f t="shared" si="5"/>
        <v>0</v>
      </c>
      <c r="AI188" s="19"/>
      <c r="AJ188" s="19"/>
    </row>
    <row r="189" spans="2:36" ht="10.5" customHeight="1" x14ac:dyDescent="0.2">
      <c r="B189" s="33" t="s">
        <v>38</v>
      </c>
      <c r="C189" s="34">
        <v>0</v>
      </c>
      <c r="D189" s="35">
        <v>0</v>
      </c>
      <c r="E189" s="35">
        <v>0</v>
      </c>
      <c r="F189" s="35">
        <v>0</v>
      </c>
      <c r="G189" s="35">
        <v>0</v>
      </c>
      <c r="H189" s="35">
        <v>0</v>
      </c>
      <c r="I189" s="36">
        <v>0</v>
      </c>
      <c r="J189" s="36">
        <v>0</v>
      </c>
      <c r="K189" s="36">
        <v>0</v>
      </c>
      <c r="L189" s="36">
        <v>0</v>
      </c>
      <c r="M189" s="35">
        <v>0</v>
      </c>
      <c r="N189" s="35">
        <v>0</v>
      </c>
      <c r="O189" s="35">
        <v>0</v>
      </c>
      <c r="P189" s="35">
        <v>0</v>
      </c>
      <c r="Q189" s="35">
        <v>0</v>
      </c>
      <c r="R189" s="35">
        <v>0</v>
      </c>
      <c r="S189" s="35">
        <v>0</v>
      </c>
      <c r="T189" s="38">
        <v>0</v>
      </c>
      <c r="U189" s="35">
        <v>0</v>
      </c>
      <c r="V189" s="35">
        <v>0</v>
      </c>
      <c r="W189" s="35">
        <v>0</v>
      </c>
      <c r="X189" s="35">
        <v>0</v>
      </c>
      <c r="Y189" s="35">
        <v>0</v>
      </c>
      <c r="Z189" s="35">
        <v>0</v>
      </c>
      <c r="AA189" s="35">
        <v>0</v>
      </c>
      <c r="AB189" s="35">
        <v>0</v>
      </c>
      <c r="AC189" s="35">
        <v>0</v>
      </c>
      <c r="AD189" s="48">
        <v>0</v>
      </c>
      <c r="AE189" s="36">
        <v>0</v>
      </c>
      <c r="AF189" s="36">
        <v>0</v>
      </c>
      <c r="AG189" s="30">
        <f t="shared" si="4"/>
        <v>0</v>
      </c>
      <c r="AH189" s="31">
        <f t="shared" si="5"/>
        <v>0</v>
      </c>
      <c r="AI189" s="19"/>
      <c r="AJ189" s="19"/>
    </row>
    <row r="190" spans="2:36" x14ac:dyDescent="0.2">
      <c r="B190" s="33" t="s">
        <v>39</v>
      </c>
      <c r="C190" s="34">
        <v>0</v>
      </c>
      <c r="D190" s="35">
        <v>0</v>
      </c>
      <c r="E190" s="35">
        <v>0</v>
      </c>
      <c r="F190" s="35">
        <v>0</v>
      </c>
      <c r="G190" s="35">
        <v>0</v>
      </c>
      <c r="H190" s="35">
        <v>0</v>
      </c>
      <c r="I190" s="36">
        <v>0</v>
      </c>
      <c r="J190" s="36">
        <v>0</v>
      </c>
      <c r="K190" s="36">
        <v>0</v>
      </c>
      <c r="L190" s="36">
        <v>0</v>
      </c>
      <c r="M190" s="35">
        <v>0</v>
      </c>
      <c r="N190" s="35">
        <v>0</v>
      </c>
      <c r="O190" s="35">
        <v>0</v>
      </c>
      <c r="P190" s="35">
        <v>0</v>
      </c>
      <c r="Q190" s="35">
        <v>0</v>
      </c>
      <c r="R190" s="35">
        <v>0</v>
      </c>
      <c r="S190" s="35">
        <v>0</v>
      </c>
      <c r="T190" s="38">
        <v>0</v>
      </c>
      <c r="U190" s="35">
        <v>0</v>
      </c>
      <c r="V190" s="35">
        <v>0</v>
      </c>
      <c r="W190" s="35">
        <v>0</v>
      </c>
      <c r="X190" s="35">
        <v>0</v>
      </c>
      <c r="Y190" s="35">
        <v>0</v>
      </c>
      <c r="Z190" s="35">
        <v>0</v>
      </c>
      <c r="AA190" s="35">
        <v>0</v>
      </c>
      <c r="AB190" s="35">
        <v>0</v>
      </c>
      <c r="AC190" s="35">
        <v>0</v>
      </c>
      <c r="AD190" s="35">
        <v>0</v>
      </c>
      <c r="AE190" s="36">
        <v>0</v>
      </c>
      <c r="AF190" s="36">
        <v>0</v>
      </c>
      <c r="AG190" s="30">
        <f t="shared" si="4"/>
        <v>0</v>
      </c>
      <c r="AH190" s="31">
        <f t="shared" si="5"/>
        <v>0</v>
      </c>
      <c r="AI190" s="19"/>
      <c r="AJ190" s="19"/>
    </row>
    <row r="191" spans="2:36" x14ac:dyDescent="0.2">
      <c r="B191" s="33" t="s">
        <v>40</v>
      </c>
      <c r="C191" s="34">
        <v>-4591.7449999999999</v>
      </c>
      <c r="D191" s="35">
        <v>-3252.114</v>
      </c>
      <c r="E191" s="35">
        <v>0</v>
      </c>
      <c r="F191" s="35">
        <v>0</v>
      </c>
      <c r="G191" s="35">
        <v>0</v>
      </c>
      <c r="H191" s="35">
        <v>0</v>
      </c>
      <c r="I191" s="36">
        <v>0</v>
      </c>
      <c r="J191" s="36">
        <v>0</v>
      </c>
      <c r="K191" s="36">
        <v>0</v>
      </c>
      <c r="L191" s="36">
        <v>0</v>
      </c>
      <c r="M191" s="35">
        <v>0</v>
      </c>
      <c r="N191" s="35">
        <v>0</v>
      </c>
      <c r="O191" s="35">
        <v>0</v>
      </c>
      <c r="P191" s="35">
        <v>0</v>
      </c>
      <c r="Q191" s="35">
        <v>0</v>
      </c>
      <c r="R191" s="35">
        <v>0</v>
      </c>
      <c r="S191" s="35">
        <v>0</v>
      </c>
      <c r="T191" s="38">
        <v>0</v>
      </c>
      <c r="U191" s="35">
        <v>0</v>
      </c>
      <c r="V191" s="35">
        <v>0</v>
      </c>
      <c r="W191" s="35">
        <v>0</v>
      </c>
      <c r="X191" s="35">
        <v>0</v>
      </c>
      <c r="Y191" s="35">
        <v>0</v>
      </c>
      <c r="Z191" s="35">
        <v>0</v>
      </c>
      <c r="AA191" s="35">
        <v>0</v>
      </c>
      <c r="AB191" s="35">
        <v>0</v>
      </c>
      <c r="AC191" s="35">
        <v>0</v>
      </c>
      <c r="AD191" s="35">
        <v>0</v>
      </c>
      <c r="AE191" s="36">
        <v>0</v>
      </c>
      <c r="AF191" s="36">
        <v>0</v>
      </c>
      <c r="AG191" s="30">
        <f t="shared" si="4"/>
        <v>-4591.7449999999999</v>
      </c>
      <c r="AH191" s="31">
        <f t="shared" si="5"/>
        <v>-3252.114</v>
      </c>
      <c r="AI191" s="19"/>
      <c r="AJ191" s="19"/>
    </row>
    <row r="192" spans="2:36" x14ac:dyDescent="0.2">
      <c r="B192" s="33" t="s">
        <v>41</v>
      </c>
      <c r="C192" s="34">
        <v>218.80500000000001</v>
      </c>
      <c r="D192" s="35">
        <v>253.863</v>
      </c>
      <c r="E192" s="35">
        <v>0</v>
      </c>
      <c r="F192" s="35">
        <v>0</v>
      </c>
      <c r="G192" s="35">
        <v>0</v>
      </c>
      <c r="H192" s="35">
        <v>0</v>
      </c>
      <c r="I192" s="36">
        <v>0</v>
      </c>
      <c r="J192" s="36">
        <v>0</v>
      </c>
      <c r="K192" s="36">
        <v>0</v>
      </c>
      <c r="L192" s="36">
        <v>0</v>
      </c>
      <c r="M192" s="35">
        <v>0</v>
      </c>
      <c r="N192" s="35">
        <v>0</v>
      </c>
      <c r="O192" s="35">
        <v>0</v>
      </c>
      <c r="P192" s="35">
        <v>0</v>
      </c>
      <c r="Q192" s="35">
        <v>0</v>
      </c>
      <c r="R192" s="35">
        <v>0</v>
      </c>
      <c r="S192" s="35">
        <v>95438.391000000003</v>
      </c>
      <c r="T192" s="38">
        <v>0</v>
      </c>
      <c r="U192" s="35">
        <v>0</v>
      </c>
      <c r="V192" s="35">
        <v>0</v>
      </c>
      <c r="W192" s="35">
        <v>0</v>
      </c>
      <c r="X192" s="35">
        <v>0</v>
      </c>
      <c r="Y192" s="35">
        <v>0</v>
      </c>
      <c r="Z192" s="35">
        <v>0</v>
      </c>
      <c r="AA192" s="35">
        <v>0</v>
      </c>
      <c r="AB192" s="35">
        <v>0</v>
      </c>
      <c r="AC192" s="35">
        <v>0</v>
      </c>
      <c r="AD192" s="35">
        <v>0</v>
      </c>
      <c r="AE192" s="36">
        <v>0</v>
      </c>
      <c r="AF192" s="36">
        <v>0</v>
      </c>
      <c r="AG192" s="30">
        <f t="shared" si="4"/>
        <v>95657.195999999996</v>
      </c>
      <c r="AH192" s="31">
        <f t="shared" si="5"/>
        <v>253.863</v>
      </c>
      <c r="AI192" s="19"/>
      <c r="AJ192" s="19"/>
    </row>
    <row r="193" spans="2:36" x14ac:dyDescent="0.2">
      <c r="B193" s="44" t="s">
        <v>42</v>
      </c>
      <c r="C193" s="34">
        <v>0</v>
      </c>
      <c r="D193" s="35">
        <v>0</v>
      </c>
      <c r="E193" s="35">
        <v>0</v>
      </c>
      <c r="F193" s="35">
        <v>0</v>
      </c>
      <c r="G193" s="35">
        <v>0</v>
      </c>
      <c r="H193" s="35">
        <v>0</v>
      </c>
      <c r="I193" s="36">
        <v>0</v>
      </c>
      <c r="J193" s="36">
        <v>0</v>
      </c>
      <c r="K193" s="36">
        <v>0</v>
      </c>
      <c r="L193" s="36">
        <v>0</v>
      </c>
      <c r="M193" s="35">
        <v>0</v>
      </c>
      <c r="N193" s="35">
        <v>0</v>
      </c>
      <c r="O193" s="35">
        <v>0</v>
      </c>
      <c r="P193" s="35">
        <v>0</v>
      </c>
      <c r="Q193" s="35">
        <v>0</v>
      </c>
      <c r="R193" s="35">
        <v>0</v>
      </c>
      <c r="S193" s="35">
        <v>0</v>
      </c>
      <c r="T193" s="38">
        <v>0</v>
      </c>
      <c r="U193" s="35">
        <v>0</v>
      </c>
      <c r="V193" s="35">
        <v>0</v>
      </c>
      <c r="W193" s="35">
        <v>0</v>
      </c>
      <c r="X193" s="35">
        <v>0</v>
      </c>
      <c r="Y193" s="35">
        <v>0</v>
      </c>
      <c r="Z193" s="35">
        <v>0</v>
      </c>
      <c r="AA193" s="35">
        <v>0</v>
      </c>
      <c r="AB193" s="35">
        <v>0</v>
      </c>
      <c r="AC193" s="35">
        <v>0</v>
      </c>
      <c r="AD193" s="35">
        <v>0</v>
      </c>
      <c r="AE193" s="36">
        <v>0</v>
      </c>
      <c r="AF193" s="36">
        <v>0</v>
      </c>
      <c r="AG193" s="30">
        <f t="shared" si="4"/>
        <v>0</v>
      </c>
      <c r="AH193" s="31">
        <f t="shared" si="5"/>
        <v>0</v>
      </c>
      <c r="AI193" s="19"/>
      <c r="AJ193" s="19"/>
    </row>
    <row r="194" spans="2:36" x14ac:dyDescent="0.2">
      <c r="B194" s="44" t="s">
        <v>43</v>
      </c>
      <c r="C194" s="34">
        <v>0</v>
      </c>
      <c r="D194" s="35">
        <v>0</v>
      </c>
      <c r="E194" s="35">
        <v>0</v>
      </c>
      <c r="F194" s="35">
        <v>0</v>
      </c>
      <c r="G194" s="35">
        <v>0</v>
      </c>
      <c r="H194" s="35">
        <v>0</v>
      </c>
      <c r="I194" s="36">
        <v>0</v>
      </c>
      <c r="J194" s="36">
        <v>0</v>
      </c>
      <c r="K194" s="36">
        <v>0</v>
      </c>
      <c r="L194" s="36">
        <v>0</v>
      </c>
      <c r="M194" s="35">
        <v>0</v>
      </c>
      <c r="N194" s="35">
        <v>0</v>
      </c>
      <c r="O194" s="35">
        <v>0</v>
      </c>
      <c r="P194" s="35">
        <v>0</v>
      </c>
      <c r="Q194" s="35">
        <v>0</v>
      </c>
      <c r="R194" s="35">
        <v>0</v>
      </c>
      <c r="S194" s="35">
        <v>0</v>
      </c>
      <c r="T194" s="38">
        <v>0</v>
      </c>
      <c r="U194" s="35">
        <v>0</v>
      </c>
      <c r="V194" s="35">
        <v>0</v>
      </c>
      <c r="W194" s="35">
        <v>0</v>
      </c>
      <c r="X194" s="35">
        <v>0</v>
      </c>
      <c r="Y194" s="35">
        <v>0</v>
      </c>
      <c r="Z194" s="35">
        <v>0</v>
      </c>
      <c r="AA194" s="35">
        <v>0</v>
      </c>
      <c r="AB194" s="35">
        <v>0</v>
      </c>
      <c r="AC194" s="35">
        <v>0</v>
      </c>
      <c r="AD194" s="35">
        <v>0</v>
      </c>
      <c r="AE194" s="36">
        <v>0</v>
      </c>
      <c r="AF194" s="36">
        <v>0</v>
      </c>
      <c r="AG194" s="30">
        <f t="shared" si="4"/>
        <v>0</v>
      </c>
      <c r="AH194" s="31">
        <f t="shared" si="5"/>
        <v>0</v>
      </c>
      <c r="AI194" s="19"/>
      <c r="AJ194" s="19"/>
    </row>
    <row r="195" spans="2:36" x14ac:dyDescent="0.2">
      <c r="B195" s="44" t="s">
        <v>44</v>
      </c>
      <c r="C195" s="34">
        <v>0</v>
      </c>
      <c r="D195" s="35">
        <v>0</v>
      </c>
      <c r="E195" s="35">
        <v>0</v>
      </c>
      <c r="F195" s="35">
        <v>0</v>
      </c>
      <c r="G195" s="35">
        <v>0</v>
      </c>
      <c r="H195" s="35">
        <v>0</v>
      </c>
      <c r="I195" s="36">
        <v>0</v>
      </c>
      <c r="J195" s="36">
        <v>0</v>
      </c>
      <c r="K195" s="36">
        <v>0</v>
      </c>
      <c r="L195" s="36">
        <v>0</v>
      </c>
      <c r="M195" s="35">
        <v>0</v>
      </c>
      <c r="N195" s="35">
        <v>0</v>
      </c>
      <c r="O195" s="35">
        <v>0</v>
      </c>
      <c r="P195" s="35">
        <v>0</v>
      </c>
      <c r="Q195" s="35">
        <v>0</v>
      </c>
      <c r="R195" s="35">
        <v>0</v>
      </c>
      <c r="S195" s="35">
        <v>0</v>
      </c>
      <c r="T195" s="38">
        <v>0</v>
      </c>
      <c r="U195" s="35">
        <v>0</v>
      </c>
      <c r="V195" s="35">
        <v>0</v>
      </c>
      <c r="W195" s="35">
        <v>0</v>
      </c>
      <c r="X195" s="35">
        <v>0</v>
      </c>
      <c r="Y195" s="35">
        <v>0</v>
      </c>
      <c r="Z195" s="35">
        <v>0</v>
      </c>
      <c r="AA195" s="35">
        <v>0</v>
      </c>
      <c r="AB195" s="35">
        <v>0</v>
      </c>
      <c r="AC195" s="35">
        <v>0</v>
      </c>
      <c r="AD195" s="35">
        <v>0</v>
      </c>
      <c r="AE195" s="36">
        <v>0</v>
      </c>
      <c r="AF195" s="36">
        <v>0</v>
      </c>
      <c r="AG195" s="30">
        <f t="shared" si="4"/>
        <v>0</v>
      </c>
      <c r="AH195" s="31">
        <f t="shared" si="5"/>
        <v>0</v>
      </c>
      <c r="AI195" s="19"/>
      <c r="AJ195" s="19"/>
    </row>
    <row r="196" spans="2:36" x14ac:dyDescent="0.2">
      <c r="B196" s="44" t="s">
        <v>45</v>
      </c>
      <c r="C196" s="34">
        <v>0</v>
      </c>
      <c r="D196" s="35">
        <v>0</v>
      </c>
      <c r="E196" s="35">
        <v>0</v>
      </c>
      <c r="F196" s="35">
        <v>0</v>
      </c>
      <c r="G196" s="35">
        <v>0</v>
      </c>
      <c r="H196" s="35">
        <v>0</v>
      </c>
      <c r="I196" s="36">
        <v>0</v>
      </c>
      <c r="J196" s="36">
        <v>0</v>
      </c>
      <c r="K196" s="36">
        <v>0</v>
      </c>
      <c r="L196" s="36">
        <v>0</v>
      </c>
      <c r="M196" s="35">
        <v>0</v>
      </c>
      <c r="N196" s="35">
        <v>0</v>
      </c>
      <c r="O196" s="35">
        <v>0</v>
      </c>
      <c r="P196" s="35">
        <v>0</v>
      </c>
      <c r="Q196" s="35">
        <v>0</v>
      </c>
      <c r="R196" s="35">
        <v>0</v>
      </c>
      <c r="S196" s="35">
        <v>0</v>
      </c>
      <c r="T196" s="38">
        <v>0</v>
      </c>
      <c r="U196" s="35">
        <v>0</v>
      </c>
      <c r="V196" s="35">
        <v>0</v>
      </c>
      <c r="W196" s="35">
        <v>0</v>
      </c>
      <c r="X196" s="35">
        <v>0</v>
      </c>
      <c r="Y196" s="35">
        <v>0</v>
      </c>
      <c r="Z196" s="35">
        <v>0</v>
      </c>
      <c r="AA196" s="35">
        <v>0</v>
      </c>
      <c r="AB196" s="35">
        <v>0</v>
      </c>
      <c r="AC196" s="35">
        <v>0</v>
      </c>
      <c r="AD196" s="35">
        <v>0</v>
      </c>
      <c r="AE196" s="36">
        <v>0</v>
      </c>
      <c r="AF196" s="36">
        <v>0</v>
      </c>
      <c r="AG196" s="30">
        <f t="shared" si="4"/>
        <v>0</v>
      </c>
      <c r="AH196" s="31">
        <f t="shared" si="5"/>
        <v>0</v>
      </c>
      <c r="AI196" s="19"/>
      <c r="AJ196" s="19"/>
    </row>
    <row r="197" spans="2:36" x14ac:dyDescent="0.2">
      <c r="B197" s="25" t="s">
        <v>70</v>
      </c>
      <c r="C197" s="26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9">
        <v>0</v>
      </c>
      <c r="J197" s="29">
        <v>0</v>
      </c>
      <c r="K197" s="29">
        <v>0</v>
      </c>
      <c r="L197" s="29">
        <v>0</v>
      </c>
      <c r="M197" s="27">
        <v>0</v>
      </c>
      <c r="N197" s="27">
        <v>0</v>
      </c>
      <c r="O197" s="27">
        <v>0</v>
      </c>
      <c r="P197" s="27">
        <v>0</v>
      </c>
      <c r="Q197" s="27"/>
      <c r="R197" s="27"/>
      <c r="S197" s="27">
        <v>0</v>
      </c>
      <c r="T197" s="28">
        <v>0</v>
      </c>
      <c r="U197" s="27">
        <v>0</v>
      </c>
      <c r="V197" s="27">
        <v>0</v>
      </c>
      <c r="W197" s="27">
        <v>0</v>
      </c>
      <c r="X197" s="27">
        <v>0</v>
      </c>
      <c r="Y197" s="27"/>
      <c r="Z197" s="27"/>
      <c r="AA197" s="27"/>
      <c r="AB197" s="27"/>
      <c r="AC197" s="27"/>
      <c r="AD197" s="27"/>
      <c r="AE197" s="29">
        <v>0</v>
      </c>
      <c r="AF197" s="29">
        <v>0</v>
      </c>
      <c r="AG197" s="30">
        <f t="shared" si="4"/>
        <v>0</v>
      </c>
      <c r="AH197" s="31">
        <f t="shared" si="5"/>
        <v>0</v>
      </c>
      <c r="AI197" s="19"/>
      <c r="AJ197" s="19"/>
    </row>
    <row r="198" spans="2:36" s="19" customFormat="1" ht="11.25" customHeight="1" x14ac:dyDescent="0.2">
      <c r="B198" s="25" t="s">
        <v>71</v>
      </c>
      <c r="C198" s="30">
        <v>233104.19120499986</v>
      </c>
      <c r="D198" s="29">
        <v>123341.236145</v>
      </c>
      <c r="E198" s="29">
        <v>-5137.2324460458349</v>
      </c>
      <c r="F198" s="29">
        <v>3249.2950649767813</v>
      </c>
      <c r="G198" s="29">
        <v>61538.664166890005</v>
      </c>
      <c r="H198" s="29">
        <v>1028.92</v>
      </c>
      <c r="I198" s="29">
        <v>0</v>
      </c>
      <c r="J198" s="29">
        <v>0</v>
      </c>
      <c r="K198" s="29">
        <v>-794.31799999999998</v>
      </c>
      <c r="L198" s="29">
        <v>1707.5960000000002</v>
      </c>
      <c r="M198" s="27">
        <v>-874.61599999999976</v>
      </c>
      <c r="N198" s="27">
        <v>820.79299999999989</v>
      </c>
      <c r="O198" s="27">
        <v>113.82465080999998</v>
      </c>
      <c r="P198" s="27">
        <v>-68.611986520000755</v>
      </c>
      <c r="Q198" s="29">
        <v>3190.9325436535396</v>
      </c>
      <c r="R198" s="29">
        <v>88234.393482543412</v>
      </c>
      <c r="S198" s="29">
        <v>240474.12899999996</v>
      </c>
      <c r="T198" s="31">
        <v>141432.63799999998</v>
      </c>
      <c r="U198" s="29">
        <v>122481.63791960003</v>
      </c>
      <c r="V198" s="29">
        <v>519341.58168039698</v>
      </c>
      <c r="W198" s="29">
        <v>679447.05700000003</v>
      </c>
      <c r="X198" s="29">
        <v>627897.22235862166</v>
      </c>
      <c r="Y198" s="29">
        <v>0</v>
      </c>
      <c r="Z198" s="29">
        <v>0</v>
      </c>
      <c r="AA198" s="29">
        <v>97241.23347391031</v>
      </c>
      <c r="AB198" s="29">
        <v>82293.376988914781</v>
      </c>
      <c r="AC198" s="29">
        <v>98234.446120499968</v>
      </c>
      <c r="AD198" s="29">
        <v>4818.3997644000019</v>
      </c>
      <c r="AE198" s="29">
        <v>-7484.9555</v>
      </c>
      <c r="AF198" s="29">
        <v>24360.127899999999</v>
      </c>
      <c r="AG198" s="30">
        <f t="shared" si="4"/>
        <v>1521534.9941343181</v>
      </c>
      <c r="AH198" s="31">
        <f t="shared" si="5"/>
        <v>1618456.9683983335</v>
      </c>
    </row>
    <row r="199" spans="2:36" s="19" customFormat="1" x14ac:dyDescent="0.2">
      <c r="B199" s="41" t="s">
        <v>72</v>
      </c>
      <c r="C199" s="26">
        <v>0</v>
      </c>
      <c r="D199" s="27">
        <v>-63.89</v>
      </c>
      <c r="E199" s="27">
        <v>0</v>
      </c>
      <c r="F199" s="27">
        <v>0</v>
      </c>
      <c r="G199" s="27">
        <v>0</v>
      </c>
      <c r="H199" s="27">
        <v>0</v>
      </c>
      <c r="I199" s="29">
        <v>0</v>
      </c>
      <c r="J199" s="29">
        <v>0</v>
      </c>
      <c r="K199" s="29">
        <v>0</v>
      </c>
      <c r="L199" s="29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8">
        <v>0</v>
      </c>
      <c r="U199" s="27">
        <v>53544.588504000007</v>
      </c>
      <c r="V199" s="27">
        <v>201879.09974209999</v>
      </c>
      <c r="W199" s="27">
        <v>290505.103</v>
      </c>
      <c r="X199" s="27">
        <v>239471.27100000001</v>
      </c>
      <c r="Y199" s="27">
        <v>0</v>
      </c>
      <c r="Z199" s="27">
        <v>0</v>
      </c>
      <c r="AA199" s="27">
        <v>54.345999999999997</v>
      </c>
      <c r="AB199" s="27">
        <v>-138.428</v>
      </c>
      <c r="AC199" s="27">
        <v>97044.015238099964</v>
      </c>
      <c r="AD199" s="27">
        <v>0</v>
      </c>
      <c r="AE199" s="29">
        <v>-7484.9555</v>
      </c>
      <c r="AF199" s="29">
        <v>1088.7208000000001</v>
      </c>
      <c r="AG199" s="30">
        <f t="shared" si="4"/>
        <v>433663.09724209999</v>
      </c>
      <c r="AH199" s="31">
        <f t="shared" si="5"/>
        <v>442236.77354209998</v>
      </c>
    </row>
    <row r="200" spans="2:36" s="19" customFormat="1" x14ac:dyDescent="0.2">
      <c r="B200" s="41" t="s">
        <v>73</v>
      </c>
      <c r="C200" s="30">
        <v>233104.19120499986</v>
      </c>
      <c r="D200" s="29">
        <v>123405.126145</v>
      </c>
      <c r="E200" s="29">
        <v>-5137.2324460458349</v>
      </c>
      <c r="F200" s="29">
        <v>3249.2950649767813</v>
      </c>
      <c r="G200" s="29">
        <v>61538.664166890005</v>
      </c>
      <c r="H200" s="29">
        <v>1028.92</v>
      </c>
      <c r="I200" s="29">
        <v>0</v>
      </c>
      <c r="J200" s="29">
        <v>0</v>
      </c>
      <c r="K200" s="29">
        <v>-794.31799999999998</v>
      </c>
      <c r="L200" s="29">
        <v>1707.5960000000002</v>
      </c>
      <c r="M200" s="27">
        <v>-874.61599999999976</v>
      </c>
      <c r="N200" s="27">
        <v>820.79299999999989</v>
      </c>
      <c r="O200" s="27">
        <v>113.82465080999998</v>
      </c>
      <c r="P200" s="27">
        <v>-68.611986520000755</v>
      </c>
      <c r="Q200" s="29">
        <v>3190.9325436535396</v>
      </c>
      <c r="R200" s="29">
        <v>88234.393482543412</v>
      </c>
      <c r="S200" s="29">
        <v>240474.12899999996</v>
      </c>
      <c r="T200" s="31">
        <v>141432.63799999998</v>
      </c>
      <c r="U200" s="29">
        <v>68937.04941560002</v>
      </c>
      <c r="V200" s="29">
        <v>317462.48193829699</v>
      </c>
      <c r="W200" s="29">
        <v>388941.95399999997</v>
      </c>
      <c r="X200" s="29">
        <v>388425.95135862171</v>
      </c>
      <c r="Y200" s="29">
        <v>0</v>
      </c>
      <c r="Z200" s="29">
        <v>0</v>
      </c>
      <c r="AA200" s="29">
        <v>97186.887473910305</v>
      </c>
      <c r="AB200" s="29">
        <v>82431.804988914781</v>
      </c>
      <c r="AC200" s="29">
        <v>1190.4308823999984</v>
      </c>
      <c r="AD200" s="29">
        <v>4818.3997644000019</v>
      </c>
      <c r="AE200" s="29">
        <v>0</v>
      </c>
      <c r="AF200" s="29">
        <v>23271.4071</v>
      </c>
      <c r="AG200" s="30">
        <f t="shared" si="4"/>
        <v>1087871.8968922179</v>
      </c>
      <c r="AH200" s="31">
        <f t="shared" si="5"/>
        <v>1176220.1948562334</v>
      </c>
    </row>
    <row r="201" spans="2:36" x14ac:dyDescent="0.2">
      <c r="B201" s="42" t="s">
        <v>74</v>
      </c>
      <c r="C201" s="34">
        <v>232883.52720499987</v>
      </c>
      <c r="D201" s="35">
        <v>121010.518498</v>
      </c>
      <c r="E201" s="35">
        <v>-5183.6686916612389</v>
      </c>
      <c r="F201" s="35">
        <v>3137.8766762817031</v>
      </c>
      <c r="G201" s="35">
        <v>61531.463166890004</v>
      </c>
      <c r="H201" s="35">
        <v>1084.883</v>
      </c>
      <c r="I201" s="36">
        <v>0</v>
      </c>
      <c r="J201" s="36">
        <v>0</v>
      </c>
      <c r="K201" s="36">
        <v>-794.31799999999998</v>
      </c>
      <c r="L201" s="36">
        <v>1707.5960000000002</v>
      </c>
      <c r="M201" s="35">
        <v>-914.69999999999982</v>
      </c>
      <c r="N201" s="35">
        <v>823.38699999999994</v>
      </c>
      <c r="O201" s="35">
        <v>116.93765080999998</v>
      </c>
      <c r="P201" s="35">
        <v>-68.611986520000755</v>
      </c>
      <c r="Q201" s="35">
        <v>3105.8242596535397</v>
      </c>
      <c r="R201" s="35">
        <v>88181.752482543408</v>
      </c>
      <c r="S201" s="35">
        <v>238731.79399999997</v>
      </c>
      <c r="T201" s="38">
        <v>23736.296000000002</v>
      </c>
      <c r="U201" s="35">
        <v>94006.158595000015</v>
      </c>
      <c r="V201" s="35">
        <v>305003.132575055</v>
      </c>
      <c r="W201" s="35">
        <v>405107.03199999995</v>
      </c>
      <c r="X201" s="35">
        <v>384450.61035862169</v>
      </c>
      <c r="Y201" s="35">
        <v>0</v>
      </c>
      <c r="Z201" s="35">
        <v>0</v>
      </c>
      <c r="AA201" s="35">
        <v>97186.887473910305</v>
      </c>
      <c r="AB201" s="35">
        <v>82431.804988914781</v>
      </c>
      <c r="AC201" s="35">
        <v>1190.4308823999984</v>
      </c>
      <c r="AD201" s="35">
        <v>4818.3997644000019</v>
      </c>
      <c r="AE201" s="36">
        <v>0</v>
      </c>
      <c r="AF201" s="36">
        <v>23271.4071</v>
      </c>
      <c r="AG201" s="30">
        <f t="shared" si="4"/>
        <v>1126967.3685420025</v>
      </c>
      <c r="AH201" s="31">
        <f t="shared" si="5"/>
        <v>1039589.0524572965</v>
      </c>
      <c r="AI201" s="19"/>
      <c r="AJ201" s="19"/>
    </row>
    <row r="202" spans="2:36" x14ac:dyDescent="0.2">
      <c r="B202" s="42" t="s">
        <v>75</v>
      </c>
      <c r="C202" s="34">
        <v>220.66400000000002</v>
      </c>
      <c r="D202" s="35">
        <v>2394.6076470000003</v>
      </c>
      <c r="E202" s="35">
        <v>46.43624561540404</v>
      </c>
      <c r="F202" s="35">
        <v>111.41838869507802</v>
      </c>
      <c r="G202" s="35">
        <v>7.2009999999999996</v>
      </c>
      <c r="H202" s="35">
        <v>-55.963000000000001</v>
      </c>
      <c r="I202" s="36">
        <v>0</v>
      </c>
      <c r="J202" s="36">
        <v>0</v>
      </c>
      <c r="K202" s="36">
        <v>0</v>
      </c>
      <c r="L202" s="36">
        <v>0</v>
      </c>
      <c r="M202" s="35">
        <v>40.084000000000003</v>
      </c>
      <c r="N202" s="35">
        <v>-2.5940000000000003</v>
      </c>
      <c r="O202" s="35">
        <v>-3.113</v>
      </c>
      <c r="P202" s="35">
        <v>0</v>
      </c>
      <c r="Q202" s="35">
        <v>85.108284000000054</v>
      </c>
      <c r="R202" s="35">
        <v>52.641000000000005</v>
      </c>
      <c r="S202" s="35">
        <v>1742.3349999999998</v>
      </c>
      <c r="T202" s="38">
        <v>117696.34199999999</v>
      </c>
      <c r="U202" s="35">
        <v>-25069.109179399999</v>
      </c>
      <c r="V202" s="35">
        <v>12459.349363241965</v>
      </c>
      <c r="W202" s="35">
        <v>-16165.078</v>
      </c>
      <c r="X202" s="35">
        <v>3975.3409999999999</v>
      </c>
      <c r="Y202" s="35">
        <v>0</v>
      </c>
      <c r="Z202" s="35">
        <v>0</v>
      </c>
      <c r="AA202" s="35">
        <v>0</v>
      </c>
      <c r="AB202" s="35">
        <v>0</v>
      </c>
      <c r="AC202" s="35">
        <v>0</v>
      </c>
      <c r="AD202" s="35">
        <v>0</v>
      </c>
      <c r="AE202" s="36">
        <v>0</v>
      </c>
      <c r="AF202" s="36">
        <v>0</v>
      </c>
      <c r="AG202" s="30">
        <f>C202+E202+G202+Q202+S202++W202+Y202+AA202+AC202+AE202+U202+K202+M202+O202+I202</f>
        <v>-39095.471649784587</v>
      </c>
      <c r="AH202" s="31">
        <f>D202+F202+H202+R202+T202+X202+Z202+AB202+AD202+AF202+V202+L202+N202+P202+J202</f>
        <v>136631.14239893702</v>
      </c>
      <c r="AI202" s="19"/>
      <c r="AJ202" s="19"/>
    </row>
    <row r="203" spans="2:36" s="19" customFormat="1" ht="12" thickBot="1" x14ac:dyDescent="0.25">
      <c r="B203" s="25" t="s">
        <v>76</v>
      </c>
      <c r="C203" s="30">
        <f>C198+C197+C163+C147+C114+C81+C10+C9+C181</f>
        <v>986869.06772599998</v>
      </c>
      <c r="D203" s="29">
        <f>D198+D197+D163+D147+D114+D81+D10+D9+D181</f>
        <v>1087062.5139580001</v>
      </c>
      <c r="E203" s="29">
        <f>E198+E197+E163+E147+E114+E81+E10+E9+E181</f>
        <v>4725.7772039541642</v>
      </c>
      <c r="F203" s="29">
        <f>F198+F197+F163+F147+F114+F81+F10+F9+F181</f>
        <v>9759.5963610409017</v>
      </c>
      <c r="G203" s="29">
        <f>G198+G197+G163+G147+G114+G81+G10+G9+G181</f>
        <v>37613.079685889999</v>
      </c>
      <c r="H203" s="29">
        <f t="shared" ref="H203:AF203" si="6">H198+H197+H163+H147+H114+H81+H10+H9+H181</f>
        <v>37126.26152</v>
      </c>
      <c r="I203" s="29">
        <f>I198+I197+I163+I147+I114+I81+I10+I9+I181</f>
        <v>0</v>
      </c>
      <c r="J203" s="29">
        <f t="shared" si="6"/>
        <v>0</v>
      </c>
      <c r="K203" s="29">
        <f>K198+K197+K163+K147+K114+K81+K10+K9+K181</f>
        <v>6582.6980000000003</v>
      </c>
      <c r="L203" s="29">
        <f t="shared" si="6"/>
        <v>5591.1139999999987</v>
      </c>
      <c r="M203" s="29">
        <f t="shared" si="6"/>
        <v>-70984.489000000001</v>
      </c>
      <c r="N203" s="29">
        <f t="shared" si="6"/>
        <v>-71940.841000000015</v>
      </c>
      <c r="O203" s="29">
        <f t="shared" si="6"/>
        <v>1251.0093951199997</v>
      </c>
      <c r="P203" s="29">
        <f t="shared" si="6"/>
        <v>788.47601341999643</v>
      </c>
      <c r="Q203" s="29">
        <f t="shared" si="6"/>
        <v>156132.16380775749</v>
      </c>
      <c r="R203" s="29">
        <f t="shared" si="6"/>
        <v>114563.40858545661</v>
      </c>
      <c r="S203" s="29">
        <f t="shared" si="6"/>
        <v>3546219.2369999997</v>
      </c>
      <c r="T203" s="31">
        <f t="shared" si="6"/>
        <v>3856513.3129999996</v>
      </c>
      <c r="U203" s="29">
        <f t="shared" si="6"/>
        <v>988082.94569542131</v>
      </c>
      <c r="V203" s="29">
        <f t="shared" si="6"/>
        <v>605190.73844087392</v>
      </c>
      <c r="W203" s="29">
        <f t="shared" si="6"/>
        <v>1258399.2589727112</v>
      </c>
      <c r="X203" s="29">
        <f t="shared" si="6"/>
        <v>703698.55728452059</v>
      </c>
      <c r="Y203" s="29">
        <f t="shared" si="6"/>
        <v>-83099.042790999883</v>
      </c>
      <c r="Z203" s="29">
        <f t="shared" si="6"/>
        <v>155075.20338500003</v>
      </c>
      <c r="AA203" s="29">
        <f t="shared" si="6"/>
        <v>8955433.3768408895</v>
      </c>
      <c r="AB203" s="29">
        <f t="shared" si="6"/>
        <v>1300383.4455787358</v>
      </c>
      <c r="AC203" s="29">
        <f t="shared" si="6"/>
        <v>291050.35172674997</v>
      </c>
      <c r="AD203" s="29">
        <f t="shared" si="6"/>
        <v>6464640.6207950143</v>
      </c>
      <c r="AE203" s="29">
        <f t="shared" si="6"/>
        <v>-262311.83872205595</v>
      </c>
      <c r="AF203" s="29">
        <f t="shared" si="6"/>
        <v>1629789.1534126792</v>
      </c>
      <c r="AG203" s="30">
        <f>C203+E203+G203+Q203+S203++W203+Y203+AA203+AC203+AE203+U203+I203+K203+M203+O203</f>
        <v>15815963.595541438</v>
      </c>
      <c r="AH203" s="31">
        <f>D203+F203+H203+R203+T203+X203+Z203+AB203+AD203+AF203+V203+J203+L203+N203+P203</f>
        <v>15898241.56133474</v>
      </c>
    </row>
    <row r="204" spans="2:36" s="19" customFormat="1" ht="12" thickBot="1" x14ac:dyDescent="0.25">
      <c r="B204" s="49" t="s">
        <v>77</v>
      </c>
      <c r="C204" s="235">
        <f>D203-C203</f>
        <v>100193.44623200013</v>
      </c>
      <c r="D204" s="233"/>
      <c r="E204" s="233">
        <f>F203-E203</f>
        <v>5033.8191570867375</v>
      </c>
      <c r="F204" s="233"/>
      <c r="G204" s="233">
        <f>H203-G203</f>
        <v>-486.81816588999936</v>
      </c>
      <c r="H204" s="233"/>
      <c r="I204" s="233">
        <f>J203-I203</f>
        <v>0</v>
      </c>
      <c r="J204" s="233"/>
      <c r="K204" s="233">
        <f>L203-K203</f>
        <v>-991.58400000000165</v>
      </c>
      <c r="L204" s="233"/>
      <c r="M204" s="233">
        <f>N203-M203</f>
        <v>-956.3520000000135</v>
      </c>
      <c r="N204" s="233"/>
      <c r="O204" s="233">
        <f>P203-O203</f>
        <v>-462.53338170000325</v>
      </c>
      <c r="P204" s="233"/>
      <c r="Q204" s="233">
        <f>R203-Q203</f>
        <v>-41568.755222300882</v>
      </c>
      <c r="R204" s="233"/>
      <c r="S204" s="233">
        <f>T203-S203</f>
        <v>310294.07599999988</v>
      </c>
      <c r="T204" s="234"/>
      <c r="U204" s="235">
        <f>V203-U203</f>
        <v>-382892.20725454739</v>
      </c>
      <c r="V204" s="233"/>
      <c r="W204" s="233">
        <f>X203-W203</f>
        <v>-554700.70168819057</v>
      </c>
      <c r="X204" s="233"/>
      <c r="Y204" s="233">
        <f>Z203-Y203</f>
        <v>238174.24617599993</v>
      </c>
      <c r="Z204" s="233"/>
      <c r="AA204" s="233">
        <f>AB203-AA203</f>
        <v>-7655049.9312621541</v>
      </c>
      <c r="AB204" s="233"/>
      <c r="AC204" s="233">
        <f>AD203-AC203</f>
        <v>6173590.2690682644</v>
      </c>
      <c r="AD204" s="233"/>
      <c r="AE204" s="233">
        <f>AF203-AE203</f>
        <v>1892100.9921347352</v>
      </c>
      <c r="AF204" s="234"/>
      <c r="AG204" s="235">
        <f>AH203-AG203</f>
        <v>82277.965793302283</v>
      </c>
      <c r="AH204" s="234"/>
    </row>
    <row r="205" spans="2:36" ht="12" x14ac:dyDescent="0.2">
      <c r="C205" s="50"/>
      <c r="D205" s="50"/>
      <c r="E205" s="50"/>
      <c r="Q205" s="50"/>
      <c r="R205" s="50"/>
      <c r="S205" s="50"/>
      <c r="T205" s="50"/>
      <c r="U205" s="50"/>
      <c r="V205" s="50"/>
      <c r="W205" s="50"/>
      <c r="X205" s="50"/>
    </row>
  </sheetData>
  <mergeCells count="50">
    <mergeCell ref="R5:U5"/>
    <mergeCell ref="B6:B7"/>
    <mergeCell ref="C6:D6"/>
    <mergeCell ref="E6:F6"/>
    <mergeCell ref="G6:H6"/>
    <mergeCell ref="I6:J6"/>
    <mergeCell ref="K6:L6"/>
    <mergeCell ref="M6:N6"/>
    <mergeCell ref="O6:P6"/>
    <mergeCell ref="Q6:R6"/>
    <mergeCell ref="AE6:AF6"/>
    <mergeCell ref="AG6:AH6"/>
    <mergeCell ref="C7:D7"/>
    <mergeCell ref="E7:F7"/>
    <mergeCell ref="G7:H7"/>
    <mergeCell ref="I7:J7"/>
    <mergeCell ref="K7:L7"/>
    <mergeCell ref="M7:N7"/>
    <mergeCell ref="O7:P7"/>
    <mergeCell ref="Q7:R7"/>
    <mergeCell ref="S6:T6"/>
    <mergeCell ref="U6:V6"/>
    <mergeCell ref="W6:X6"/>
    <mergeCell ref="Y6:Z6"/>
    <mergeCell ref="AA6:AB6"/>
    <mergeCell ref="AC6:AD6"/>
    <mergeCell ref="AE7:AF7"/>
    <mergeCell ref="AG7:AH7"/>
    <mergeCell ref="C204:D204"/>
    <mergeCell ref="E204:F204"/>
    <mergeCell ref="G204:H204"/>
    <mergeCell ref="I204:J204"/>
    <mergeCell ref="K204:L204"/>
    <mergeCell ref="M204:N204"/>
    <mergeCell ref="O204:P204"/>
    <mergeCell ref="Q204:R204"/>
    <mergeCell ref="S7:T7"/>
    <mergeCell ref="U7:V7"/>
    <mergeCell ref="W7:X7"/>
    <mergeCell ref="Y7:Z7"/>
    <mergeCell ref="AA7:AB7"/>
    <mergeCell ref="AC7:AD7"/>
    <mergeCell ref="AE204:AF204"/>
    <mergeCell ref="AG204:AH204"/>
    <mergeCell ref="S204:T204"/>
    <mergeCell ref="U204:V204"/>
    <mergeCell ref="W204:X204"/>
    <mergeCell ref="Y204:Z204"/>
    <mergeCell ref="AA204:AB204"/>
    <mergeCell ref="AC204:AD204"/>
  </mergeCells>
  <pageMargins left="0.35" right="0.17" top="0.5" bottom="0.5" header="0.17" footer="0.16"/>
  <pageSetup paperSize="9" scale="75" orientation="landscape" horizontalDpi="4294967294" verticalDpi="4294967294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77"/>
  <sheetViews>
    <sheetView showGridLines="0" view="pageBreakPreview" zoomScale="80" zoomScaleNormal="75" zoomScaleSheetLayoutView="80" workbookViewId="0">
      <pane xSplit="2" ySplit="9" topLeftCell="E55" activePane="bottomRight" state="frozen"/>
      <selection pane="topRight" activeCell="C1" sqref="C1"/>
      <selection pane="bottomLeft" activeCell="A10" sqref="A10"/>
      <selection pane="bottomRight" activeCell="B60" sqref="B60"/>
    </sheetView>
  </sheetViews>
  <sheetFormatPr defaultColWidth="9.140625" defaultRowHeight="18" customHeight="1" x14ac:dyDescent="0.2"/>
  <cols>
    <col min="1" max="1" width="6.28515625" style="51" customWidth="1"/>
    <col min="2" max="2" width="57.7109375" style="54" customWidth="1"/>
    <col min="3" max="3" width="13.5703125" style="59" bestFit="1" customWidth="1"/>
    <col min="4" max="4" width="12.5703125" style="57" customWidth="1"/>
    <col min="5" max="5" width="13.7109375" style="57" customWidth="1"/>
    <col min="6" max="6" width="13.7109375" style="57" hidden="1" customWidth="1"/>
    <col min="7" max="7" width="13" style="57" customWidth="1"/>
    <col min="8" max="8" width="12.28515625" style="57" customWidth="1"/>
    <col min="9" max="9" width="11.28515625" style="57" customWidth="1"/>
    <col min="10" max="10" width="12.85546875" style="57" customWidth="1"/>
    <col min="11" max="11" width="12.5703125" style="57" customWidth="1"/>
    <col min="12" max="12" width="13.7109375" style="59" customWidth="1"/>
    <col min="13" max="15" width="13.7109375" style="57" customWidth="1"/>
    <col min="16" max="16" width="13.42578125" style="54" customWidth="1"/>
    <col min="17" max="17" width="12.7109375" style="57" bestFit="1" customWidth="1"/>
    <col min="18" max="18" width="10.42578125" style="54" customWidth="1"/>
    <col min="19" max="19" width="16" style="55" customWidth="1"/>
    <col min="20" max="20" width="10.85546875" style="54" customWidth="1"/>
    <col min="21" max="21" width="29.140625" style="54" customWidth="1"/>
    <col min="22" max="22" width="10.85546875" style="55" customWidth="1"/>
    <col min="23" max="23" width="11.140625" style="54" customWidth="1"/>
    <col min="24" max="24" width="10.140625" style="54" customWidth="1"/>
    <col min="25" max="25" width="9.140625" style="54" customWidth="1"/>
    <col min="26" max="16384" width="9.140625" style="54"/>
  </cols>
  <sheetData>
    <row r="1" spans="1:26" ht="18" customHeight="1" x14ac:dyDescent="0.2">
      <c r="B1" s="52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2"/>
    </row>
    <row r="2" spans="1:26" ht="18.75" x14ac:dyDescent="0.3">
      <c r="B2" s="56" t="s">
        <v>78</v>
      </c>
      <c r="C2" s="53"/>
      <c r="D2" s="54"/>
      <c r="J2" s="53"/>
      <c r="L2" s="53"/>
      <c r="M2" s="53"/>
      <c r="N2" s="53"/>
      <c r="O2" s="53"/>
      <c r="P2" s="53"/>
      <c r="Q2" s="52"/>
    </row>
    <row r="3" spans="1:26" ht="18" customHeight="1" x14ac:dyDescent="0.2">
      <c r="B3" s="58" t="s">
        <v>207</v>
      </c>
      <c r="C3" s="53"/>
      <c r="D3" s="53"/>
      <c r="E3" s="54"/>
      <c r="F3" s="54"/>
      <c r="G3" s="54"/>
      <c r="H3" s="54"/>
      <c r="I3" s="54"/>
      <c r="K3" s="53"/>
      <c r="M3" s="53"/>
      <c r="N3" s="53"/>
      <c r="O3" s="53"/>
      <c r="P3" s="53"/>
      <c r="Q3" s="52"/>
    </row>
    <row r="4" spans="1:26" ht="18" customHeight="1" thickBot="1" x14ac:dyDescent="0.25">
      <c r="B4" s="60" t="s">
        <v>79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U4" s="55"/>
    </row>
    <row r="5" spans="1:26" s="62" customFormat="1" ht="18" customHeight="1" thickBot="1" x14ac:dyDescent="0.3">
      <c r="A5" s="250" t="s">
        <v>80</v>
      </c>
      <c r="B5" s="250" t="s">
        <v>81</v>
      </c>
      <c r="C5" s="252" t="s">
        <v>82</v>
      </c>
      <c r="D5" s="253"/>
      <c r="E5" s="253"/>
      <c r="F5" s="253"/>
      <c r="G5" s="253"/>
      <c r="H5" s="253"/>
      <c r="I5" s="253"/>
      <c r="J5" s="253"/>
      <c r="K5" s="254"/>
      <c r="L5" s="253" t="s">
        <v>83</v>
      </c>
      <c r="M5" s="253"/>
      <c r="N5" s="253"/>
      <c r="O5" s="253"/>
      <c r="P5" s="254"/>
      <c r="Q5" s="61"/>
      <c r="S5" s="63"/>
      <c r="V5" s="64"/>
    </row>
    <row r="6" spans="1:26" s="62" customFormat="1" ht="18" customHeight="1" x14ac:dyDescent="0.25">
      <c r="A6" s="251"/>
      <c r="B6" s="251"/>
      <c r="C6" s="65" t="s">
        <v>84</v>
      </c>
      <c r="D6" s="66" t="s">
        <v>85</v>
      </c>
      <c r="E6" s="67" t="s">
        <v>86</v>
      </c>
      <c r="F6" s="67" t="s">
        <v>87</v>
      </c>
      <c r="G6" s="67" t="s">
        <v>88</v>
      </c>
      <c r="H6" s="67" t="s">
        <v>89</v>
      </c>
      <c r="I6" s="67" t="s">
        <v>90</v>
      </c>
      <c r="J6" s="66" t="s">
        <v>91</v>
      </c>
      <c r="K6" s="68" t="s">
        <v>92</v>
      </c>
      <c r="L6" s="66" t="s">
        <v>93</v>
      </c>
      <c r="M6" s="67" t="s">
        <v>94</v>
      </c>
      <c r="N6" s="67" t="s">
        <v>95</v>
      </c>
      <c r="O6" s="66" t="s">
        <v>96</v>
      </c>
      <c r="P6" s="68" t="s">
        <v>97</v>
      </c>
      <c r="Q6" s="69"/>
      <c r="S6" s="63"/>
      <c r="V6" s="64"/>
    </row>
    <row r="7" spans="1:26" s="62" customFormat="1" ht="18" customHeight="1" x14ac:dyDescent="0.25">
      <c r="A7" s="251"/>
      <c r="B7" s="251"/>
      <c r="C7" s="70" t="s">
        <v>98</v>
      </c>
      <c r="D7" s="71" t="s">
        <v>99</v>
      </c>
      <c r="E7" s="71" t="s">
        <v>100</v>
      </c>
      <c r="F7" s="71" t="s">
        <v>101</v>
      </c>
      <c r="G7" s="71" t="s">
        <v>102</v>
      </c>
      <c r="H7" s="71" t="s">
        <v>103</v>
      </c>
      <c r="I7" s="71" t="s">
        <v>104</v>
      </c>
      <c r="J7" s="71" t="s">
        <v>105</v>
      </c>
      <c r="K7" s="72" t="s">
        <v>106</v>
      </c>
      <c r="L7" s="71" t="s">
        <v>107</v>
      </c>
      <c r="M7" s="71" t="s">
        <v>107</v>
      </c>
      <c r="N7" s="71" t="s">
        <v>108</v>
      </c>
      <c r="O7" s="71" t="s">
        <v>100</v>
      </c>
      <c r="P7" s="72" t="s">
        <v>109</v>
      </c>
      <c r="Q7" s="73" t="s">
        <v>19</v>
      </c>
      <c r="S7" s="63"/>
      <c r="V7" s="64"/>
    </row>
    <row r="8" spans="1:26" s="62" customFormat="1" ht="18" customHeight="1" x14ac:dyDescent="0.25">
      <c r="A8" s="251"/>
      <c r="B8" s="251"/>
      <c r="C8" s="70" t="s">
        <v>110</v>
      </c>
      <c r="D8" s="71" t="s">
        <v>111</v>
      </c>
      <c r="E8" s="71" t="s">
        <v>112</v>
      </c>
      <c r="F8" s="71" t="s">
        <v>99</v>
      </c>
      <c r="G8" s="71" t="s">
        <v>113</v>
      </c>
      <c r="H8" s="71" t="s">
        <v>113</v>
      </c>
      <c r="I8" s="71" t="s">
        <v>114</v>
      </c>
      <c r="J8" s="71" t="s">
        <v>115</v>
      </c>
      <c r="K8" s="72" t="s">
        <v>116</v>
      </c>
      <c r="L8" s="71" t="s">
        <v>117</v>
      </c>
      <c r="M8" s="71" t="s">
        <v>118</v>
      </c>
      <c r="N8" s="71" t="s">
        <v>119</v>
      </c>
      <c r="O8" s="71" t="s">
        <v>120</v>
      </c>
      <c r="P8" s="72" t="s">
        <v>121</v>
      </c>
      <c r="Q8" s="73"/>
      <c r="S8" s="63"/>
      <c r="V8" s="64"/>
    </row>
    <row r="9" spans="1:26" s="62" customFormat="1" ht="18" customHeight="1" thickBot="1" x14ac:dyDescent="0.3">
      <c r="A9" s="251"/>
      <c r="B9" s="251"/>
      <c r="C9" s="74" t="s">
        <v>122</v>
      </c>
      <c r="D9" s="75"/>
      <c r="E9" s="75" t="s">
        <v>123</v>
      </c>
      <c r="F9" s="75" t="s">
        <v>115</v>
      </c>
      <c r="G9" s="75" t="s">
        <v>124</v>
      </c>
      <c r="H9" s="75" t="s">
        <v>124</v>
      </c>
      <c r="I9" s="75"/>
      <c r="J9" s="75"/>
      <c r="K9" s="76"/>
      <c r="L9" s="75" t="s">
        <v>122</v>
      </c>
      <c r="M9" s="75" t="s">
        <v>122</v>
      </c>
      <c r="N9" s="75" t="s">
        <v>125</v>
      </c>
      <c r="O9" s="75" t="s">
        <v>126</v>
      </c>
      <c r="P9" s="76" t="s">
        <v>127</v>
      </c>
      <c r="Q9" s="77"/>
      <c r="S9" s="63"/>
      <c r="V9" s="64"/>
    </row>
    <row r="10" spans="1:26" s="85" customFormat="1" ht="18" customHeight="1" x14ac:dyDescent="0.2">
      <c r="A10" s="78" t="s">
        <v>128</v>
      </c>
      <c r="B10" s="79" t="s">
        <v>129</v>
      </c>
      <c r="C10" s="80">
        <v>201846.65279200717</v>
      </c>
      <c r="D10" s="81">
        <v>6125.1489187717834</v>
      </c>
      <c r="E10" s="81">
        <v>-1202.5699999999997</v>
      </c>
      <c r="F10" s="81">
        <v>0</v>
      </c>
      <c r="G10" s="81">
        <v>-991.55</v>
      </c>
      <c r="H10" s="81">
        <v>-835.05600000000095</v>
      </c>
      <c r="I10" s="81">
        <v>-462.48557670000287</v>
      </c>
      <c r="J10" s="81">
        <v>-34833.060563006235</v>
      </c>
      <c r="K10" s="82">
        <v>330891.77100000001</v>
      </c>
      <c r="L10" s="81">
        <v>468196.12652725005</v>
      </c>
      <c r="M10" s="81">
        <v>81901.865999999995</v>
      </c>
      <c r="N10" s="81">
        <v>-2128900</v>
      </c>
      <c r="O10" s="81">
        <v>5178263.1569016771</v>
      </c>
      <c r="P10" s="82">
        <v>0</v>
      </c>
      <c r="Q10" s="82">
        <v>4100000</v>
      </c>
      <c r="R10" s="83"/>
      <c r="S10" s="84"/>
      <c r="T10" s="230"/>
      <c r="V10" s="83"/>
      <c r="Z10" s="54"/>
    </row>
    <row r="11" spans="1:26" ht="18" customHeight="1" x14ac:dyDescent="0.2">
      <c r="A11" s="78" t="s">
        <v>130</v>
      </c>
      <c r="B11" s="86" t="s">
        <v>131</v>
      </c>
      <c r="C11" s="87">
        <v>151042.7424560072</v>
      </c>
      <c r="D11" s="88">
        <v>8529.4289187717841</v>
      </c>
      <c r="E11" s="88">
        <v>-1196.5119999999997</v>
      </c>
      <c r="F11" s="88">
        <v>0</v>
      </c>
      <c r="G11" s="88">
        <v>-1312.521</v>
      </c>
      <c r="H11" s="88">
        <v>2462.619999999999</v>
      </c>
      <c r="I11" s="88">
        <v>-462.48557670000287</v>
      </c>
      <c r="J11" s="88">
        <v>-10553.373104116214</v>
      </c>
      <c r="K11" s="89">
        <v>329068.788</v>
      </c>
      <c r="L11" s="88">
        <v>272533.60720520001</v>
      </c>
      <c r="M11" s="88">
        <v>-64714.463000000003</v>
      </c>
      <c r="N11" s="88"/>
      <c r="O11" s="88"/>
      <c r="P11" s="89">
        <v>0</v>
      </c>
      <c r="Q11" s="82">
        <v>685397.83189916285</v>
      </c>
      <c r="S11" s="84"/>
      <c r="T11" s="230"/>
      <c r="Z11" s="55"/>
    </row>
    <row r="12" spans="1:26" ht="18" customHeight="1" x14ac:dyDescent="0.2">
      <c r="A12" s="78" t="s">
        <v>132</v>
      </c>
      <c r="B12" s="86" t="s">
        <v>133</v>
      </c>
      <c r="C12" s="87">
        <v>50803.910335999979</v>
      </c>
      <c r="D12" s="88">
        <v>-2404.2800000000002</v>
      </c>
      <c r="E12" s="88">
        <v>-6.0579999999999998</v>
      </c>
      <c r="F12" s="88">
        <v>0</v>
      </c>
      <c r="G12" s="88">
        <v>320.971</v>
      </c>
      <c r="H12" s="88">
        <v>-3297.6759999999999</v>
      </c>
      <c r="I12" s="88">
        <v>0</v>
      </c>
      <c r="J12" s="88">
        <v>-24279.687458890021</v>
      </c>
      <c r="K12" s="89">
        <v>1822.9829999999999</v>
      </c>
      <c r="L12" s="88">
        <v>195662.51932205001</v>
      </c>
      <c r="M12" s="88">
        <v>146616.329</v>
      </c>
      <c r="N12" s="108">
        <v>-2128900</v>
      </c>
      <c r="O12" s="108">
        <v>5178263.1569016771</v>
      </c>
      <c r="P12" s="90"/>
      <c r="Q12" s="82">
        <v>3414602.1681008372</v>
      </c>
      <c r="S12" s="84"/>
      <c r="T12" s="230"/>
      <c r="V12" s="54"/>
    </row>
    <row r="13" spans="1:26" s="85" customFormat="1" ht="18" customHeight="1" x14ac:dyDescent="0.2">
      <c r="A13" s="78" t="s">
        <v>134</v>
      </c>
      <c r="B13" s="79" t="s">
        <v>135</v>
      </c>
      <c r="C13" s="91">
        <v>27756.721698000001</v>
      </c>
      <c r="D13" s="81">
        <v>247.80983499999999</v>
      </c>
      <c r="E13" s="81">
        <v>1021.876</v>
      </c>
      <c r="F13" s="81">
        <v>0</v>
      </c>
      <c r="G13" s="81">
        <v>0</v>
      </c>
      <c r="H13" s="81">
        <v>0</v>
      </c>
      <c r="I13" s="81">
        <v>0</v>
      </c>
      <c r="J13" s="81">
        <v>0</v>
      </c>
      <c r="K13" s="82">
        <v>-2681</v>
      </c>
      <c r="L13" s="81">
        <v>357499.42818225001</v>
      </c>
      <c r="M13" s="81">
        <v>472042.45199999999</v>
      </c>
      <c r="N13" s="81"/>
      <c r="O13" s="81"/>
      <c r="P13" s="82"/>
      <c r="Q13" s="82">
        <v>855887.28771524993</v>
      </c>
      <c r="S13" s="92"/>
      <c r="T13" s="230"/>
      <c r="V13" s="54"/>
      <c r="W13" s="54"/>
    </row>
    <row r="14" spans="1:26" s="85" customFormat="1" ht="18" customHeight="1" x14ac:dyDescent="0.2">
      <c r="A14" s="78" t="s">
        <v>136</v>
      </c>
      <c r="B14" s="79" t="s">
        <v>137</v>
      </c>
      <c r="C14" s="93">
        <v>174089.93109400716</v>
      </c>
      <c r="D14" s="94">
        <v>5877.3390837717834</v>
      </c>
      <c r="E14" s="94">
        <v>-2224.4459999999999</v>
      </c>
      <c r="F14" s="94">
        <v>0</v>
      </c>
      <c r="G14" s="94">
        <v>-991.55</v>
      </c>
      <c r="H14" s="94">
        <v>-835.05600000000095</v>
      </c>
      <c r="I14" s="94">
        <v>-462.48557670000287</v>
      </c>
      <c r="J14" s="94">
        <v>-34833.060563006235</v>
      </c>
      <c r="K14" s="95">
        <v>333572.77100000001</v>
      </c>
      <c r="L14" s="94">
        <v>110696.69834500004</v>
      </c>
      <c r="M14" s="94">
        <v>-390140.58600000001</v>
      </c>
      <c r="N14" s="94">
        <v>-2128900</v>
      </c>
      <c r="O14" s="94">
        <v>5178263.1569016771</v>
      </c>
      <c r="P14" s="95">
        <v>0</v>
      </c>
      <c r="Q14" s="82">
        <v>3244112.7122847498</v>
      </c>
      <c r="S14" s="84"/>
      <c r="T14" s="230"/>
      <c r="U14" s="83"/>
      <c r="V14" s="54"/>
      <c r="W14" s="54"/>
      <c r="Z14" s="54"/>
    </row>
    <row r="15" spans="1:26" s="85" customFormat="1" ht="18" customHeight="1" x14ac:dyDescent="0.2">
      <c r="A15" s="78" t="s">
        <v>138</v>
      </c>
      <c r="B15" s="96" t="s">
        <v>139</v>
      </c>
      <c r="C15" s="91"/>
      <c r="D15" s="81"/>
      <c r="E15" s="81"/>
      <c r="F15" s="81"/>
      <c r="G15" s="81"/>
      <c r="H15" s="81"/>
      <c r="I15" s="81"/>
      <c r="J15" s="81"/>
      <c r="K15" s="82"/>
      <c r="L15" s="81"/>
      <c r="M15" s="81"/>
      <c r="N15" s="81"/>
      <c r="O15" s="81"/>
      <c r="P15" s="148">
        <v>1860936.35923474</v>
      </c>
      <c r="Q15" s="82">
        <v>1860936.35923474</v>
      </c>
      <c r="S15" s="84"/>
      <c r="T15" s="230"/>
      <c r="V15" s="54"/>
      <c r="W15" s="54"/>
      <c r="Z15" s="54"/>
    </row>
    <row r="16" spans="1:26" s="85" customFormat="1" ht="18" customHeight="1" x14ac:dyDescent="0.2">
      <c r="A16" s="78" t="s">
        <v>140</v>
      </c>
      <c r="B16" s="79" t="s">
        <v>141</v>
      </c>
      <c r="C16" s="91">
        <v>101653.70516499995</v>
      </c>
      <c r="D16" s="81">
        <v>1091.4012788125001</v>
      </c>
      <c r="E16" s="81">
        <v>-715.48299999999927</v>
      </c>
      <c r="F16" s="81">
        <v>0</v>
      </c>
      <c r="G16" s="81">
        <v>0</v>
      </c>
      <c r="H16" s="81">
        <v>121.247</v>
      </c>
      <c r="I16" s="81">
        <v>0</v>
      </c>
      <c r="J16" s="81">
        <v>6735.0687911479044</v>
      </c>
      <c r="K16" s="82">
        <v>20597.196999999996</v>
      </c>
      <c r="L16" s="81">
        <v>851087.85246815009</v>
      </c>
      <c r="M16" s="81">
        <v>636602.62600000005</v>
      </c>
      <c r="N16" s="81">
        <v>897771</v>
      </c>
      <c r="O16" s="81">
        <v>3499435.3173316894</v>
      </c>
      <c r="P16" s="82">
        <v>0</v>
      </c>
      <c r="Q16" s="82">
        <v>6014379.9320347998</v>
      </c>
      <c r="S16" s="84"/>
      <c r="T16" s="230"/>
      <c r="U16" s="83"/>
      <c r="V16" s="83"/>
      <c r="W16" s="83"/>
      <c r="Z16" s="54"/>
    </row>
    <row r="17" spans="1:26" s="85" customFormat="1" ht="18" customHeight="1" x14ac:dyDescent="0.2">
      <c r="A17" s="78" t="s">
        <v>142</v>
      </c>
      <c r="B17" s="97" t="s">
        <v>143</v>
      </c>
      <c r="C17" s="91">
        <v>79445.275824999946</v>
      </c>
      <c r="D17" s="81">
        <v>797.82727881250014</v>
      </c>
      <c r="E17" s="81">
        <v>-555.35699999999952</v>
      </c>
      <c r="F17" s="81">
        <v>0</v>
      </c>
      <c r="G17" s="81">
        <v>0</v>
      </c>
      <c r="H17" s="81">
        <v>0</v>
      </c>
      <c r="I17" s="81">
        <v>0</v>
      </c>
      <c r="J17" s="81">
        <v>5575.6898981479044</v>
      </c>
      <c r="K17" s="82">
        <v>589.88399999999956</v>
      </c>
      <c r="L17" s="81">
        <v>487227.60121804994</v>
      </c>
      <c r="M17" s="81">
        <v>327796.91600000003</v>
      </c>
      <c r="N17" s="81">
        <v>897771</v>
      </c>
      <c r="O17" s="81">
        <v>3521564.1627799897</v>
      </c>
      <c r="P17" s="82">
        <v>0</v>
      </c>
      <c r="Q17" s="82">
        <v>5320213</v>
      </c>
      <c r="S17" s="92"/>
      <c r="T17" s="230"/>
      <c r="V17" s="83"/>
      <c r="W17" s="83"/>
      <c r="X17" s="83"/>
      <c r="Z17" s="83"/>
    </row>
    <row r="18" spans="1:26" s="85" customFormat="1" ht="18" customHeight="1" x14ac:dyDescent="0.2">
      <c r="A18" s="78" t="s">
        <v>144</v>
      </c>
      <c r="B18" s="98" t="s">
        <v>145</v>
      </c>
      <c r="C18" s="91">
        <v>79445.275824999946</v>
      </c>
      <c r="D18" s="81">
        <v>797.82727881250014</v>
      </c>
      <c r="E18" s="81">
        <v>-555.35699999999952</v>
      </c>
      <c r="F18" s="81">
        <v>0</v>
      </c>
      <c r="G18" s="81">
        <v>0</v>
      </c>
      <c r="H18" s="81">
        <v>0</v>
      </c>
      <c r="I18" s="81">
        <v>0</v>
      </c>
      <c r="J18" s="81">
        <v>5575.6898981479044</v>
      </c>
      <c r="K18" s="82">
        <v>589.88399999999956</v>
      </c>
      <c r="L18" s="81">
        <v>487227.60121804994</v>
      </c>
      <c r="M18" s="81">
        <v>327796.91600000003</v>
      </c>
      <c r="N18" s="81">
        <v>897771</v>
      </c>
      <c r="O18" s="81">
        <v>3521564.1627799897</v>
      </c>
      <c r="P18" s="82">
        <v>0</v>
      </c>
      <c r="Q18" s="82">
        <v>0</v>
      </c>
      <c r="S18" s="84"/>
      <c r="T18" s="230"/>
      <c r="V18" s="83"/>
      <c r="Z18" s="54"/>
    </row>
    <row r="19" spans="1:26" ht="18" customHeight="1" x14ac:dyDescent="0.2">
      <c r="A19" s="78" t="s">
        <v>146</v>
      </c>
      <c r="B19" s="99" t="s">
        <v>147</v>
      </c>
      <c r="C19" s="87"/>
      <c r="D19" s="88"/>
      <c r="E19" s="88"/>
      <c r="F19" s="88"/>
      <c r="G19" s="88"/>
      <c r="H19" s="88"/>
      <c r="I19" s="88"/>
      <c r="J19" s="88"/>
      <c r="K19" s="89"/>
      <c r="L19" s="88"/>
      <c r="M19" s="88"/>
      <c r="N19" s="88"/>
      <c r="O19" s="88"/>
      <c r="P19" s="89"/>
      <c r="Q19" s="82">
        <v>0</v>
      </c>
      <c r="S19" s="84"/>
      <c r="T19" s="230"/>
    </row>
    <row r="20" spans="1:26" s="85" customFormat="1" ht="18" customHeight="1" x14ac:dyDescent="0.2">
      <c r="A20" s="100" t="s">
        <v>148</v>
      </c>
      <c r="B20" s="101" t="s">
        <v>149</v>
      </c>
      <c r="C20" s="91">
        <v>92603.520242999948</v>
      </c>
      <c r="D20" s="81">
        <v>1249.1881764325001</v>
      </c>
      <c r="E20" s="81">
        <v>2960.3820000000001</v>
      </c>
      <c r="F20" s="81">
        <v>0</v>
      </c>
      <c r="G20" s="81">
        <v>0</v>
      </c>
      <c r="H20" s="81">
        <v>0</v>
      </c>
      <c r="I20" s="81">
        <v>0</v>
      </c>
      <c r="J20" s="81">
        <v>8321.0987664885197</v>
      </c>
      <c r="K20" s="82">
        <v>4123.0789999999997</v>
      </c>
      <c r="L20" s="81">
        <v>557575.44244709995</v>
      </c>
      <c r="M20" s="81">
        <v>342686.36800000002</v>
      </c>
      <c r="N20" s="106">
        <v>897771</v>
      </c>
      <c r="O20" s="106">
        <v>3521564.1627799897</v>
      </c>
      <c r="P20" s="82"/>
      <c r="Q20" s="82">
        <v>5428854.2414130103</v>
      </c>
      <c r="S20" s="83"/>
      <c r="T20" s="230"/>
      <c r="V20" s="83"/>
    </row>
    <row r="21" spans="1:26" ht="18" customHeight="1" x14ac:dyDescent="0.2">
      <c r="A21" s="78"/>
      <c r="B21" s="102" t="s">
        <v>150</v>
      </c>
      <c r="C21" s="87">
        <v>40805.209053999963</v>
      </c>
      <c r="D21" s="88">
        <v>141.28101256999997</v>
      </c>
      <c r="E21" s="88">
        <v>224.398</v>
      </c>
      <c r="F21" s="88">
        <v>0</v>
      </c>
      <c r="G21" s="88">
        <v>0</v>
      </c>
      <c r="H21" s="88">
        <v>0</v>
      </c>
      <c r="I21" s="88">
        <v>0</v>
      </c>
      <c r="J21" s="88">
        <v>4556.9260780000004</v>
      </c>
      <c r="K21" s="89">
        <v>1172.9580000000001</v>
      </c>
      <c r="L21" s="88">
        <v>91736.493535500005</v>
      </c>
      <c r="M21" s="88">
        <v>54087.630000000005</v>
      </c>
      <c r="N21" s="88"/>
      <c r="O21" s="88"/>
      <c r="P21" s="89"/>
      <c r="Q21" s="82"/>
      <c r="T21" s="230"/>
    </row>
    <row r="22" spans="1:26" ht="18" customHeight="1" x14ac:dyDescent="0.2">
      <c r="A22" s="78"/>
      <c r="B22" s="102" t="s">
        <v>151</v>
      </c>
      <c r="C22" s="87">
        <v>44946.37301599999</v>
      </c>
      <c r="D22" s="88">
        <v>1016.2255498625</v>
      </c>
      <c r="E22" s="88">
        <v>2687.2460000000001</v>
      </c>
      <c r="F22" s="88">
        <v>0</v>
      </c>
      <c r="G22" s="88">
        <v>0</v>
      </c>
      <c r="H22" s="88">
        <v>0</v>
      </c>
      <c r="I22" s="88">
        <v>0</v>
      </c>
      <c r="J22" s="88">
        <v>3071.4611065885192</v>
      </c>
      <c r="K22" s="89">
        <v>2537.1089999999999</v>
      </c>
      <c r="L22" s="88">
        <v>462259.92389665003</v>
      </c>
      <c r="M22" s="88">
        <v>237333.34400000001</v>
      </c>
      <c r="N22" s="88"/>
      <c r="O22" s="88"/>
      <c r="P22" s="89"/>
      <c r="Q22" s="82"/>
      <c r="T22" s="230"/>
    </row>
    <row r="23" spans="1:26" ht="18" customHeight="1" x14ac:dyDescent="0.2">
      <c r="A23" s="78"/>
      <c r="B23" s="102" t="s">
        <v>152</v>
      </c>
      <c r="C23" s="87">
        <v>0</v>
      </c>
      <c r="D23" s="88">
        <v>0</v>
      </c>
      <c r="E23" s="88">
        <v>0</v>
      </c>
      <c r="F23" s="88">
        <v>0</v>
      </c>
      <c r="G23" s="88">
        <v>0</v>
      </c>
      <c r="H23" s="88">
        <v>0</v>
      </c>
      <c r="I23" s="88">
        <v>0</v>
      </c>
      <c r="J23" s="88">
        <v>0</v>
      </c>
      <c r="K23" s="89">
        <v>0</v>
      </c>
      <c r="L23" s="88">
        <v>4.4618584999999999</v>
      </c>
      <c r="M23" s="88">
        <v>1.2999999999999999E-2</v>
      </c>
      <c r="N23" s="88"/>
      <c r="O23" s="88"/>
      <c r="P23" s="89"/>
      <c r="Q23" s="82"/>
      <c r="T23" s="230"/>
    </row>
    <row r="24" spans="1:26" ht="18" customHeight="1" x14ac:dyDescent="0.2">
      <c r="A24" s="78"/>
      <c r="B24" s="103" t="s">
        <v>153</v>
      </c>
      <c r="C24" s="87">
        <v>0</v>
      </c>
      <c r="D24" s="88">
        <v>0</v>
      </c>
      <c r="E24" s="88">
        <v>0</v>
      </c>
      <c r="F24" s="88">
        <v>0</v>
      </c>
      <c r="G24" s="88">
        <v>0</v>
      </c>
      <c r="H24" s="88">
        <v>0</v>
      </c>
      <c r="I24" s="88">
        <v>0</v>
      </c>
      <c r="J24" s="88">
        <v>0</v>
      </c>
      <c r="K24" s="89">
        <v>0</v>
      </c>
      <c r="L24" s="88">
        <v>1206.8517439</v>
      </c>
      <c r="M24" s="88">
        <v>0</v>
      </c>
      <c r="N24" s="88"/>
      <c r="O24" s="88"/>
      <c r="P24" s="89"/>
      <c r="Q24" s="82"/>
      <c r="T24" s="230"/>
    </row>
    <row r="25" spans="1:26" ht="18" customHeight="1" x14ac:dyDescent="0.2">
      <c r="A25" s="78"/>
      <c r="B25" s="102" t="s">
        <v>154</v>
      </c>
      <c r="C25" s="87">
        <v>6851.9381730000059</v>
      </c>
      <c r="D25" s="88">
        <v>91.68161400000001</v>
      </c>
      <c r="E25" s="88">
        <v>48.738</v>
      </c>
      <c r="F25" s="88">
        <v>0</v>
      </c>
      <c r="G25" s="88">
        <v>0</v>
      </c>
      <c r="H25" s="88">
        <v>0</v>
      </c>
      <c r="I25" s="88">
        <v>0</v>
      </c>
      <c r="J25" s="88">
        <v>692.71158189999994</v>
      </c>
      <c r="K25" s="89">
        <v>413.012</v>
      </c>
      <c r="L25" s="88">
        <v>2367.7114125499997</v>
      </c>
      <c r="M25" s="88">
        <v>51265.380999999994</v>
      </c>
      <c r="N25" s="88"/>
      <c r="O25" s="88"/>
      <c r="P25" s="89"/>
      <c r="Q25" s="82"/>
      <c r="T25" s="230"/>
    </row>
    <row r="26" spans="1:26" s="85" customFormat="1" ht="18" customHeight="1" x14ac:dyDescent="0.2">
      <c r="A26" s="100" t="s">
        <v>155</v>
      </c>
      <c r="B26" s="101" t="s">
        <v>156</v>
      </c>
      <c r="C26" s="91">
        <v>13158.244418</v>
      </c>
      <c r="D26" s="81">
        <v>451.36089761999995</v>
      </c>
      <c r="E26" s="81">
        <v>3515.7389999999996</v>
      </c>
      <c r="F26" s="81">
        <v>0</v>
      </c>
      <c r="G26" s="81">
        <v>0</v>
      </c>
      <c r="H26" s="81">
        <v>0</v>
      </c>
      <c r="I26" s="81">
        <v>0</v>
      </c>
      <c r="J26" s="81">
        <v>2745.4088683406148</v>
      </c>
      <c r="K26" s="82">
        <v>3533.1950000000002</v>
      </c>
      <c r="L26" s="81">
        <v>70347.841229049998</v>
      </c>
      <c r="M26" s="81">
        <v>14889.452000000001</v>
      </c>
      <c r="N26" s="81">
        <v>0</v>
      </c>
      <c r="O26" s="81"/>
      <c r="P26" s="82"/>
      <c r="Q26" s="82">
        <v>108641.24141301062</v>
      </c>
      <c r="S26" s="83"/>
      <c r="T26" s="230"/>
      <c r="V26" s="83"/>
    </row>
    <row r="27" spans="1:26" ht="18" customHeight="1" x14ac:dyDescent="0.2">
      <c r="A27" s="78"/>
      <c r="B27" s="102" t="s">
        <v>150</v>
      </c>
      <c r="C27" s="87">
        <v>4510.9576369999995</v>
      </c>
      <c r="D27" s="88">
        <v>0.91100000000000003</v>
      </c>
      <c r="E27" s="88">
        <v>218.98</v>
      </c>
      <c r="F27" s="88">
        <v>0</v>
      </c>
      <c r="G27" s="88">
        <v>0</v>
      </c>
      <c r="H27" s="88">
        <v>0</v>
      </c>
      <c r="I27" s="88">
        <v>0</v>
      </c>
      <c r="J27" s="88">
        <v>959.3340854999999</v>
      </c>
      <c r="K27" s="89">
        <v>783.64800000000002</v>
      </c>
      <c r="L27" s="88">
        <v>6508.55427805</v>
      </c>
      <c r="M27" s="88">
        <v>574.37699999999995</v>
      </c>
      <c r="N27" s="88"/>
      <c r="O27" s="88"/>
      <c r="P27" s="89"/>
      <c r="Q27" s="82"/>
      <c r="T27" s="230"/>
    </row>
    <row r="28" spans="1:26" ht="18" customHeight="1" x14ac:dyDescent="0.2">
      <c r="A28" s="78"/>
      <c r="B28" s="102" t="s">
        <v>151</v>
      </c>
      <c r="C28" s="87">
        <v>7547.4357810000001</v>
      </c>
      <c r="D28" s="88">
        <v>392.61489761999997</v>
      </c>
      <c r="E28" s="88">
        <v>3261.3689999999997</v>
      </c>
      <c r="F28" s="88">
        <v>0</v>
      </c>
      <c r="G28" s="88">
        <v>0</v>
      </c>
      <c r="H28" s="88">
        <v>0</v>
      </c>
      <c r="I28" s="88">
        <v>0</v>
      </c>
      <c r="J28" s="88">
        <v>1762.2510488406147</v>
      </c>
      <c r="K28" s="89">
        <v>2520.94</v>
      </c>
      <c r="L28" s="88">
        <v>63187.526925049999</v>
      </c>
      <c r="M28" s="88">
        <v>6785.0889999999999</v>
      </c>
      <c r="N28" s="88"/>
      <c r="O28" s="88"/>
      <c r="P28" s="89"/>
      <c r="Q28" s="82"/>
      <c r="T28" s="230"/>
    </row>
    <row r="29" spans="1:26" ht="18" customHeight="1" x14ac:dyDescent="0.2">
      <c r="A29" s="78"/>
      <c r="B29" s="102" t="s">
        <v>152</v>
      </c>
      <c r="C29" s="87">
        <v>0</v>
      </c>
      <c r="D29" s="88">
        <v>0</v>
      </c>
      <c r="E29" s="88">
        <v>0</v>
      </c>
      <c r="F29" s="88">
        <v>0</v>
      </c>
      <c r="G29" s="88">
        <v>0</v>
      </c>
      <c r="H29" s="88">
        <v>0</v>
      </c>
      <c r="I29" s="88">
        <v>0</v>
      </c>
      <c r="J29" s="88">
        <v>0</v>
      </c>
      <c r="K29" s="89">
        <v>0</v>
      </c>
      <c r="L29" s="88">
        <v>0.13814294999999999</v>
      </c>
      <c r="M29" s="88">
        <v>0</v>
      </c>
      <c r="N29" s="88"/>
      <c r="O29" s="88"/>
      <c r="P29" s="89"/>
      <c r="Q29" s="82"/>
      <c r="T29" s="230"/>
    </row>
    <row r="30" spans="1:26" ht="18" customHeight="1" x14ac:dyDescent="0.2">
      <c r="A30" s="78"/>
      <c r="B30" s="103" t="s">
        <v>153</v>
      </c>
      <c r="C30" s="87">
        <v>0</v>
      </c>
      <c r="D30" s="88">
        <v>0</v>
      </c>
      <c r="E30" s="88">
        <v>0</v>
      </c>
      <c r="F30" s="88">
        <v>0</v>
      </c>
      <c r="G30" s="88">
        <v>0</v>
      </c>
      <c r="H30" s="88">
        <v>0</v>
      </c>
      <c r="I30" s="88">
        <v>0</v>
      </c>
      <c r="J30" s="88">
        <v>0</v>
      </c>
      <c r="K30" s="89">
        <v>0</v>
      </c>
      <c r="L30" s="88">
        <v>541.41080234999993</v>
      </c>
      <c r="M30" s="88">
        <v>0</v>
      </c>
      <c r="N30" s="88"/>
      <c r="O30" s="88"/>
      <c r="P30" s="89"/>
      <c r="Q30" s="82"/>
      <c r="T30" s="230"/>
    </row>
    <row r="31" spans="1:26" ht="18" customHeight="1" x14ac:dyDescent="0.2">
      <c r="A31" s="78"/>
      <c r="B31" s="102" t="s">
        <v>154</v>
      </c>
      <c r="C31" s="87">
        <v>1099.8510000000001</v>
      </c>
      <c r="D31" s="88">
        <v>57.835000000000001</v>
      </c>
      <c r="E31" s="88">
        <v>35.39</v>
      </c>
      <c r="F31" s="88">
        <v>0</v>
      </c>
      <c r="G31" s="88">
        <v>0</v>
      </c>
      <c r="H31" s="88">
        <v>0</v>
      </c>
      <c r="I31" s="88">
        <v>0</v>
      </c>
      <c r="J31" s="88">
        <v>23.823734000000002</v>
      </c>
      <c r="K31" s="89">
        <v>228.607</v>
      </c>
      <c r="L31" s="88">
        <v>110.21108065000001</v>
      </c>
      <c r="M31" s="88">
        <v>7529.9859999999999</v>
      </c>
      <c r="N31" s="88"/>
      <c r="O31" s="88"/>
      <c r="P31" s="89"/>
      <c r="Q31" s="82"/>
      <c r="T31" s="230"/>
    </row>
    <row r="32" spans="1:26" s="85" customFormat="1" ht="18" customHeight="1" x14ac:dyDescent="0.2">
      <c r="A32" s="78" t="s">
        <v>157</v>
      </c>
      <c r="B32" s="98" t="s">
        <v>158</v>
      </c>
      <c r="C32" s="91">
        <v>0</v>
      </c>
      <c r="D32" s="81">
        <v>0</v>
      </c>
      <c r="E32" s="81">
        <v>0</v>
      </c>
      <c r="F32" s="81">
        <v>0</v>
      </c>
      <c r="G32" s="81">
        <v>0</v>
      </c>
      <c r="H32" s="81">
        <v>0</v>
      </c>
      <c r="I32" s="81">
        <v>0</v>
      </c>
      <c r="J32" s="81">
        <v>0</v>
      </c>
      <c r="K32" s="82">
        <v>0</v>
      </c>
      <c r="L32" s="81">
        <v>0</v>
      </c>
      <c r="M32" s="81">
        <v>0</v>
      </c>
      <c r="N32" s="81">
        <v>0</v>
      </c>
      <c r="O32" s="81">
        <v>0</v>
      </c>
      <c r="P32" s="82">
        <v>0</v>
      </c>
      <c r="Q32" s="82">
        <v>0</v>
      </c>
      <c r="S32" s="83"/>
      <c r="T32" s="230"/>
      <c r="V32" s="83"/>
      <c r="Z32" s="54"/>
    </row>
    <row r="33" spans="1:26" ht="18" customHeight="1" x14ac:dyDescent="0.2">
      <c r="A33" s="78" t="s">
        <v>159</v>
      </c>
      <c r="B33" s="99" t="s">
        <v>160</v>
      </c>
      <c r="C33" s="87"/>
      <c r="D33" s="88"/>
      <c r="E33" s="88"/>
      <c r="F33" s="88"/>
      <c r="G33" s="88"/>
      <c r="H33" s="88"/>
      <c r="I33" s="88"/>
      <c r="J33" s="88"/>
      <c r="K33" s="89"/>
      <c r="L33" s="88"/>
      <c r="M33" s="88"/>
      <c r="N33" s="88"/>
      <c r="O33" s="88"/>
      <c r="P33" s="89"/>
      <c r="Q33" s="82">
        <v>0</v>
      </c>
      <c r="T33" s="230"/>
    </row>
    <row r="34" spans="1:26" ht="18" customHeight="1" x14ac:dyDescent="0.2">
      <c r="A34" s="78" t="s">
        <v>161</v>
      </c>
      <c r="B34" s="99" t="s">
        <v>162</v>
      </c>
      <c r="C34" s="104"/>
      <c r="D34" s="105"/>
      <c r="E34" s="105"/>
      <c r="F34" s="88"/>
      <c r="G34" s="88"/>
      <c r="H34" s="88"/>
      <c r="I34" s="88"/>
      <c r="J34" s="88"/>
      <c r="K34" s="89"/>
      <c r="L34" s="88"/>
      <c r="M34" s="88"/>
      <c r="N34" s="88"/>
      <c r="O34" s="88"/>
      <c r="P34" s="89"/>
      <c r="Q34" s="82">
        <v>0</v>
      </c>
      <c r="T34" s="230"/>
    </row>
    <row r="35" spans="1:26" ht="18" customHeight="1" x14ac:dyDescent="0.2">
      <c r="A35" s="78" t="s">
        <v>163</v>
      </c>
      <c r="B35" s="99" t="s">
        <v>164</v>
      </c>
      <c r="C35" s="104"/>
      <c r="D35" s="105"/>
      <c r="E35" s="105"/>
      <c r="F35" s="88"/>
      <c r="G35" s="88"/>
      <c r="H35" s="88"/>
      <c r="I35" s="88"/>
      <c r="J35" s="88"/>
      <c r="K35" s="89"/>
      <c r="L35" s="88"/>
      <c r="M35" s="88"/>
      <c r="N35" s="88"/>
      <c r="O35" s="88"/>
      <c r="P35" s="89"/>
      <c r="Q35" s="82">
        <v>0</v>
      </c>
      <c r="T35" s="230"/>
    </row>
    <row r="36" spans="1:26" s="85" customFormat="1" ht="18" customHeight="1" x14ac:dyDescent="0.2">
      <c r="A36" s="78" t="s">
        <v>165</v>
      </c>
      <c r="B36" s="98" t="s">
        <v>166</v>
      </c>
      <c r="C36" s="91">
        <v>0</v>
      </c>
      <c r="D36" s="81">
        <v>0</v>
      </c>
      <c r="E36" s="81">
        <v>0</v>
      </c>
      <c r="F36" s="81">
        <v>0</v>
      </c>
      <c r="G36" s="81">
        <v>0</v>
      </c>
      <c r="H36" s="81">
        <v>0</v>
      </c>
      <c r="I36" s="81">
        <v>0</v>
      </c>
      <c r="J36" s="81">
        <v>0</v>
      </c>
      <c r="K36" s="82">
        <v>0</v>
      </c>
      <c r="L36" s="81">
        <v>0</v>
      </c>
      <c r="M36" s="81">
        <v>0</v>
      </c>
      <c r="N36" s="81">
        <v>0</v>
      </c>
      <c r="O36" s="81">
        <v>0</v>
      </c>
      <c r="P36" s="82">
        <v>0</v>
      </c>
      <c r="Q36" s="82">
        <v>0</v>
      </c>
      <c r="S36" s="83"/>
      <c r="T36" s="230"/>
      <c r="V36" s="83"/>
      <c r="Z36" s="54"/>
    </row>
    <row r="37" spans="1:26" ht="18" customHeight="1" x14ac:dyDescent="0.2">
      <c r="A37" s="78" t="s">
        <v>167</v>
      </c>
      <c r="B37" s="99" t="s">
        <v>168</v>
      </c>
      <c r="C37" s="87"/>
      <c r="D37" s="88"/>
      <c r="E37" s="88"/>
      <c r="F37" s="88"/>
      <c r="G37" s="88"/>
      <c r="H37" s="88"/>
      <c r="I37" s="88"/>
      <c r="J37" s="88"/>
      <c r="K37" s="89"/>
      <c r="L37" s="88"/>
      <c r="M37" s="88"/>
      <c r="N37" s="88"/>
      <c r="O37" s="88"/>
      <c r="P37" s="89"/>
      <c r="Q37" s="82">
        <v>0</v>
      </c>
      <c r="T37" s="230"/>
    </row>
    <row r="38" spans="1:26" ht="18" customHeight="1" x14ac:dyDescent="0.2">
      <c r="A38" s="78" t="s">
        <v>169</v>
      </c>
      <c r="B38" s="99" t="s">
        <v>170</v>
      </c>
      <c r="C38" s="87"/>
      <c r="D38" s="88"/>
      <c r="E38" s="88"/>
      <c r="F38" s="88"/>
      <c r="G38" s="88"/>
      <c r="H38" s="88"/>
      <c r="I38" s="88"/>
      <c r="J38" s="88"/>
      <c r="K38" s="89"/>
      <c r="L38" s="88"/>
      <c r="M38" s="88"/>
      <c r="N38" s="88"/>
      <c r="O38" s="88"/>
      <c r="P38" s="89"/>
      <c r="Q38" s="82">
        <v>0</v>
      </c>
      <c r="T38" s="230"/>
    </row>
    <row r="39" spans="1:26" s="85" customFormat="1" ht="18" customHeight="1" x14ac:dyDescent="0.2">
      <c r="A39" s="78" t="s">
        <v>171</v>
      </c>
      <c r="B39" s="79" t="s">
        <v>172</v>
      </c>
      <c r="C39" s="80">
        <v>1886.0623400000004</v>
      </c>
      <c r="D39" s="106">
        <v>0</v>
      </c>
      <c r="E39" s="106">
        <v>-0.48499999999989996</v>
      </c>
      <c r="F39" s="81">
        <v>0</v>
      </c>
      <c r="G39" s="81">
        <v>0</v>
      </c>
      <c r="H39" s="81">
        <v>0</v>
      </c>
      <c r="I39" s="81">
        <v>0</v>
      </c>
      <c r="J39" s="81">
        <v>0</v>
      </c>
      <c r="K39" s="82">
        <v>71.604000000000042</v>
      </c>
      <c r="L39" s="81">
        <v>331721.29710830009</v>
      </c>
      <c r="M39" s="81">
        <v>296007.36699999997</v>
      </c>
      <c r="N39" s="81"/>
      <c r="O39" s="225">
        <v>-22128.84544830001</v>
      </c>
      <c r="P39" s="82"/>
      <c r="Q39" s="82">
        <v>607557</v>
      </c>
      <c r="S39" s="83"/>
      <c r="T39" s="230"/>
      <c r="V39" s="83"/>
      <c r="Z39" s="85">
        <v>359800</v>
      </c>
    </row>
    <row r="40" spans="1:26" s="85" customFormat="1" ht="18" customHeight="1" x14ac:dyDescent="0.2">
      <c r="A40" s="78" t="s">
        <v>173</v>
      </c>
      <c r="B40" s="79" t="s">
        <v>174</v>
      </c>
      <c r="C40" s="80">
        <v>0</v>
      </c>
      <c r="D40" s="106">
        <v>-0.44899999999999995</v>
      </c>
      <c r="E40" s="106">
        <v>0</v>
      </c>
      <c r="F40" s="81">
        <v>0</v>
      </c>
      <c r="G40" s="81">
        <v>0</v>
      </c>
      <c r="H40" s="81">
        <v>121.733</v>
      </c>
      <c r="I40" s="81">
        <v>0</v>
      </c>
      <c r="J40" s="81">
        <v>0</v>
      </c>
      <c r="K40" s="82">
        <v>-90</v>
      </c>
      <c r="L40" s="81">
        <v>356.26590449999998</v>
      </c>
      <c r="M40" s="81">
        <v>0</v>
      </c>
      <c r="N40" s="81"/>
      <c r="O40" s="81"/>
      <c r="P40" s="82"/>
      <c r="Q40" s="82">
        <v>387.54990449999997</v>
      </c>
      <c r="S40" s="83"/>
      <c r="T40" s="230"/>
      <c r="V40" s="83"/>
      <c r="Z40" s="83">
        <v>-247757</v>
      </c>
    </row>
    <row r="41" spans="1:26" s="85" customFormat="1" ht="18" customHeight="1" x14ac:dyDescent="0.2">
      <c r="A41" s="78" t="s">
        <v>175</v>
      </c>
      <c r="B41" s="79" t="s">
        <v>176</v>
      </c>
      <c r="C41" s="80">
        <v>20322.366999999998</v>
      </c>
      <c r="D41" s="106">
        <v>294.02300000000002</v>
      </c>
      <c r="E41" s="106">
        <v>-159.64099999999991</v>
      </c>
      <c r="F41" s="81">
        <v>0</v>
      </c>
      <c r="G41" s="81">
        <v>0</v>
      </c>
      <c r="H41" s="81">
        <v>-0.48599999999999999</v>
      </c>
      <c r="I41" s="81">
        <v>0</v>
      </c>
      <c r="J41" s="81">
        <v>1159.3788929999998</v>
      </c>
      <c r="K41" s="82">
        <v>20025.708999999995</v>
      </c>
      <c r="L41" s="81">
        <v>31782.688237299997</v>
      </c>
      <c r="M41" s="81">
        <v>12798.343000000001</v>
      </c>
      <c r="N41" s="81">
        <v>0</v>
      </c>
      <c r="O41" s="81">
        <v>0</v>
      </c>
      <c r="P41" s="82">
        <v>0</v>
      </c>
      <c r="Q41" s="82">
        <v>86222.382130299986</v>
      </c>
      <c r="S41" s="83"/>
      <c r="T41" s="230"/>
      <c r="V41" s="83"/>
    </row>
    <row r="42" spans="1:26" ht="18" customHeight="1" x14ac:dyDescent="0.2">
      <c r="A42" s="78" t="s">
        <v>177</v>
      </c>
      <c r="B42" s="86" t="s">
        <v>178</v>
      </c>
      <c r="C42" s="107">
        <v>19913.458999999999</v>
      </c>
      <c r="D42" s="108">
        <v>271.065</v>
      </c>
      <c r="E42" s="108">
        <v>-159.19099999999992</v>
      </c>
      <c r="F42" s="88">
        <v>0</v>
      </c>
      <c r="G42" s="88">
        <v>0</v>
      </c>
      <c r="H42" s="88">
        <v>0</v>
      </c>
      <c r="I42" s="88">
        <v>0</v>
      </c>
      <c r="J42" s="88">
        <v>815.57389299999988</v>
      </c>
      <c r="K42" s="89">
        <v>20025.708999999995</v>
      </c>
      <c r="L42" s="88">
        <v>31916.896494999997</v>
      </c>
      <c r="M42" s="88">
        <v>12798.343000000001</v>
      </c>
      <c r="N42" s="88"/>
      <c r="O42" s="88"/>
      <c r="P42" s="89"/>
      <c r="Q42" s="82">
        <v>85581.855387999996</v>
      </c>
      <c r="T42" s="230"/>
    </row>
    <row r="43" spans="1:26" ht="18" customHeight="1" x14ac:dyDescent="0.2">
      <c r="A43" s="78" t="s">
        <v>179</v>
      </c>
      <c r="B43" s="86" t="s">
        <v>180</v>
      </c>
      <c r="C43" s="107">
        <v>408.90800000000002</v>
      </c>
      <c r="D43" s="108">
        <v>22.958000000000002</v>
      </c>
      <c r="E43" s="108">
        <v>-0.44999999999999996</v>
      </c>
      <c r="F43" s="88">
        <v>0</v>
      </c>
      <c r="G43" s="88">
        <v>0</v>
      </c>
      <c r="H43" s="88">
        <v>-0.48599999999999999</v>
      </c>
      <c r="I43" s="88">
        <v>0</v>
      </c>
      <c r="J43" s="88">
        <v>343.80500000000001</v>
      </c>
      <c r="K43" s="89">
        <v>0</v>
      </c>
      <c r="L43" s="88">
        <v>-134.20825769999971</v>
      </c>
      <c r="M43" s="88">
        <v>0</v>
      </c>
      <c r="N43" s="88"/>
      <c r="O43" s="88"/>
      <c r="P43" s="89"/>
      <c r="Q43" s="82">
        <v>640.52674230000048</v>
      </c>
      <c r="T43" s="230"/>
    </row>
    <row r="44" spans="1:26" s="85" customFormat="1" ht="18" customHeight="1" x14ac:dyDescent="0.2">
      <c r="A44" s="78" t="s">
        <v>181</v>
      </c>
      <c r="B44" s="79" t="s">
        <v>182</v>
      </c>
      <c r="C44" s="80">
        <v>0</v>
      </c>
      <c r="D44" s="106">
        <v>0</v>
      </c>
      <c r="E44" s="81">
        <v>0</v>
      </c>
      <c r="F44" s="81">
        <v>0</v>
      </c>
      <c r="G44" s="81">
        <v>0</v>
      </c>
      <c r="H44" s="81">
        <v>0</v>
      </c>
      <c r="I44" s="81">
        <v>0</v>
      </c>
      <c r="J44" s="81">
        <v>0</v>
      </c>
      <c r="K44" s="82">
        <v>0</v>
      </c>
      <c r="L44" s="81">
        <v>0</v>
      </c>
      <c r="M44" s="81">
        <v>0</v>
      </c>
      <c r="N44" s="81">
        <v>0</v>
      </c>
      <c r="O44" s="81">
        <v>0</v>
      </c>
      <c r="P44" s="82">
        <v>31164.632900000001</v>
      </c>
      <c r="Q44" s="82">
        <v>31164.632900000001</v>
      </c>
      <c r="S44" s="83"/>
      <c r="T44" s="230"/>
      <c r="V44" s="83"/>
    </row>
    <row r="45" spans="1:26" ht="18" customHeight="1" x14ac:dyDescent="0.2">
      <c r="A45" s="78" t="s">
        <v>183</v>
      </c>
      <c r="B45" s="86" t="s">
        <v>184</v>
      </c>
      <c r="C45" s="87"/>
      <c r="D45" s="88"/>
      <c r="E45" s="88"/>
      <c r="F45" s="88"/>
      <c r="G45" s="88"/>
      <c r="H45" s="88"/>
      <c r="I45" s="88"/>
      <c r="J45" s="88"/>
      <c r="K45" s="89"/>
      <c r="L45" s="88"/>
      <c r="M45" s="88"/>
      <c r="N45" s="88"/>
      <c r="O45" s="88"/>
      <c r="P45" s="89"/>
      <c r="Q45" s="82">
        <v>0</v>
      </c>
      <c r="T45" s="230"/>
    </row>
    <row r="46" spans="1:26" ht="18" customHeight="1" x14ac:dyDescent="0.2">
      <c r="A46" s="78" t="s">
        <v>185</v>
      </c>
      <c r="B46" s="86" t="s">
        <v>186</v>
      </c>
      <c r="C46" s="87"/>
      <c r="D46" s="88"/>
      <c r="E46" s="88"/>
      <c r="F46" s="88"/>
      <c r="G46" s="88"/>
      <c r="H46" s="88"/>
      <c r="I46" s="88"/>
      <c r="J46" s="88"/>
      <c r="K46" s="89"/>
      <c r="L46" s="88"/>
      <c r="M46" s="88"/>
      <c r="N46" s="88"/>
      <c r="O46" s="88"/>
      <c r="P46" s="89"/>
      <c r="Q46" s="82">
        <v>0</v>
      </c>
      <c r="T46" s="230"/>
    </row>
    <row r="47" spans="1:26" ht="18" customHeight="1" x14ac:dyDescent="0.2">
      <c r="A47" s="78" t="s">
        <v>187</v>
      </c>
      <c r="B47" s="86" t="s">
        <v>188</v>
      </c>
      <c r="C47" s="87"/>
      <c r="D47" s="88"/>
      <c r="E47" s="88"/>
      <c r="F47" s="88"/>
      <c r="G47" s="88"/>
      <c r="H47" s="88"/>
      <c r="I47" s="88"/>
      <c r="J47" s="88"/>
      <c r="K47" s="89"/>
      <c r="L47" s="88"/>
      <c r="M47" s="88"/>
      <c r="N47" s="88"/>
      <c r="O47" s="88"/>
      <c r="P47" s="183">
        <v>31164.632900000001</v>
      </c>
      <c r="Q47" s="82">
        <v>31164.632900000001</v>
      </c>
      <c r="T47" s="230"/>
    </row>
    <row r="48" spans="1:26" s="85" customFormat="1" ht="18" customHeight="1" x14ac:dyDescent="0.2">
      <c r="A48" s="78" t="s">
        <v>189</v>
      </c>
      <c r="B48" s="79" t="s">
        <v>190</v>
      </c>
      <c r="C48" s="109">
        <v>0</v>
      </c>
      <c r="D48" s="110">
        <v>0</v>
      </c>
      <c r="E48" s="110">
        <v>0</v>
      </c>
      <c r="F48" s="110">
        <v>0</v>
      </c>
      <c r="G48" s="110">
        <v>0</v>
      </c>
      <c r="H48" s="110">
        <v>0</v>
      </c>
      <c r="I48" s="110">
        <v>0</v>
      </c>
      <c r="J48" s="110">
        <v>0</v>
      </c>
      <c r="K48" s="111">
        <v>0</v>
      </c>
      <c r="L48" s="110">
        <v>0</v>
      </c>
      <c r="M48" s="110">
        <v>0</v>
      </c>
      <c r="N48" s="110">
        <v>0</v>
      </c>
      <c r="O48" s="110">
        <v>0</v>
      </c>
      <c r="P48" s="111">
        <v>0</v>
      </c>
      <c r="Q48" s="82">
        <v>0</v>
      </c>
      <c r="S48" s="83"/>
      <c r="T48" s="230"/>
      <c r="V48" s="83"/>
    </row>
    <row r="49" spans="1:24" ht="18" customHeight="1" x14ac:dyDescent="0.2">
      <c r="A49" s="78" t="s">
        <v>191</v>
      </c>
      <c r="B49" s="86" t="s">
        <v>192</v>
      </c>
      <c r="C49" s="87"/>
      <c r="D49" s="88"/>
      <c r="E49" s="88"/>
      <c r="F49" s="88"/>
      <c r="G49" s="88"/>
      <c r="H49" s="88"/>
      <c r="I49" s="88"/>
      <c r="J49" s="88"/>
      <c r="K49" s="112"/>
      <c r="L49" s="113"/>
      <c r="M49" s="88"/>
      <c r="N49" s="88"/>
      <c r="O49" s="88"/>
      <c r="P49" s="114"/>
      <c r="Q49" s="82">
        <v>0</v>
      </c>
      <c r="T49" s="230"/>
    </row>
    <row r="50" spans="1:24" ht="18" customHeight="1" x14ac:dyDescent="0.2">
      <c r="A50" s="78" t="s">
        <v>193</v>
      </c>
      <c r="B50" s="86" t="s">
        <v>194</v>
      </c>
      <c r="C50" s="87"/>
      <c r="D50" s="88"/>
      <c r="E50" s="88"/>
      <c r="F50" s="88"/>
      <c r="G50" s="88"/>
      <c r="H50" s="88"/>
      <c r="I50" s="88"/>
      <c r="J50" s="88"/>
      <c r="K50" s="89"/>
      <c r="L50" s="115"/>
      <c r="M50" s="88"/>
      <c r="N50" s="88"/>
      <c r="O50" s="88"/>
      <c r="P50" s="116"/>
      <c r="Q50" s="82">
        <v>0</v>
      </c>
      <c r="T50" s="230"/>
    </row>
    <row r="51" spans="1:24" ht="18" customHeight="1" x14ac:dyDescent="0.2">
      <c r="A51" s="78" t="s">
        <v>195</v>
      </c>
      <c r="B51" s="86" t="s">
        <v>196</v>
      </c>
      <c r="C51" s="87"/>
      <c r="D51" s="88"/>
      <c r="E51" s="88"/>
      <c r="F51" s="88"/>
      <c r="G51" s="88"/>
      <c r="H51" s="88"/>
      <c r="I51" s="88"/>
      <c r="J51" s="88"/>
      <c r="K51" s="89"/>
      <c r="L51" s="113"/>
      <c r="M51" s="88"/>
      <c r="N51" s="88"/>
      <c r="O51" s="88"/>
      <c r="P51" s="114">
        <v>0</v>
      </c>
      <c r="Q51" s="82">
        <v>0</v>
      </c>
      <c r="T51" s="230"/>
    </row>
    <row r="52" spans="1:24" s="85" customFormat="1" ht="18" customHeight="1" x14ac:dyDescent="0.2">
      <c r="A52" s="78" t="s">
        <v>197</v>
      </c>
      <c r="B52" s="79" t="s">
        <v>198</v>
      </c>
      <c r="C52" s="91">
        <f>C10+(C44-C48)-C16</f>
        <v>100192.94762700722</v>
      </c>
      <c r="D52" s="81">
        <f>D10+(D44-D48)-D16</f>
        <v>5033.7476399592833</v>
      </c>
      <c r="E52" s="81">
        <f t="shared" ref="E52:O52" si="0">E10+(E44-E48)-E16</f>
        <v>-487.08700000000044</v>
      </c>
      <c r="F52" s="81">
        <f t="shared" si="0"/>
        <v>0</v>
      </c>
      <c r="G52" s="81">
        <f t="shared" si="0"/>
        <v>-991.55</v>
      </c>
      <c r="H52" s="81">
        <f>H10+(H44-H48)-H16</f>
        <v>-956.30300000000091</v>
      </c>
      <c r="I52" s="81">
        <f t="shared" si="0"/>
        <v>-462.48557670000287</v>
      </c>
      <c r="J52" s="81">
        <f>J10+(J44-J48)-J16</f>
        <v>-41568.129354154138</v>
      </c>
      <c r="K52" s="82">
        <f>K10+(K44-K48)-K16</f>
        <v>310294.57400000002</v>
      </c>
      <c r="L52" s="81">
        <f t="shared" si="0"/>
        <v>-382891.72594090004</v>
      </c>
      <c r="M52" s="81">
        <f t="shared" si="0"/>
        <v>-554700.76</v>
      </c>
      <c r="N52" s="81">
        <f t="shared" si="0"/>
        <v>-3026671</v>
      </c>
      <c r="O52" s="81">
        <f t="shared" si="0"/>
        <v>1678827.8395699877</v>
      </c>
      <c r="P52" s="111">
        <f>P15+(P44-P48)-P16</f>
        <v>1892100.9921347401</v>
      </c>
      <c r="Q52" s="82">
        <f t="shared" ref="Q52:Q53" si="1">SUM(C52:P52)</f>
        <v>-22278.939900059719</v>
      </c>
      <c r="S52" s="83"/>
      <c r="T52" s="230"/>
      <c r="V52" s="83"/>
    </row>
    <row r="53" spans="1:24" s="85" customFormat="1" ht="18" customHeight="1" x14ac:dyDescent="0.2">
      <c r="A53" s="78" t="s">
        <v>199</v>
      </c>
      <c r="B53" s="79" t="s">
        <v>200</v>
      </c>
      <c r="C53" s="91">
        <f>C14+(C44-C48)</f>
        <v>174089.93109400716</v>
      </c>
      <c r="D53" s="81">
        <f t="shared" ref="D53:O53" si="2">D14+(D44-D48)</f>
        <v>5877.3390837717834</v>
      </c>
      <c r="E53" s="81">
        <f t="shared" si="2"/>
        <v>-2224.4459999999999</v>
      </c>
      <c r="F53" s="81">
        <f t="shared" si="2"/>
        <v>0</v>
      </c>
      <c r="G53" s="81">
        <f t="shared" si="2"/>
        <v>-991.55</v>
      </c>
      <c r="H53" s="81">
        <f t="shared" si="2"/>
        <v>-835.05600000000095</v>
      </c>
      <c r="I53" s="81">
        <f t="shared" si="2"/>
        <v>-462.48557670000287</v>
      </c>
      <c r="J53" s="81">
        <f t="shared" si="2"/>
        <v>-34833.060563006235</v>
      </c>
      <c r="K53" s="82">
        <f t="shared" si="2"/>
        <v>333572.77100000001</v>
      </c>
      <c r="L53" s="81">
        <f t="shared" si="2"/>
        <v>110696.69834500004</v>
      </c>
      <c r="M53" s="81">
        <f t="shared" si="2"/>
        <v>-390140.58600000001</v>
      </c>
      <c r="N53" s="81">
        <f t="shared" si="2"/>
        <v>-2128900</v>
      </c>
      <c r="O53" s="81">
        <f t="shared" si="2"/>
        <v>5178263.1569016771</v>
      </c>
      <c r="P53" s="111">
        <f>P14+(P44-P48)+P15</f>
        <v>1892100.9921347401</v>
      </c>
      <c r="Q53" s="82">
        <f t="shared" si="1"/>
        <v>5136213.7044194899</v>
      </c>
      <c r="R53" s="83"/>
      <c r="S53" s="83"/>
      <c r="T53" s="230"/>
      <c r="V53" s="83"/>
    </row>
    <row r="54" spans="1:24" ht="18" customHeight="1" x14ac:dyDescent="0.2">
      <c r="A54" s="78" t="s">
        <v>201</v>
      </c>
      <c r="B54" s="79" t="s">
        <v>202</v>
      </c>
      <c r="C54" s="109">
        <f>[2]FOFA!$C$204</f>
        <v>100193.44623200013</v>
      </c>
      <c r="D54" s="110">
        <f>[2]FOFA!$E$204</f>
        <v>5033.8191570867375</v>
      </c>
      <c r="E54" s="110">
        <f>[2]FOFA!$G$204</f>
        <v>-486.81816588999936</v>
      </c>
      <c r="F54" s="110">
        <f>[2]FOFA!$I$204</f>
        <v>0</v>
      </c>
      <c r="G54" s="110">
        <f>[2]FOFA!$K$204</f>
        <v>-991.58400000000165</v>
      </c>
      <c r="H54" s="110">
        <f>[2]FOFA!$M$204</f>
        <v>-956.3520000000135</v>
      </c>
      <c r="I54" s="110">
        <f>[2]FOFA!$O$204</f>
        <v>-462.53338170000325</v>
      </c>
      <c r="J54" s="110">
        <f>[2]FOFA!$Q$204</f>
        <v>-41568.755222300882</v>
      </c>
      <c r="K54" s="111">
        <f>[2]FOFA!$S$204</f>
        <v>310294.07599999988</v>
      </c>
      <c r="L54" s="110">
        <f>[2]FOFA!$U$204</f>
        <v>-382892.20725454739</v>
      </c>
      <c r="M54" s="110">
        <f>[2]FOFA!$W$204</f>
        <v>-554700.70168819057</v>
      </c>
      <c r="N54" s="110">
        <f>[2]FOFA!$Y$204+[2]FOFA!$AA$204</f>
        <v>-7416875.6850861544</v>
      </c>
      <c r="O54" s="110">
        <f>[2]FOFA!$AC$204</f>
        <v>6173590.2690682644</v>
      </c>
      <c r="P54" s="111">
        <f>[2]FOFA!$AE$204</f>
        <v>1892100.9921347352</v>
      </c>
      <c r="Q54" s="82">
        <f>SUM(C54:P54)</f>
        <v>82277.965793303447</v>
      </c>
      <c r="T54" s="230"/>
    </row>
    <row r="55" spans="1:24" ht="18" customHeight="1" thickBot="1" x14ac:dyDescent="0.25">
      <c r="A55" s="117">
        <v>36</v>
      </c>
      <c r="B55" s="118" t="s">
        <v>203</v>
      </c>
      <c r="C55" s="119">
        <f>C54-C52</f>
        <v>0.49860499291389715</v>
      </c>
      <c r="D55" s="120">
        <f>D54-D52</f>
        <v>7.1517127454171714E-2</v>
      </c>
      <c r="E55" s="120">
        <f t="shared" ref="E55:P55" si="3">E54-E52</f>
        <v>0.26883411000108026</v>
      </c>
      <c r="F55" s="120">
        <f t="shared" si="3"/>
        <v>0</v>
      </c>
      <c r="G55" s="120">
        <f t="shared" si="3"/>
        <v>-3.4000000001697117E-2</v>
      </c>
      <c r="H55" s="120">
        <f t="shared" si="3"/>
        <v>-4.9000000012597411E-2</v>
      </c>
      <c r="I55" s="120">
        <f t="shared" si="3"/>
        <v>-4.780500000038046E-2</v>
      </c>
      <c r="J55" s="120">
        <f t="shared" si="3"/>
        <v>-0.62586814674432389</v>
      </c>
      <c r="K55" s="121">
        <f>K54-K52</f>
        <v>-0.49800000013783574</v>
      </c>
      <c r="L55" s="120">
        <f t="shared" si="3"/>
        <v>-0.48131364735309035</v>
      </c>
      <c r="M55" s="120">
        <f t="shared" si="3"/>
        <v>5.8311809436418116E-2</v>
      </c>
      <c r="N55" s="120">
        <f t="shared" si="3"/>
        <v>-4390204.6850861544</v>
      </c>
      <c r="O55" s="120">
        <f>O54-O52</f>
        <v>4494762.4294982767</v>
      </c>
      <c r="P55" s="121">
        <f t="shared" si="3"/>
        <v>-4.8894435167312622E-9</v>
      </c>
      <c r="Q55" s="121">
        <f>SUM(C55:P55)</f>
        <v>104556.90569336317</v>
      </c>
      <c r="T55" s="230"/>
    </row>
    <row r="56" spans="1:24" s="85" customFormat="1" ht="18" customHeight="1" x14ac:dyDescent="0.2">
      <c r="A56" s="60"/>
      <c r="B56" s="122" t="s">
        <v>204</v>
      </c>
      <c r="C56" s="123"/>
      <c r="D56" s="52"/>
      <c r="E56" s="52"/>
      <c r="F56" s="52"/>
      <c r="G56" s="52"/>
      <c r="H56" s="52"/>
      <c r="I56" s="52"/>
      <c r="J56" s="52"/>
      <c r="K56" s="52"/>
      <c r="L56" s="123"/>
      <c r="N56" s="52"/>
      <c r="O56" s="52"/>
      <c r="Q56" s="52"/>
      <c r="R56" s="53"/>
      <c r="S56" s="124"/>
      <c r="T56" s="53"/>
      <c r="U56" s="53"/>
      <c r="V56" s="124"/>
      <c r="W56" s="53"/>
      <c r="X56" s="53"/>
    </row>
    <row r="57" spans="1:24" ht="18" customHeight="1" x14ac:dyDescent="0.2">
      <c r="B57" s="122" t="s">
        <v>205</v>
      </c>
      <c r="D57" s="59"/>
      <c r="N57" s="125"/>
      <c r="O57" s="125"/>
    </row>
    <row r="58" spans="1:24" ht="18" customHeight="1" x14ac:dyDescent="0.2">
      <c r="B58" s="122" t="s">
        <v>206</v>
      </c>
      <c r="D58" s="59"/>
      <c r="N58" s="125"/>
      <c r="O58" s="125"/>
    </row>
    <row r="59" spans="1:24" ht="18" customHeight="1" x14ac:dyDescent="0.2">
      <c r="D59" s="59"/>
      <c r="N59" s="126"/>
      <c r="O59" s="126"/>
    </row>
    <row r="60" spans="1:24" ht="18" customHeight="1" x14ac:dyDescent="0.2">
      <c r="D60" s="59"/>
      <c r="E60" s="59"/>
      <c r="F60" s="59"/>
      <c r="G60" s="59"/>
      <c r="H60" s="59"/>
      <c r="I60" s="59"/>
      <c r="J60" s="59"/>
      <c r="K60" s="59"/>
      <c r="M60" s="59"/>
      <c r="N60" s="59"/>
      <c r="O60" s="59"/>
      <c r="P60" s="59"/>
      <c r="Q60" s="59"/>
    </row>
    <row r="61" spans="1:24" ht="18" customHeight="1" x14ac:dyDescent="0.2">
      <c r="D61" s="59"/>
      <c r="E61" s="59"/>
      <c r="F61" s="59"/>
      <c r="G61" s="59"/>
      <c r="H61" s="59"/>
      <c r="I61" s="59"/>
      <c r="J61" s="59"/>
      <c r="K61" s="59"/>
      <c r="M61" s="59"/>
      <c r="N61" s="59"/>
      <c r="O61" s="59"/>
      <c r="P61" s="59"/>
      <c r="Q61" s="59"/>
    </row>
    <row r="62" spans="1:24" ht="18" customHeight="1" x14ac:dyDescent="0.2">
      <c r="D62" s="59"/>
      <c r="E62" s="59"/>
      <c r="F62" s="59"/>
      <c r="G62" s="59"/>
      <c r="H62" s="59"/>
      <c r="I62" s="59"/>
      <c r="J62" s="59"/>
      <c r="K62" s="59"/>
      <c r="M62" s="59"/>
      <c r="N62" s="59"/>
      <c r="O62" s="59"/>
      <c r="P62" s="59"/>
      <c r="Q62" s="59"/>
    </row>
    <row r="63" spans="1:24" ht="18" customHeight="1" x14ac:dyDescent="0.2">
      <c r="D63" s="59"/>
      <c r="E63" s="59"/>
      <c r="F63" s="59"/>
      <c r="G63" s="59"/>
      <c r="H63" s="59"/>
      <c r="I63" s="59"/>
      <c r="J63" s="59"/>
      <c r="K63" s="59"/>
      <c r="M63" s="59"/>
      <c r="N63" s="59"/>
      <c r="O63" s="59"/>
      <c r="P63" s="59"/>
      <c r="Q63" s="59"/>
    </row>
    <row r="76" spans="16:16" ht="18" customHeight="1" x14ac:dyDescent="0.2">
      <c r="P76" s="55"/>
    </row>
    <row r="77" spans="16:16" ht="18" customHeight="1" x14ac:dyDescent="0.2">
      <c r="P77" s="55"/>
    </row>
  </sheetData>
  <mergeCells count="4">
    <mergeCell ref="A5:A9"/>
    <mergeCell ref="B5:B9"/>
    <mergeCell ref="C5:K5"/>
    <mergeCell ref="L5:P5"/>
  </mergeCells>
  <pageMargins left="0.2" right="0.1" top="0.25" bottom="0.5" header="0.25" footer="0.25"/>
  <pageSetup scale="54" orientation="landscape" horizontalDpi="4294967294" verticalDpi="4294967294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7"/>
  <sheetViews>
    <sheetView showGridLines="0" view="pageBreakPreview" topLeftCell="C4" zoomScale="70" zoomScaleSheetLayoutView="70" workbookViewId="0">
      <selection activeCell="N30" sqref="N30:O30"/>
    </sheetView>
  </sheetViews>
  <sheetFormatPr defaultColWidth="9.140625" defaultRowHeight="18" customHeight="1" x14ac:dyDescent="0.2"/>
  <cols>
    <col min="1" max="1" width="5.28515625" style="127" bestFit="1" customWidth="1"/>
    <col min="2" max="2" width="43.5703125" style="127" bestFit="1" customWidth="1"/>
    <col min="3" max="3" width="12.7109375" style="135" bestFit="1" customWidth="1"/>
    <col min="4" max="4" width="14.5703125" style="131" bestFit="1" customWidth="1"/>
    <col min="5" max="5" width="14.28515625" style="131" bestFit="1" customWidth="1"/>
    <col min="6" max="6" width="11.7109375" style="131" customWidth="1"/>
    <col min="7" max="7" width="9.7109375" style="131" bestFit="1" customWidth="1"/>
    <col min="8" max="8" width="12" style="131" bestFit="1" customWidth="1"/>
    <col min="9" max="9" width="8.7109375" style="131" bestFit="1" customWidth="1"/>
    <col min="10" max="10" width="11.7109375" style="131" bestFit="1" customWidth="1"/>
    <col min="11" max="11" width="12.85546875" style="131" bestFit="1" customWidth="1"/>
    <col min="12" max="12" width="15.7109375" style="135" bestFit="1" customWidth="1"/>
    <col min="13" max="13" width="15.7109375" style="131" bestFit="1" customWidth="1"/>
    <col min="14" max="15" width="14.5703125" style="131" bestFit="1" customWidth="1"/>
    <col min="16" max="16" width="13.140625" style="131" bestFit="1" customWidth="1"/>
    <col min="17" max="17" width="12.85546875" style="127" bestFit="1" customWidth="1"/>
    <col min="18" max="18" width="14" style="131" bestFit="1" customWidth="1"/>
    <col min="19" max="19" width="10.42578125" style="127" customWidth="1"/>
    <col min="20" max="20" width="10.85546875" style="127" customWidth="1"/>
    <col min="21" max="21" width="29.140625" style="127" customWidth="1"/>
    <col min="22" max="22" width="11.140625" style="127" customWidth="1"/>
    <col min="23" max="23" width="10.140625" style="127" customWidth="1"/>
    <col min="24" max="24" width="9.140625" style="127" customWidth="1"/>
    <col min="25" max="16384" width="9.140625" style="127"/>
  </cols>
  <sheetData>
    <row r="1" spans="1:25" ht="18" customHeight="1" x14ac:dyDescent="0.2">
      <c r="B1" s="52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9"/>
    </row>
    <row r="2" spans="1:25" ht="18" customHeight="1" x14ac:dyDescent="0.3">
      <c r="B2" s="130" t="s">
        <v>208</v>
      </c>
      <c r="C2" s="128"/>
      <c r="F2" s="132"/>
      <c r="G2" s="132"/>
      <c r="H2" s="132"/>
      <c r="I2" s="132"/>
      <c r="J2" s="128"/>
      <c r="L2" s="128"/>
      <c r="M2" s="128"/>
      <c r="N2" s="128"/>
      <c r="O2" s="128"/>
      <c r="P2" s="128"/>
      <c r="Q2" s="128"/>
      <c r="R2" s="129"/>
    </row>
    <row r="3" spans="1:25" ht="18" customHeight="1" x14ac:dyDescent="0.25">
      <c r="B3" s="133" t="s">
        <v>207</v>
      </c>
      <c r="C3" s="128"/>
      <c r="D3" s="128"/>
      <c r="J3" s="129"/>
      <c r="K3" s="134"/>
      <c r="M3" s="128"/>
      <c r="N3" s="128"/>
      <c r="O3" s="128"/>
      <c r="P3" s="128"/>
      <c r="Q3" s="128"/>
      <c r="R3" s="129"/>
    </row>
    <row r="4" spans="1:25" s="54" customFormat="1" ht="18" customHeight="1" thickBot="1" x14ac:dyDescent="0.25">
      <c r="B4" s="85" t="s">
        <v>209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9"/>
      <c r="U4" s="55"/>
    </row>
    <row r="5" spans="1:25" s="62" customFormat="1" ht="22.5" customHeight="1" thickBot="1" x14ac:dyDescent="0.3">
      <c r="A5" s="255" t="s">
        <v>80</v>
      </c>
      <c r="B5" s="258" t="s">
        <v>81</v>
      </c>
      <c r="C5" s="261" t="s">
        <v>82</v>
      </c>
      <c r="D5" s="262"/>
      <c r="E5" s="262"/>
      <c r="F5" s="262"/>
      <c r="G5" s="262"/>
      <c r="H5" s="262"/>
      <c r="I5" s="262"/>
      <c r="J5" s="262"/>
      <c r="K5" s="263"/>
      <c r="L5" s="261" t="s">
        <v>210</v>
      </c>
      <c r="M5" s="262"/>
      <c r="N5" s="262"/>
      <c r="O5" s="262"/>
      <c r="P5" s="262"/>
      <c r="Q5" s="263"/>
      <c r="R5" s="136"/>
    </row>
    <row r="6" spans="1:25" s="62" customFormat="1" ht="18" customHeight="1" x14ac:dyDescent="0.25">
      <c r="A6" s="256"/>
      <c r="B6" s="259"/>
      <c r="C6" s="226">
        <v>1</v>
      </c>
      <c r="D6" s="227">
        <v>2</v>
      </c>
      <c r="E6" s="228">
        <v>3</v>
      </c>
      <c r="F6" s="228">
        <v>4</v>
      </c>
      <c r="G6" s="228">
        <v>5</v>
      </c>
      <c r="H6" s="228">
        <v>6</v>
      </c>
      <c r="I6" s="228">
        <v>7</v>
      </c>
      <c r="J6" s="227">
        <v>8</v>
      </c>
      <c r="K6" s="229">
        <v>9</v>
      </c>
      <c r="L6" s="227">
        <v>10</v>
      </c>
      <c r="M6" s="228">
        <v>11</v>
      </c>
      <c r="N6" s="228">
        <v>12</v>
      </c>
      <c r="O6" s="228">
        <v>13</v>
      </c>
      <c r="P6" s="227">
        <v>14</v>
      </c>
      <c r="Q6" s="228">
        <v>15</v>
      </c>
      <c r="R6" s="137">
        <v>16</v>
      </c>
    </row>
    <row r="7" spans="1:25" s="62" customFormat="1" ht="18" customHeight="1" x14ac:dyDescent="0.25">
      <c r="A7" s="256"/>
      <c r="B7" s="259"/>
      <c r="C7" s="138" t="s">
        <v>98</v>
      </c>
      <c r="D7" s="139" t="s">
        <v>99</v>
      </c>
      <c r="E7" s="139" t="s">
        <v>100</v>
      </c>
      <c r="F7" s="139" t="s">
        <v>101</v>
      </c>
      <c r="G7" s="139" t="s">
        <v>102</v>
      </c>
      <c r="H7" s="139" t="s">
        <v>103</v>
      </c>
      <c r="I7" s="139" t="s">
        <v>104</v>
      </c>
      <c r="J7" s="139" t="s">
        <v>105</v>
      </c>
      <c r="K7" s="140" t="s">
        <v>106</v>
      </c>
      <c r="L7" s="139" t="s">
        <v>107</v>
      </c>
      <c r="M7" s="139" t="s">
        <v>107</v>
      </c>
      <c r="N7" s="139" t="s">
        <v>211</v>
      </c>
      <c r="O7" s="139" t="s">
        <v>212</v>
      </c>
      <c r="P7" s="139" t="s">
        <v>100</v>
      </c>
      <c r="Q7" s="139" t="s">
        <v>109</v>
      </c>
      <c r="R7" s="137" t="s">
        <v>19</v>
      </c>
    </row>
    <row r="8" spans="1:25" s="62" customFormat="1" ht="18" customHeight="1" x14ac:dyDescent="0.25">
      <c r="A8" s="256"/>
      <c r="B8" s="259"/>
      <c r="C8" s="138" t="s">
        <v>110</v>
      </c>
      <c r="D8" s="139" t="s">
        <v>111</v>
      </c>
      <c r="E8" s="139" t="s">
        <v>112</v>
      </c>
      <c r="F8" s="139" t="s">
        <v>99</v>
      </c>
      <c r="G8" s="139" t="s">
        <v>113</v>
      </c>
      <c r="H8" s="139" t="s">
        <v>113</v>
      </c>
      <c r="I8" s="139" t="s">
        <v>114</v>
      </c>
      <c r="J8" s="139" t="s">
        <v>115</v>
      </c>
      <c r="K8" s="140" t="s">
        <v>116</v>
      </c>
      <c r="L8" s="139" t="s">
        <v>117</v>
      </c>
      <c r="M8" s="139" t="s">
        <v>118</v>
      </c>
      <c r="N8" s="139" t="s">
        <v>119</v>
      </c>
      <c r="O8" s="139" t="s">
        <v>119</v>
      </c>
      <c r="P8" s="139" t="s">
        <v>120</v>
      </c>
      <c r="Q8" s="139" t="s">
        <v>121</v>
      </c>
      <c r="R8" s="141"/>
    </row>
    <row r="9" spans="1:25" s="62" customFormat="1" ht="18" customHeight="1" thickBot="1" x14ac:dyDescent="0.3">
      <c r="A9" s="257"/>
      <c r="B9" s="260"/>
      <c r="C9" s="142" t="s">
        <v>122</v>
      </c>
      <c r="D9" s="143"/>
      <c r="E9" s="143" t="s">
        <v>123</v>
      </c>
      <c r="F9" s="143" t="s">
        <v>115</v>
      </c>
      <c r="G9" s="143" t="s">
        <v>124</v>
      </c>
      <c r="H9" s="143" t="s">
        <v>124</v>
      </c>
      <c r="I9" s="143"/>
      <c r="J9" s="143"/>
      <c r="K9" s="144"/>
      <c r="L9" s="143" t="s">
        <v>122</v>
      </c>
      <c r="M9" s="143" t="s">
        <v>122</v>
      </c>
      <c r="N9" s="143" t="s">
        <v>213</v>
      </c>
      <c r="O9" s="143" t="s">
        <v>214</v>
      </c>
      <c r="P9" s="143" t="s">
        <v>126</v>
      </c>
      <c r="Q9" s="143" t="s">
        <v>127</v>
      </c>
      <c r="R9" s="145"/>
    </row>
    <row r="10" spans="1:25" s="151" customFormat="1" ht="18" customHeight="1" x14ac:dyDescent="0.2">
      <c r="A10" s="146" t="s">
        <v>128</v>
      </c>
      <c r="B10" s="147" t="s">
        <v>215</v>
      </c>
      <c r="C10" s="80">
        <v>100193.44623200013</v>
      </c>
      <c r="D10" s="106">
        <v>5033.8191570867348</v>
      </c>
      <c r="E10" s="106">
        <v>-486.81816588999209</v>
      </c>
      <c r="F10" s="106">
        <v>0</v>
      </c>
      <c r="G10" s="106">
        <v>-991.58400000000256</v>
      </c>
      <c r="H10" s="106">
        <v>-956.35199999999895</v>
      </c>
      <c r="I10" s="106">
        <v>-462.53338170000347</v>
      </c>
      <c r="J10" s="106">
        <v>-41568.755222300853</v>
      </c>
      <c r="K10" s="148">
        <v>310294.07599999942</v>
      </c>
      <c r="L10" s="106">
        <v>-382892.20725454739</v>
      </c>
      <c r="M10" s="106">
        <v>-554700.70168819046</v>
      </c>
      <c r="N10" s="106">
        <v>238174.24617599993</v>
      </c>
      <c r="O10" s="106">
        <v>-7655049.9312621541</v>
      </c>
      <c r="P10" s="106">
        <v>6173590.2690682644</v>
      </c>
      <c r="Q10" s="106">
        <v>1892100.9921347352</v>
      </c>
      <c r="R10" s="149">
        <v>82277.965793302283</v>
      </c>
      <c r="S10" s="150"/>
      <c r="Y10" s="127"/>
    </row>
    <row r="11" spans="1:25" ht="18" customHeight="1" x14ac:dyDescent="0.2">
      <c r="A11" s="146" t="s">
        <v>130</v>
      </c>
      <c r="B11" s="147" t="s">
        <v>216</v>
      </c>
      <c r="C11" s="91">
        <v>1087062.5139580001</v>
      </c>
      <c r="D11" s="81">
        <v>9759.5963610408999</v>
      </c>
      <c r="E11" s="81">
        <v>37126.261520000007</v>
      </c>
      <c r="F11" s="81">
        <v>0</v>
      </c>
      <c r="G11" s="81">
        <v>5591.1139999999978</v>
      </c>
      <c r="H11" s="81">
        <v>-71940.841</v>
      </c>
      <c r="I11" s="81">
        <v>788.47601341999621</v>
      </c>
      <c r="J11" s="81">
        <v>114563.40858545661</v>
      </c>
      <c r="K11" s="82">
        <v>3856513.3129999992</v>
      </c>
      <c r="L11" s="81">
        <v>605190.73844087392</v>
      </c>
      <c r="M11" s="81">
        <v>703698.55728452071</v>
      </c>
      <c r="N11" s="81">
        <v>155075.20338500003</v>
      </c>
      <c r="O11" s="81">
        <v>1300383.4455787356</v>
      </c>
      <c r="P11" s="81">
        <v>6464640.6207950143</v>
      </c>
      <c r="Q11" s="81">
        <v>1629789.1534126792</v>
      </c>
      <c r="R11" s="152">
        <v>15898241.56133474</v>
      </c>
      <c r="S11" s="150"/>
    </row>
    <row r="12" spans="1:25" s="151" customFormat="1" ht="18" customHeight="1" x14ac:dyDescent="0.2">
      <c r="A12" s="146" t="s">
        <v>132</v>
      </c>
      <c r="B12" s="153" t="s">
        <v>217</v>
      </c>
      <c r="C12" s="91">
        <v>0</v>
      </c>
      <c r="D12" s="81">
        <v>0</v>
      </c>
      <c r="E12" s="81">
        <v>0</v>
      </c>
      <c r="F12" s="81">
        <v>0</v>
      </c>
      <c r="G12" s="81">
        <v>0</v>
      </c>
      <c r="H12" s="81">
        <v>0</v>
      </c>
      <c r="I12" s="81">
        <v>0</v>
      </c>
      <c r="J12" s="81">
        <v>0</v>
      </c>
      <c r="K12" s="82">
        <v>142253.068</v>
      </c>
      <c r="L12" s="81">
        <v>0</v>
      </c>
      <c r="M12" s="81">
        <v>0</v>
      </c>
      <c r="N12" s="81">
        <v>0</v>
      </c>
      <c r="O12" s="81">
        <v>0</v>
      </c>
      <c r="P12" s="81">
        <v>0</v>
      </c>
      <c r="Q12" s="81">
        <v>0</v>
      </c>
      <c r="R12" s="152">
        <v>142253.068</v>
      </c>
      <c r="S12" s="150"/>
    </row>
    <row r="13" spans="1:25" s="151" customFormat="1" ht="18" customHeight="1" x14ac:dyDescent="0.2">
      <c r="A13" s="146" t="s">
        <v>134</v>
      </c>
      <c r="B13" s="153" t="s">
        <v>218</v>
      </c>
      <c r="C13" s="93">
        <v>579274.71542400005</v>
      </c>
      <c r="D13" s="94">
        <v>11380.48714806412</v>
      </c>
      <c r="E13" s="94">
        <v>27717.437000000005</v>
      </c>
      <c r="F13" s="94">
        <v>0</v>
      </c>
      <c r="G13" s="94">
        <v>-2697.4350000000004</v>
      </c>
      <c r="H13" s="94">
        <v>144.54499999999916</v>
      </c>
      <c r="I13" s="94">
        <v>1920.7056907099986</v>
      </c>
      <c r="J13" s="94">
        <v>-1692.0936934399979</v>
      </c>
      <c r="K13" s="95">
        <v>249524.35700000002</v>
      </c>
      <c r="L13" s="94">
        <v>11013.084663299946</v>
      </c>
      <c r="M13" s="94">
        <v>83339.062925999984</v>
      </c>
      <c r="N13" s="94">
        <v>153588.04838500003</v>
      </c>
      <c r="O13" s="94">
        <v>1070590.5107765209</v>
      </c>
      <c r="P13" s="94">
        <v>1430971.5686058039</v>
      </c>
      <c r="Q13" s="94">
        <v>794221.8236</v>
      </c>
      <c r="R13" s="154">
        <v>4409296.8175259586</v>
      </c>
      <c r="S13" s="150"/>
      <c r="U13" s="150"/>
      <c r="V13" s="155"/>
      <c r="Y13" s="127"/>
    </row>
    <row r="14" spans="1:25" s="151" customFormat="1" ht="17.25" customHeight="1" x14ac:dyDescent="0.2">
      <c r="A14" s="146" t="s">
        <v>136</v>
      </c>
      <c r="B14" s="156" t="s">
        <v>219</v>
      </c>
      <c r="C14" s="87">
        <v>105186.11022800001</v>
      </c>
      <c r="D14" s="88">
        <v>3569.0621520641193</v>
      </c>
      <c r="E14" s="88">
        <v>12.169</v>
      </c>
      <c r="F14" s="81">
        <v>0</v>
      </c>
      <c r="G14" s="81">
        <v>0</v>
      </c>
      <c r="H14" s="81">
        <v>0</v>
      </c>
      <c r="I14" s="81">
        <v>452.6583827099991</v>
      </c>
      <c r="J14" s="88">
        <v>331.8802409999999</v>
      </c>
      <c r="K14" s="89">
        <v>65277.645000000004</v>
      </c>
      <c r="L14" s="88">
        <v>876.31377295000004</v>
      </c>
      <c r="M14" s="88">
        <v>-2552.2309999999998</v>
      </c>
      <c r="N14" s="88">
        <v>0</v>
      </c>
      <c r="O14" s="88">
        <v>22.013000000000002</v>
      </c>
      <c r="P14" s="88">
        <v>561174.11029200384</v>
      </c>
      <c r="Q14" s="88">
        <v>0</v>
      </c>
      <c r="R14" s="152">
        <v>734349.73106872803</v>
      </c>
      <c r="S14" s="150"/>
      <c r="V14" s="150"/>
      <c r="Y14" s="127"/>
    </row>
    <row r="15" spans="1:25" s="151" customFormat="1" ht="17.25" customHeight="1" x14ac:dyDescent="0.2">
      <c r="A15" s="146"/>
      <c r="B15" s="156" t="s">
        <v>220</v>
      </c>
      <c r="C15" s="87">
        <v>0</v>
      </c>
      <c r="D15" s="88"/>
      <c r="E15" s="88"/>
      <c r="F15" s="81"/>
      <c r="G15" s="81"/>
      <c r="H15" s="81"/>
      <c r="I15" s="81"/>
      <c r="J15" s="88"/>
      <c r="K15" s="89">
        <v>0</v>
      </c>
      <c r="L15" s="88"/>
      <c r="M15" s="88"/>
      <c r="N15" s="88"/>
      <c r="O15" s="88"/>
      <c r="P15" s="88"/>
      <c r="Q15" s="88"/>
      <c r="R15" s="152"/>
      <c r="S15" s="150"/>
      <c r="V15" s="150"/>
      <c r="Y15" s="127"/>
    </row>
    <row r="16" spans="1:25" s="151" customFormat="1" ht="18" customHeight="1" x14ac:dyDescent="0.2">
      <c r="A16" s="146" t="s">
        <v>138</v>
      </c>
      <c r="B16" s="156" t="s">
        <v>221</v>
      </c>
      <c r="C16" s="87">
        <v>443130.30619600008</v>
      </c>
      <c r="D16" s="88">
        <v>2795.1170000000002</v>
      </c>
      <c r="E16" s="88">
        <v>18843.087000000003</v>
      </c>
      <c r="F16" s="81">
        <v>0</v>
      </c>
      <c r="G16" s="81">
        <v>-131.24199999999999</v>
      </c>
      <c r="H16" s="81">
        <v>-6015.9259999999995</v>
      </c>
      <c r="I16" s="81">
        <v>2525.8343079999995</v>
      </c>
      <c r="J16" s="88">
        <v>-11651.198934439999</v>
      </c>
      <c r="K16" s="89">
        <v>188846.712</v>
      </c>
      <c r="L16" s="88">
        <v>-17330.530119700001</v>
      </c>
      <c r="M16" s="88">
        <v>18777.682000000001</v>
      </c>
      <c r="N16" s="88">
        <v>129158.59500000002</v>
      </c>
      <c r="O16" s="88">
        <v>1049240.3669999999</v>
      </c>
      <c r="P16" s="88">
        <v>623423.33200000005</v>
      </c>
      <c r="Q16" s="88">
        <v>0</v>
      </c>
      <c r="R16" s="152">
        <v>2441612.1354498598</v>
      </c>
      <c r="S16" s="150"/>
      <c r="U16" s="150"/>
      <c r="V16" s="150"/>
      <c r="Y16" s="127"/>
    </row>
    <row r="17" spans="1:25" s="151" customFormat="1" ht="18" customHeight="1" x14ac:dyDescent="0.2">
      <c r="A17" s="146" t="s">
        <v>140</v>
      </c>
      <c r="B17" s="156" t="s">
        <v>222</v>
      </c>
      <c r="C17" s="87">
        <v>30958.299000000006</v>
      </c>
      <c r="D17" s="88">
        <v>5016.3079960000005</v>
      </c>
      <c r="E17" s="88">
        <v>8862.1810000000005</v>
      </c>
      <c r="F17" s="81">
        <v>0</v>
      </c>
      <c r="G17" s="81">
        <v>-2566.1930000000002</v>
      </c>
      <c r="H17" s="81">
        <v>6160.4709999999986</v>
      </c>
      <c r="I17" s="81">
        <v>-1057.7869999999998</v>
      </c>
      <c r="J17" s="88">
        <v>9627.2250000000004</v>
      </c>
      <c r="K17" s="89">
        <v>-4600</v>
      </c>
      <c r="L17" s="88">
        <v>27467.301010049945</v>
      </c>
      <c r="M17" s="88">
        <v>67113.611925999983</v>
      </c>
      <c r="N17" s="88">
        <v>24429.453385000012</v>
      </c>
      <c r="O17" s="88">
        <v>21328.130776521128</v>
      </c>
      <c r="P17" s="88">
        <v>246374.1263137999</v>
      </c>
      <c r="Q17" s="88">
        <v>794221.8236</v>
      </c>
      <c r="R17" s="152">
        <v>1233334.9510073708</v>
      </c>
      <c r="S17" s="150"/>
      <c r="V17" s="150"/>
      <c r="W17" s="150"/>
    </row>
    <row r="18" spans="1:25" s="151" customFormat="1" ht="18" customHeight="1" x14ac:dyDescent="0.2">
      <c r="A18" s="146" t="s">
        <v>142</v>
      </c>
      <c r="B18" s="153" t="s">
        <v>223</v>
      </c>
      <c r="C18" s="91">
        <v>-395955.86172899982</v>
      </c>
      <c r="D18" s="81">
        <v>-657.84249999999997</v>
      </c>
      <c r="E18" s="81">
        <v>-567.35199999999986</v>
      </c>
      <c r="F18" s="81">
        <v>0</v>
      </c>
      <c r="G18" s="81">
        <v>7182.9909999999982</v>
      </c>
      <c r="H18" s="81">
        <v>-6222.2240000000002</v>
      </c>
      <c r="I18" s="81">
        <v>535.34825740000008</v>
      </c>
      <c r="J18" s="81">
        <v>71391.248896893128</v>
      </c>
      <c r="K18" s="82">
        <v>4010603.4749999996</v>
      </c>
      <c r="L18" s="81">
        <v>41266.261677300005</v>
      </c>
      <c r="M18" s="81">
        <v>6566.8100000000013</v>
      </c>
      <c r="N18" s="81">
        <v>0</v>
      </c>
      <c r="O18" s="81">
        <v>1676.213</v>
      </c>
      <c r="P18" s="81">
        <v>4862898.1063064802</v>
      </c>
      <c r="Q18" s="81">
        <v>-136359.97420769156</v>
      </c>
      <c r="R18" s="152">
        <v>8462357.1997013818</v>
      </c>
      <c r="S18" s="150"/>
      <c r="Y18" s="127"/>
    </row>
    <row r="19" spans="1:25" ht="18" customHeight="1" x14ac:dyDescent="0.2">
      <c r="A19" s="146" t="s">
        <v>144</v>
      </c>
      <c r="B19" s="156" t="s">
        <v>224</v>
      </c>
      <c r="C19" s="87">
        <v>-359148.0975209999</v>
      </c>
      <c r="D19" s="88">
        <v>-272.88699999999994</v>
      </c>
      <c r="E19" s="88">
        <v>511.92900000000003</v>
      </c>
      <c r="F19" s="81">
        <v>0</v>
      </c>
      <c r="G19" s="81">
        <v>5624.4209999999985</v>
      </c>
      <c r="H19" s="81">
        <v>-5062.4059999999999</v>
      </c>
      <c r="I19" s="81">
        <v>-1.5547903300000598</v>
      </c>
      <c r="J19" s="88">
        <v>5104.2055350000001</v>
      </c>
      <c r="K19" s="89">
        <v>1144999.1739999999</v>
      </c>
      <c r="L19" s="88">
        <v>17724.063060450004</v>
      </c>
      <c r="M19" s="88">
        <v>-1087.0349999999999</v>
      </c>
      <c r="N19" s="88">
        <v>0</v>
      </c>
      <c r="O19" s="88">
        <v>1700.749</v>
      </c>
      <c r="P19" s="88">
        <v>-239718.59688290005</v>
      </c>
      <c r="Q19" s="88">
        <v>0</v>
      </c>
      <c r="R19" s="152">
        <v>570373.96440121974</v>
      </c>
      <c r="S19" s="150"/>
    </row>
    <row r="20" spans="1:25" ht="18" customHeight="1" x14ac:dyDescent="0.2">
      <c r="A20" s="146" t="s">
        <v>146</v>
      </c>
      <c r="B20" s="156" t="s">
        <v>225</v>
      </c>
      <c r="C20" s="87">
        <v>-36807.764207999928</v>
      </c>
      <c r="D20" s="88">
        <v>-384.95550000000003</v>
      </c>
      <c r="E20" s="88">
        <v>-1079.2809999999999</v>
      </c>
      <c r="F20" s="81">
        <v>0</v>
      </c>
      <c r="G20" s="81">
        <v>1558.5700000000002</v>
      </c>
      <c r="H20" s="81">
        <v>-1159.8179999999998</v>
      </c>
      <c r="I20" s="81">
        <v>536.90304773000014</v>
      </c>
      <c r="J20" s="88">
        <v>66287.043361893127</v>
      </c>
      <c r="K20" s="89">
        <v>2865604.301</v>
      </c>
      <c r="L20" s="88">
        <v>23542.198616850001</v>
      </c>
      <c r="M20" s="88">
        <v>7653.8450000000012</v>
      </c>
      <c r="N20" s="88">
        <v>0</v>
      </c>
      <c r="O20" s="88">
        <v>-24.536000000000001</v>
      </c>
      <c r="P20" s="88">
        <v>5102616.7031893805</v>
      </c>
      <c r="Q20" s="88">
        <v>-136359.97420769156</v>
      </c>
      <c r="R20" s="152">
        <v>7891983.2353001628</v>
      </c>
      <c r="S20" s="150"/>
      <c r="T20" s="157"/>
    </row>
    <row r="21" spans="1:25" ht="18" customHeight="1" x14ac:dyDescent="0.2">
      <c r="A21" s="146" t="s">
        <v>148</v>
      </c>
      <c r="B21" s="153" t="s">
        <v>226</v>
      </c>
      <c r="C21" s="91">
        <v>795825.57147199987</v>
      </c>
      <c r="D21" s="81">
        <v>-235.764352</v>
      </c>
      <c r="E21" s="81">
        <v>8624.6790000000019</v>
      </c>
      <c r="F21" s="81">
        <v>0</v>
      </c>
      <c r="G21" s="81">
        <v>-602.03800000000001</v>
      </c>
      <c r="H21" s="81">
        <v>-1440.7539999999999</v>
      </c>
      <c r="I21" s="81">
        <v>-16.224</v>
      </c>
      <c r="J21" s="81">
        <v>16014.55925</v>
      </c>
      <c r="K21" s="82">
        <v>-681393.00099999993</v>
      </c>
      <c r="L21" s="81">
        <v>20521.510377500003</v>
      </c>
      <c r="M21" s="81">
        <v>2923.7279999999996</v>
      </c>
      <c r="N21" s="81">
        <v>-2373.913</v>
      </c>
      <c r="O21" s="81">
        <v>103431.3223</v>
      </c>
      <c r="P21" s="81">
        <v>2382.2170632500001</v>
      </c>
      <c r="Q21" s="81">
        <v>818718.04160000011</v>
      </c>
      <c r="R21" s="152">
        <v>1082379.9347107499</v>
      </c>
      <c r="S21" s="150"/>
    </row>
    <row r="22" spans="1:25" s="151" customFormat="1" ht="18" customHeight="1" x14ac:dyDescent="0.2">
      <c r="A22" s="146" t="s">
        <v>155</v>
      </c>
      <c r="B22" s="156" t="s">
        <v>224</v>
      </c>
      <c r="C22" s="87">
        <v>417151.00632600015</v>
      </c>
      <c r="D22" s="88">
        <v>167.491006</v>
      </c>
      <c r="E22" s="88">
        <v>537.91399999999999</v>
      </c>
      <c r="F22" s="81">
        <v>0</v>
      </c>
      <c r="G22" s="81">
        <v>-602.03800000000001</v>
      </c>
      <c r="H22" s="81">
        <v>-1450.0729999999999</v>
      </c>
      <c r="I22" s="81">
        <v>-16.224</v>
      </c>
      <c r="J22" s="88">
        <v>-165.50214799999998</v>
      </c>
      <c r="K22" s="89">
        <v>-701191.92599999998</v>
      </c>
      <c r="L22" s="88">
        <v>5430.3125841000001</v>
      </c>
      <c r="M22" s="88">
        <v>1126.0839999999998</v>
      </c>
      <c r="N22" s="88">
        <v>0</v>
      </c>
      <c r="O22" s="88">
        <v>251.86600000000001</v>
      </c>
      <c r="P22" s="88">
        <v>735.93577110000001</v>
      </c>
      <c r="Q22" s="88">
        <v>0</v>
      </c>
      <c r="R22" s="152">
        <v>-278025.15346079983</v>
      </c>
      <c r="S22" s="150"/>
      <c r="Y22" s="127"/>
    </row>
    <row r="23" spans="1:25" ht="18" customHeight="1" x14ac:dyDescent="0.2">
      <c r="A23" s="146" t="s">
        <v>157</v>
      </c>
      <c r="B23" s="156" t="s">
        <v>225</v>
      </c>
      <c r="C23" s="87">
        <v>378674.56514599978</v>
      </c>
      <c r="D23" s="88">
        <v>-403.255358</v>
      </c>
      <c r="E23" s="88">
        <v>8086.7650000000012</v>
      </c>
      <c r="F23" s="81">
        <v>0</v>
      </c>
      <c r="G23" s="81">
        <v>0</v>
      </c>
      <c r="H23" s="81">
        <v>9.3190000000000008</v>
      </c>
      <c r="I23" s="81">
        <v>0</v>
      </c>
      <c r="J23" s="88">
        <v>16180.061398</v>
      </c>
      <c r="K23" s="89">
        <v>19798.924999999999</v>
      </c>
      <c r="L23" s="88">
        <v>15091.197793400001</v>
      </c>
      <c r="M23" s="88">
        <v>1797.6439999999998</v>
      </c>
      <c r="N23" s="88">
        <v>-2373.913</v>
      </c>
      <c r="O23" s="88">
        <v>103179.45630000001</v>
      </c>
      <c r="P23" s="88">
        <v>1646.2812921499999</v>
      </c>
      <c r="Q23" s="88">
        <v>818718.04160000011</v>
      </c>
      <c r="R23" s="152">
        <v>1360405.0881715498</v>
      </c>
      <c r="S23" s="150"/>
    </row>
    <row r="24" spans="1:25" ht="18" customHeight="1" x14ac:dyDescent="0.2">
      <c r="A24" s="146" t="s">
        <v>159</v>
      </c>
      <c r="B24" s="153" t="s">
        <v>227</v>
      </c>
      <c r="C24" s="91">
        <v>15267.435645999964</v>
      </c>
      <c r="D24" s="81">
        <v>-3976.5789999999997</v>
      </c>
      <c r="E24" s="81">
        <v>322.57751999999687</v>
      </c>
      <c r="F24" s="81">
        <v>0</v>
      </c>
      <c r="G24" s="81">
        <v>0</v>
      </c>
      <c r="H24" s="81">
        <v>-65235.572000000007</v>
      </c>
      <c r="I24" s="81">
        <v>-1582.7419481700015</v>
      </c>
      <c r="J24" s="81">
        <v>-61061.457350539946</v>
      </c>
      <c r="K24" s="82">
        <v>-5907.2239999999974</v>
      </c>
      <c r="L24" s="81">
        <v>13035.872126376995</v>
      </c>
      <c r="M24" s="81">
        <v>-18504.005999999998</v>
      </c>
      <c r="N24" s="81">
        <v>3861.0680000000002</v>
      </c>
      <c r="O24" s="81">
        <v>42391.837513300001</v>
      </c>
      <c r="P24" s="81">
        <v>55255.72549117999</v>
      </c>
      <c r="Q24" s="81">
        <v>128849.13452037066</v>
      </c>
      <c r="R24" s="152">
        <v>102716.07051851766</v>
      </c>
      <c r="S24" s="150"/>
    </row>
    <row r="25" spans="1:25" ht="18" customHeight="1" x14ac:dyDescent="0.2">
      <c r="A25" s="146" t="s">
        <v>161</v>
      </c>
      <c r="B25" s="153" t="s">
        <v>228</v>
      </c>
      <c r="C25" s="91">
        <v>-30809.461000000007</v>
      </c>
      <c r="D25" s="81">
        <v>0</v>
      </c>
      <c r="E25" s="81">
        <v>0</v>
      </c>
      <c r="F25" s="81">
        <v>0</v>
      </c>
      <c r="G25" s="81">
        <v>0</v>
      </c>
      <c r="H25" s="81">
        <v>-7.6289999999999996</v>
      </c>
      <c r="I25" s="81">
        <v>0</v>
      </c>
      <c r="J25" s="81">
        <v>0</v>
      </c>
      <c r="K25" s="82">
        <v>0</v>
      </c>
      <c r="L25" s="81">
        <v>0</v>
      </c>
      <c r="M25" s="81">
        <v>0</v>
      </c>
      <c r="N25" s="81">
        <v>0</v>
      </c>
      <c r="O25" s="81">
        <v>0</v>
      </c>
      <c r="P25" s="81">
        <v>0</v>
      </c>
      <c r="Q25" s="81">
        <v>0</v>
      </c>
      <c r="R25" s="152">
        <v>-30817.090000000007</v>
      </c>
      <c r="S25" s="150"/>
    </row>
    <row r="26" spans="1:25" s="151" customFormat="1" ht="18" customHeight="1" x14ac:dyDescent="0.2">
      <c r="A26" s="146" t="s">
        <v>163</v>
      </c>
      <c r="B26" s="153" t="s">
        <v>229</v>
      </c>
      <c r="C26" s="91">
        <v>118.878</v>
      </c>
      <c r="D26" s="81">
        <v>0</v>
      </c>
      <c r="E26" s="81">
        <v>0</v>
      </c>
      <c r="F26" s="81">
        <v>0</v>
      </c>
      <c r="G26" s="81">
        <v>0</v>
      </c>
      <c r="H26" s="81">
        <v>0</v>
      </c>
      <c r="I26" s="81">
        <v>0</v>
      </c>
      <c r="J26" s="81">
        <v>1676.7580000000003</v>
      </c>
      <c r="K26" s="82">
        <v>0</v>
      </c>
      <c r="L26" s="81">
        <v>12.427915999999982</v>
      </c>
      <c r="M26" s="81">
        <v>1475.7399998989983</v>
      </c>
      <c r="N26" s="81">
        <v>0</v>
      </c>
      <c r="O26" s="81">
        <v>0.185</v>
      </c>
      <c r="P26" s="81">
        <v>108314.60356389999</v>
      </c>
      <c r="Q26" s="81">
        <v>0</v>
      </c>
      <c r="R26" s="152">
        <v>111598.59247979899</v>
      </c>
      <c r="S26" s="150"/>
      <c r="Y26" s="127"/>
    </row>
    <row r="27" spans="1:25" s="151" customFormat="1" ht="18" customHeight="1" x14ac:dyDescent="0.2">
      <c r="A27" s="146" t="s">
        <v>165</v>
      </c>
      <c r="B27" s="153" t="s">
        <v>230</v>
      </c>
      <c r="C27" s="91">
        <v>123341.236145</v>
      </c>
      <c r="D27" s="81">
        <v>3249.2950649767813</v>
      </c>
      <c r="E27" s="81">
        <v>1028.92</v>
      </c>
      <c r="F27" s="81">
        <v>0</v>
      </c>
      <c r="G27" s="81">
        <v>1707.5960000000002</v>
      </c>
      <c r="H27" s="81">
        <v>820.79299999999989</v>
      </c>
      <c r="I27" s="81">
        <v>-68.611986520000755</v>
      </c>
      <c r="J27" s="81">
        <v>88234.393482543412</v>
      </c>
      <c r="K27" s="82">
        <v>141432.63799999998</v>
      </c>
      <c r="L27" s="81">
        <v>519341.58168039698</v>
      </c>
      <c r="M27" s="81">
        <v>627897.22235862166</v>
      </c>
      <c r="N27" s="81">
        <v>0</v>
      </c>
      <c r="O27" s="81">
        <v>82293.376988914781</v>
      </c>
      <c r="P27" s="81">
        <v>4818.3997644000019</v>
      </c>
      <c r="Q27" s="81">
        <v>24360.127899999999</v>
      </c>
      <c r="R27" s="152">
        <v>1618456.9683983335</v>
      </c>
      <c r="S27" s="150"/>
    </row>
    <row r="28" spans="1:25" ht="18" customHeight="1" x14ac:dyDescent="0.2">
      <c r="A28" s="146" t="s">
        <v>167</v>
      </c>
      <c r="B28" s="156" t="s">
        <v>231</v>
      </c>
      <c r="C28" s="87">
        <v>-63.89</v>
      </c>
      <c r="D28" s="88">
        <v>0</v>
      </c>
      <c r="E28" s="88">
        <v>0</v>
      </c>
      <c r="F28" s="81">
        <v>0</v>
      </c>
      <c r="G28" s="81">
        <v>0</v>
      </c>
      <c r="H28" s="81">
        <v>0</v>
      </c>
      <c r="I28" s="81">
        <v>0</v>
      </c>
      <c r="J28" s="88">
        <v>0</v>
      </c>
      <c r="K28" s="89">
        <v>0</v>
      </c>
      <c r="L28" s="88">
        <v>201879.09974209999</v>
      </c>
      <c r="M28" s="88">
        <v>239471.27100000001</v>
      </c>
      <c r="N28" s="88">
        <v>0</v>
      </c>
      <c r="O28" s="88">
        <v>-138.428</v>
      </c>
      <c r="P28" s="88">
        <v>0</v>
      </c>
      <c r="Q28" s="88">
        <v>1088.7208000000001</v>
      </c>
      <c r="R28" s="152">
        <v>442236.77354209998</v>
      </c>
      <c r="S28" s="150"/>
    </row>
    <row r="29" spans="1:25" ht="18" customHeight="1" x14ac:dyDescent="0.2">
      <c r="A29" s="146" t="s">
        <v>169</v>
      </c>
      <c r="B29" s="156" t="s">
        <v>232</v>
      </c>
      <c r="C29" s="87">
        <v>123405.126145</v>
      </c>
      <c r="D29" s="88">
        <v>3249.2950649767813</v>
      </c>
      <c r="E29" s="88">
        <v>1028.92</v>
      </c>
      <c r="F29" s="81">
        <v>0</v>
      </c>
      <c r="G29" s="81">
        <v>1707.5960000000002</v>
      </c>
      <c r="H29" s="81">
        <v>820.79299999999989</v>
      </c>
      <c r="I29" s="81">
        <v>-68.611986520000755</v>
      </c>
      <c r="J29" s="88">
        <v>88234.393482543412</v>
      </c>
      <c r="K29" s="89">
        <v>141432.63799999998</v>
      </c>
      <c r="L29" s="88">
        <v>317462.48193829699</v>
      </c>
      <c r="M29" s="88">
        <v>388425.95135862171</v>
      </c>
      <c r="N29" s="88">
        <v>0</v>
      </c>
      <c r="O29" s="88">
        <v>82431.804988914781</v>
      </c>
      <c r="P29" s="88">
        <v>4818.3997644000019</v>
      </c>
      <c r="Q29" s="88">
        <v>23271.4071</v>
      </c>
      <c r="R29" s="152">
        <v>1176220.1948562337</v>
      </c>
      <c r="S29" s="150"/>
    </row>
    <row r="30" spans="1:25" ht="18" customHeight="1" x14ac:dyDescent="0.2">
      <c r="A30" s="146" t="s">
        <v>171</v>
      </c>
      <c r="B30" s="147" t="s">
        <v>233</v>
      </c>
      <c r="C30" s="91">
        <v>986869.06772599998</v>
      </c>
      <c r="D30" s="81">
        <v>4725.7772039541651</v>
      </c>
      <c r="E30" s="81">
        <v>37613.079685889999</v>
      </c>
      <c r="F30" s="81">
        <v>0</v>
      </c>
      <c r="G30" s="81">
        <v>6582.6980000000003</v>
      </c>
      <c r="H30" s="81">
        <v>-70984.489000000001</v>
      </c>
      <c r="I30" s="81">
        <v>1251.0093951199997</v>
      </c>
      <c r="J30" s="81">
        <v>156132.16380775746</v>
      </c>
      <c r="K30" s="82">
        <v>3546219.2369999997</v>
      </c>
      <c r="L30" s="81">
        <v>988082.94569542131</v>
      </c>
      <c r="M30" s="81">
        <v>1258399.2589727112</v>
      </c>
      <c r="N30" s="81">
        <v>-83099.042790999883</v>
      </c>
      <c r="O30" s="81">
        <v>8955433.3768408895</v>
      </c>
      <c r="P30" s="81">
        <v>291050.35172674997</v>
      </c>
      <c r="Q30" s="81">
        <v>-262311.83872205601</v>
      </c>
      <c r="R30" s="152">
        <v>15815963.595541438</v>
      </c>
      <c r="S30" s="150"/>
    </row>
    <row r="31" spans="1:25" ht="18" customHeight="1" x14ac:dyDescent="0.2">
      <c r="A31" s="146" t="s">
        <v>173</v>
      </c>
      <c r="B31" s="153" t="s">
        <v>217</v>
      </c>
      <c r="C31" s="91">
        <v>0</v>
      </c>
      <c r="D31" s="81">
        <v>0</v>
      </c>
      <c r="E31" s="81">
        <v>0</v>
      </c>
      <c r="F31" s="81">
        <v>0</v>
      </c>
      <c r="G31" s="81">
        <v>0</v>
      </c>
      <c r="H31" s="81">
        <v>0</v>
      </c>
      <c r="I31" s="81">
        <v>0</v>
      </c>
      <c r="J31" s="81">
        <v>0</v>
      </c>
      <c r="K31" s="82">
        <v>0</v>
      </c>
      <c r="L31" s="81">
        <v>0</v>
      </c>
      <c r="M31" s="81">
        <v>0</v>
      </c>
      <c r="N31" s="81">
        <v>0</v>
      </c>
      <c r="O31" s="81">
        <v>0</v>
      </c>
      <c r="P31" s="81">
        <v>0</v>
      </c>
      <c r="Q31" s="81">
        <v>-19733.0645</v>
      </c>
      <c r="R31" s="152">
        <v>-19733.0645</v>
      </c>
      <c r="S31" s="150"/>
    </row>
    <row r="32" spans="1:25" ht="18" customHeight="1" x14ac:dyDescent="0.2">
      <c r="A32" s="146" t="s">
        <v>175</v>
      </c>
      <c r="B32" s="153" t="s">
        <v>218</v>
      </c>
      <c r="C32" s="93">
        <v>1354476.956851</v>
      </c>
      <c r="D32" s="94">
        <v>0</v>
      </c>
      <c r="E32" s="94">
        <v>598.21500000000015</v>
      </c>
      <c r="F32" s="94">
        <v>0</v>
      </c>
      <c r="G32" s="94">
        <v>0</v>
      </c>
      <c r="H32" s="94">
        <v>0</v>
      </c>
      <c r="I32" s="94">
        <v>0</v>
      </c>
      <c r="J32" s="94">
        <v>3329.033398</v>
      </c>
      <c r="K32" s="95">
        <v>3210306.7169999997</v>
      </c>
      <c r="L32" s="94">
        <v>27861.509180950001</v>
      </c>
      <c r="M32" s="94">
        <v>100469.76000000001</v>
      </c>
      <c r="N32" s="94">
        <v>0</v>
      </c>
      <c r="O32" s="94">
        <v>-61936.208999999973</v>
      </c>
      <c r="P32" s="94">
        <v>0</v>
      </c>
      <c r="Q32" s="94">
        <v>-211686.32152205598</v>
      </c>
      <c r="R32" s="152">
        <v>4423419.6609078934</v>
      </c>
      <c r="S32" s="150"/>
    </row>
    <row r="33" spans="1:23" ht="18" customHeight="1" x14ac:dyDescent="0.2">
      <c r="A33" s="146" t="s">
        <v>177</v>
      </c>
      <c r="B33" s="156" t="s">
        <v>219</v>
      </c>
      <c r="C33" s="87">
        <v>0</v>
      </c>
      <c r="D33" s="88">
        <v>0</v>
      </c>
      <c r="E33" s="88">
        <v>0</v>
      </c>
      <c r="F33" s="81">
        <v>0</v>
      </c>
      <c r="G33" s="81">
        <v>0</v>
      </c>
      <c r="H33" s="81">
        <v>0</v>
      </c>
      <c r="I33" s="81">
        <v>0</v>
      </c>
      <c r="J33" s="88">
        <v>0</v>
      </c>
      <c r="K33" s="89">
        <v>649878.79200000002</v>
      </c>
      <c r="L33" s="88">
        <v>0</v>
      </c>
      <c r="M33" s="88">
        <v>0</v>
      </c>
      <c r="N33" s="88">
        <v>0</v>
      </c>
      <c r="O33" s="88">
        <v>0</v>
      </c>
      <c r="P33" s="88">
        <v>0</v>
      </c>
      <c r="Q33" s="88">
        <v>16161.613888972002</v>
      </c>
      <c r="R33" s="152">
        <v>666040.40588897199</v>
      </c>
      <c r="S33" s="150"/>
    </row>
    <row r="34" spans="1:23" ht="18" customHeight="1" x14ac:dyDescent="0.2">
      <c r="A34" s="146"/>
      <c r="B34" s="156" t="s">
        <v>220</v>
      </c>
      <c r="C34" s="87">
        <v>0</v>
      </c>
      <c r="D34" s="88"/>
      <c r="E34" s="88"/>
      <c r="F34" s="81"/>
      <c r="G34" s="81"/>
      <c r="H34" s="81"/>
      <c r="I34" s="81"/>
      <c r="J34" s="88"/>
      <c r="K34" s="89">
        <v>0</v>
      </c>
      <c r="L34" s="88"/>
      <c r="M34" s="88"/>
      <c r="N34" s="88"/>
      <c r="O34" s="88"/>
      <c r="P34" s="88"/>
      <c r="Q34" s="88"/>
      <c r="R34" s="152"/>
      <c r="S34" s="150"/>
    </row>
    <row r="35" spans="1:23" ht="18" customHeight="1" x14ac:dyDescent="0.2">
      <c r="A35" s="146" t="s">
        <v>179</v>
      </c>
      <c r="B35" s="156" t="s">
        <v>221</v>
      </c>
      <c r="C35" s="87">
        <v>926496.1610000002</v>
      </c>
      <c r="D35" s="88">
        <v>0</v>
      </c>
      <c r="E35" s="88">
        <v>0</v>
      </c>
      <c r="F35" s="81">
        <v>0</v>
      </c>
      <c r="G35" s="81">
        <v>0</v>
      </c>
      <c r="H35" s="81">
        <v>0</v>
      </c>
      <c r="I35" s="81">
        <v>0</v>
      </c>
      <c r="J35" s="88">
        <v>0</v>
      </c>
      <c r="K35" s="89">
        <v>1630520.1839999999</v>
      </c>
      <c r="L35" s="88">
        <v>0</v>
      </c>
      <c r="M35" s="88">
        <v>0</v>
      </c>
      <c r="N35" s="88">
        <v>0</v>
      </c>
      <c r="O35" s="88">
        <v>0</v>
      </c>
      <c r="P35" s="88">
        <v>0</v>
      </c>
      <c r="Q35" s="88">
        <v>-227847.93541102798</v>
      </c>
      <c r="R35" s="152">
        <v>2329168.4095889721</v>
      </c>
      <c r="S35" s="150"/>
    </row>
    <row r="36" spans="1:23" ht="18" customHeight="1" x14ac:dyDescent="0.2">
      <c r="A36" s="146" t="s">
        <v>181</v>
      </c>
      <c r="B36" s="156" t="s">
        <v>222</v>
      </c>
      <c r="C36" s="87">
        <v>427980.79585099983</v>
      </c>
      <c r="D36" s="88">
        <v>0</v>
      </c>
      <c r="E36" s="88">
        <v>598.21500000000015</v>
      </c>
      <c r="F36" s="81">
        <v>0</v>
      </c>
      <c r="G36" s="81">
        <v>0</v>
      </c>
      <c r="H36" s="81">
        <v>0</v>
      </c>
      <c r="I36" s="81">
        <v>0</v>
      </c>
      <c r="J36" s="88">
        <v>3329.033398</v>
      </c>
      <c r="K36" s="89">
        <v>929907.74099999992</v>
      </c>
      <c r="L36" s="88">
        <v>27861.509180950001</v>
      </c>
      <c r="M36" s="88">
        <v>100469.76000000001</v>
      </c>
      <c r="N36" s="88">
        <v>0</v>
      </c>
      <c r="O36" s="88">
        <v>-61936.208999999973</v>
      </c>
      <c r="P36" s="88">
        <v>0</v>
      </c>
      <c r="Q36" s="88">
        <v>0</v>
      </c>
      <c r="R36" s="152">
        <v>1428210.8454299497</v>
      </c>
      <c r="S36" s="150"/>
    </row>
    <row r="37" spans="1:23" ht="18" customHeight="1" x14ac:dyDescent="0.2">
      <c r="A37" s="146" t="s">
        <v>183</v>
      </c>
      <c r="B37" s="153" t="s">
        <v>223</v>
      </c>
      <c r="C37" s="91">
        <v>35563.720000000008</v>
      </c>
      <c r="D37" s="81">
        <v>0</v>
      </c>
      <c r="E37" s="81">
        <v>-9029.8934019999997</v>
      </c>
      <c r="F37" s="81">
        <v>0</v>
      </c>
      <c r="G37" s="81">
        <v>0</v>
      </c>
      <c r="H37" s="81">
        <v>-4.5919999999999996</v>
      </c>
      <c r="I37" s="81">
        <v>0</v>
      </c>
      <c r="J37" s="81">
        <v>-6.2720000000000056</v>
      </c>
      <c r="K37" s="82">
        <v>0</v>
      </c>
      <c r="L37" s="81">
        <v>20842.127413719998</v>
      </c>
      <c r="M37" s="81">
        <v>195658.47143509315</v>
      </c>
      <c r="N37" s="81">
        <v>0</v>
      </c>
      <c r="O37" s="81">
        <v>8319703.1804174231</v>
      </c>
      <c r="P37" s="81">
        <v>0</v>
      </c>
      <c r="Q37" s="81">
        <v>0</v>
      </c>
      <c r="R37" s="152">
        <v>8562726.7418642361</v>
      </c>
      <c r="S37" s="150"/>
    </row>
    <row r="38" spans="1:23" ht="18" customHeight="1" x14ac:dyDescent="0.2">
      <c r="A38" s="146" t="s">
        <v>185</v>
      </c>
      <c r="B38" s="156" t="s">
        <v>224</v>
      </c>
      <c r="C38" s="87">
        <v>5.8819999999999997</v>
      </c>
      <c r="D38" s="88">
        <v>0</v>
      </c>
      <c r="E38" s="88">
        <v>-8852.6144019999992</v>
      </c>
      <c r="F38" s="81">
        <v>0</v>
      </c>
      <c r="G38" s="81">
        <v>0</v>
      </c>
      <c r="H38" s="81">
        <v>-4.5919999999999996</v>
      </c>
      <c r="I38" s="81">
        <v>0</v>
      </c>
      <c r="J38" s="88">
        <v>-6.2720000000000056</v>
      </c>
      <c r="K38" s="89">
        <v>0</v>
      </c>
      <c r="L38" s="88">
        <v>22938.603272299999</v>
      </c>
      <c r="M38" s="88">
        <v>-2584.0790559999987</v>
      </c>
      <c r="N38" s="88">
        <v>0</v>
      </c>
      <c r="O38" s="88">
        <v>657114.7598306</v>
      </c>
      <c r="P38" s="88">
        <v>0</v>
      </c>
      <c r="Q38" s="88">
        <v>0</v>
      </c>
      <c r="R38" s="152">
        <v>668611.68764490006</v>
      </c>
      <c r="S38" s="150"/>
    </row>
    <row r="39" spans="1:23" ht="18" customHeight="1" x14ac:dyDescent="0.2">
      <c r="A39" s="146" t="s">
        <v>187</v>
      </c>
      <c r="B39" s="156" t="s">
        <v>225</v>
      </c>
      <c r="C39" s="87">
        <v>35557.838000000011</v>
      </c>
      <c r="D39" s="88">
        <v>0</v>
      </c>
      <c r="E39" s="88">
        <v>-177.27899999999997</v>
      </c>
      <c r="F39" s="81">
        <v>0</v>
      </c>
      <c r="G39" s="81">
        <v>0</v>
      </c>
      <c r="H39" s="81">
        <v>0</v>
      </c>
      <c r="I39" s="81">
        <v>0</v>
      </c>
      <c r="J39" s="88">
        <v>0</v>
      </c>
      <c r="K39" s="89">
        <v>0</v>
      </c>
      <c r="L39" s="88">
        <v>-2096.4758585799996</v>
      </c>
      <c r="M39" s="88">
        <v>198242.55049109313</v>
      </c>
      <c r="N39" s="88">
        <v>0</v>
      </c>
      <c r="O39" s="88">
        <v>7662588.4205868235</v>
      </c>
      <c r="P39" s="88">
        <v>0</v>
      </c>
      <c r="Q39" s="88">
        <v>0</v>
      </c>
      <c r="R39" s="152">
        <v>7894115.0542193362</v>
      </c>
      <c r="S39" s="150"/>
    </row>
    <row r="40" spans="1:23" ht="18" customHeight="1" x14ac:dyDescent="0.2">
      <c r="A40" s="146" t="s">
        <v>189</v>
      </c>
      <c r="B40" s="153" t="s">
        <v>226</v>
      </c>
      <c r="C40" s="91">
        <v>-627098.08903999988</v>
      </c>
      <c r="D40" s="81">
        <v>3863.2879999999986</v>
      </c>
      <c r="E40" s="81">
        <v>-4859.8985650000013</v>
      </c>
      <c r="F40" s="81">
        <v>0</v>
      </c>
      <c r="G40" s="81">
        <v>0</v>
      </c>
      <c r="H40" s="81">
        <v>0</v>
      </c>
      <c r="I40" s="81">
        <v>0</v>
      </c>
      <c r="J40" s="81">
        <v>162.47200000000004</v>
      </c>
      <c r="K40" s="82">
        <v>0</v>
      </c>
      <c r="L40" s="81">
        <v>679279.49132848042</v>
      </c>
      <c r="M40" s="81">
        <v>256917.6889999999</v>
      </c>
      <c r="N40" s="81">
        <v>-83099.042790999883</v>
      </c>
      <c r="O40" s="81">
        <v>600425.17194955598</v>
      </c>
      <c r="P40" s="81">
        <v>192815.90560624999</v>
      </c>
      <c r="Q40" s="81">
        <v>6260.1446000000005</v>
      </c>
      <c r="R40" s="152">
        <v>1024667.1320882863</v>
      </c>
      <c r="S40" s="150"/>
    </row>
    <row r="41" spans="1:23" ht="18" customHeight="1" x14ac:dyDescent="0.2">
      <c r="A41" s="146" t="s">
        <v>191</v>
      </c>
      <c r="B41" s="156" t="s">
        <v>224</v>
      </c>
      <c r="C41" s="87">
        <v>-641416.92672099988</v>
      </c>
      <c r="D41" s="88">
        <v>-4543.8350000000009</v>
      </c>
      <c r="E41" s="88">
        <v>-5713.237591000001</v>
      </c>
      <c r="F41" s="81">
        <v>0</v>
      </c>
      <c r="G41" s="81">
        <v>0</v>
      </c>
      <c r="H41" s="81">
        <v>0</v>
      </c>
      <c r="I41" s="81">
        <v>0</v>
      </c>
      <c r="J41" s="88">
        <v>305.80200000000002</v>
      </c>
      <c r="K41" s="89">
        <v>0</v>
      </c>
      <c r="L41" s="88">
        <v>327628.41265335004</v>
      </c>
      <c r="M41" s="88">
        <v>73472.254866000018</v>
      </c>
      <c r="N41" s="88">
        <v>-81338.12779099989</v>
      </c>
      <c r="O41" s="88">
        <v>-4861.2092259999999</v>
      </c>
      <c r="P41" s="88">
        <v>66647.613504199981</v>
      </c>
      <c r="Q41" s="88">
        <v>0</v>
      </c>
      <c r="R41" s="152">
        <v>-269819.25330544973</v>
      </c>
      <c r="S41" s="150"/>
    </row>
    <row r="42" spans="1:23" ht="18" customHeight="1" x14ac:dyDescent="0.2">
      <c r="A42" s="146" t="s">
        <v>193</v>
      </c>
      <c r="B42" s="156" t="s">
        <v>225</v>
      </c>
      <c r="C42" s="87">
        <v>14318.837681000026</v>
      </c>
      <c r="D42" s="88">
        <v>8407.1229999999996</v>
      </c>
      <c r="E42" s="88">
        <v>853.33902599999976</v>
      </c>
      <c r="F42" s="81">
        <v>0</v>
      </c>
      <c r="G42" s="81">
        <v>0</v>
      </c>
      <c r="H42" s="81">
        <v>0</v>
      </c>
      <c r="I42" s="81">
        <v>0</v>
      </c>
      <c r="J42" s="88">
        <v>-143.32999999999998</v>
      </c>
      <c r="K42" s="89">
        <v>0</v>
      </c>
      <c r="L42" s="88">
        <v>351651.07867513038</v>
      </c>
      <c r="M42" s="88">
        <v>183445.43413399989</v>
      </c>
      <c r="N42" s="88">
        <v>-1760.9150000000002</v>
      </c>
      <c r="O42" s="88">
        <v>605286.38117555599</v>
      </c>
      <c r="P42" s="88">
        <v>126168.29210205001</v>
      </c>
      <c r="Q42" s="88">
        <v>6260.1446000000005</v>
      </c>
      <c r="R42" s="152">
        <v>1294486.3853937362</v>
      </c>
      <c r="S42" s="150"/>
    </row>
    <row r="43" spans="1:23" ht="18" customHeight="1" x14ac:dyDescent="0.2">
      <c r="A43" s="146" t="s">
        <v>195</v>
      </c>
      <c r="B43" s="153" t="s">
        <v>227</v>
      </c>
      <c r="C43" s="91">
        <v>14416.684709999992</v>
      </c>
      <c r="D43" s="81">
        <v>5999.7216500000004</v>
      </c>
      <c r="E43" s="81">
        <v>-10634.007514000001</v>
      </c>
      <c r="F43" s="81">
        <v>0</v>
      </c>
      <c r="G43" s="81">
        <v>7377.0160000000005</v>
      </c>
      <c r="H43" s="81">
        <v>-70105.281000000003</v>
      </c>
      <c r="I43" s="81">
        <v>1012.6410936299997</v>
      </c>
      <c r="J43" s="81">
        <v>29677.841832799997</v>
      </c>
      <c r="K43" s="82">
        <v>0</v>
      </c>
      <c r="L43" s="81">
        <v>137618.17985267084</v>
      </c>
      <c r="M43" s="81">
        <v>25906.281537618019</v>
      </c>
      <c r="N43" s="81">
        <v>0</v>
      </c>
      <c r="O43" s="81">
        <v>0</v>
      </c>
      <c r="P43" s="81">
        <v>0</v>
      </c>
      <c r="Q43" s="81">
        <v>-29667.641800000001</v>
      </c>
      <c r="R43" s="152">
        <v>111601.43636271886</v>
      </c>
      <c r="S43" s="150"/>
    </row>
    <row r="44" spans="1:23" ht="18" customHeight="1" x14ac:dyDescent="0.2">
      <c r="A44" s="146" t="s">
        <v>197</v>
      </c>
      <c r="B44" s="153" t="s">
        <v>228</v>
      </c>
      <c r="C44" s="91">
        <v>-23594.395999999997</v>
      </c>
      <c r="D44" s="81">
        <v>0</v>
      </c>
      <c r="E44" s="81">
        <v>0</v>
      </c>
      <c r="F44" s="81">
        <v>0</v>
      </c>
      <c r="G44" s="81">
        <v>0</v>
      </c>
      <c r="H44" s="81">
        <v>0</v>
      </c>
      <c r="I44" s="81">
        <v>0</v>
      </c>
      <c r="J44" s="81">
        <v>0</v>
      </c>
      <c r="K44" s="82">
        <v>95438.391000000003</v>
      </c>
      <c r="L44" s="81">
        <v>0</v>
      </c>
      <c r="M44" s="81">
        <v>0</v>
      </c>
      <c r="N44" s="81">
        <v>0</v>
      </c>
      <c r="O44" s="81">
        <v>0</v>
      </c>
      <c r="P44" s="81">
        <v>0</v>
      </c>
      <c r="Q44" s="81">
        <v>0</v>
      </c>
      <c r="R44" s="152">
        <v>71843.99500000001</v>
      </c>
      <c r="S44" s="150"/>
    </row>
    <row r="45" spans="1:23" s="151" customFormat="1" ht="18" customHeight="1" x14ac:dyDescent="0.2">
      <c r="A45" s="146" t="s">
        <v>199</v>
      </c>
      <c r="B45" s="153" t="s">
        <v>229</v>
      </c>
      <c r="C45" s="91">
        <v>0</v>
      </c>
      <c r="D45" s="81">
        <v>0</v>
      </c>
      <c r="E45" s="81">
        <v>0</v>
      </c>
      <c r="F45" s="81">
        <v>0</v>
      </c>
      <c r="G45" s="81">
        <v>0</v>
      </c>
      <c r="H45" s="81">
        <v>0</v>
      </c>
      <c r="I45" s="81">
        <v>124.54365068</v>
      </c>
      <c r="J45" s="81">
        <v>119778.15603330394</v>
      </c>
      <c r="K45" s="82">
        <v>0</v>
      </c>
      <c r="L45" s="81">
        <v>0</v>
      </c>
      <c r="M45" s="81">
        <v>0</v>
      </c>
      <c r="N45" s="81">
        <v>0</v>
      </c>
      <c r="O45" s="81">
        <v>0</v>
      </c>
      <c r="P45" s="81">
        <v>0</v>
      </c>
      <c r="Q45" s="81">
        <v>0</v>
      </c>
      <c r="R45" s="152">
        <v>119902.69968398394</v>
      </c>
      <c r="S45" s="150"/>
    </row>
    <row r="46" spans="1:23" ht="18" customHeight="1" x14ac:dyDescent="0.2">
      <c r="A46" s="146" t="s">
        <v>201</v>
      </c>
      <c r="B46" s="153" t="s">
        <v>230</v>
      </c>
      <c r="C46" s="91">
        <v>233104.19120499986</v>
      </c>
      <c r="D46" s="81">
        <v>-5137.2324460458349</v>
      </c>
      <c r="E46" s="81">
        <v>61538.664166890005</v>
      </c>
      <c r="F46" s="81">
        <v>0</v>
      </c>
      <c r="G46" s="81">
        <v>-794.31799999999998</v>
      </c>
      <c r="H46" s="81">
        <v>-874.61599999999976</v>
      </c>
      <c r="I46" s="81">
        <v>113.82465080999998</v>
      </c>
      <c r="J46" s="81">
        <v>3190.9325436535396</v>
      </c>
      <c r="K46" s="82">
        <v>240474.12899999996</v>
      </c>
      <c r="L46" s="81">
        <v>122481.63791960003</v>
      </c>
      <c r="M46" s="81">
        <v>679447.05700000003</v>
      </c>
      <c r="N46" s="81">
        <v>0</v>
      </c>
      <c r="O46" s="81">
        <v>97241.23347391031</v>
      </c>
      <c r="P46" s="81">
        <v>98234.446120499968</v>
      </c>
      <c r="Q46" s="81">
        <v>-7484.9555</v>
      </c>
      <c r="R46" s="152">
        <v>1521534.9941343179</v>
      </c>
      <c r="S46" s="150"/>
    </row>
    <row r="47" spans="1:23" s="151" customFormat="1" ht="18" customHeight="1" x14ac:dyDescent="0.2">
      <c r="A47" s="146" t="s">
        <v>234</v>
      </c>
      <c r="B47" s="156" t="s">
        <v>231</v>
      </c>
      <c r="C47" s="87">
        <v>0</v>
      </c>
      <c r="D47" s="88">
        <v>0</v>
      </c>
      <c r="E47" s="88">
        <v>0</v>
      </c>
      <c r="F47" s="81">
        <v>0</v>
      </c>
      <c r="G47" s="81">
        <v>0</v>
      </c>
      <c r="H47" s="81">
        <v>0</v>
      </c>
      <c r="I47" s="81">
        <v>0</v>
      </c>
      <c r="J47" s="88">
        <v>0</v>
      </c>
      <c r="K47" s="89">
        <v>0</v>
      </c>
      <c r="L47" s="88">
        <v>53544.588504000007</v>
      </c>
      <c r="M47" s="88">
        <v>290505.103</v>
      </c>
      <c r="N47" s="88">
        <v>0</v>
      </c>
      <c r="O47" s="88">
        <v>54.345999999999997</v>
      </c>
      <c r="P47" s="88">
        <v>97044.015238099964</v>
      </c>
      <c r="Q47" s="88">
        <v>-7484.9555</v>
      </c>
      <c r="R47" s="152">
        <v>433663.09724209999</v>
      </c>
      <c r="S47" s="150"/>
      <c r="T47" s="128"/>
      <c r="U47" s="128"/>
      <c r="V47" s="128"/>
      <c r="W47" s="128"/>
    </row>
    <row r="48" spans="1:23" ht="18" customHeight="1" thickBot="1" x14ac:dyDescent="0.25">
      <c r="A48" s="158" t="s">
        <v>235</v>
      </c>
      <c r="B48" s="159" t="s">
        <v>232</v>
      </c>
      <c r="C48" s="160">
        <v>233104.19120499986</v>
      </c>
      <c r="D48" s="161">
        <v>-5137.2324460458349</v>
      </c>
      <c r="E48" s="161">
        <v>61538.664166890005</v>
      </c>
      <c r="F48" s="120">
        <v>0</v>
      </c>
      <c r="G48" s="120">
        <v>-794.31799999999998</v>
      </c>
      <c r="H48" s="120">
        <v>-874.61599999999976</v>
      </c>
      <c r="I48" s="120">
        <v>113.82465080999998</v>
      </c>
      <c r="J48" s="161">
        <v>3190.9325436535396</v>
      </c>
      <c r="K48" s="162">
        <v>240474.12899999996</v>
      </c>
      <c r="L48" s="161">
        <v>68937.04941560002</v>
      </c>
      <c r="M48" s="161">
        <v>388941.95399999997</v>
      </c>
      <c r="N48" s="161">
        <v>0</v>
      </c>
      <c r="O48" s="161">
        <v>97186.887473910305</v>
      </c>
      <c r="P48" s="161">
        <v>1190.4308823999984</v>
      </c>
      <c r="Q48" s="161">
        <v>0</v>
      </c>
      <c r="R48" s="163">
        <v>1087871.8968922177</v>
      </c>
      <c r="S48" s="150"/>
    </row>
    <row r="49" spans="2:16" ht="18" customHeight="1" x14ac:dyDescent="0.2">
      <c r="D49" s="135"/>
      <c r="L49" s="59"/>
      <c r="M49" s="57"/>
      <c r="N49" s="57"/>
      <c r="O49" s="126"/>
      <c r="P49" s="126"/>
    </row>
    <row r="50" spans="2:16" ht="18" customHeight="1" x14ac:dyDescent="0.2">
      <c r="D50" s="135"/>
      <c r="L50" s="59"/>
      <c r="O50" s="126"/>
      <c r="P50" s="126"/>
    </row>
    <row r="51" spans="2:16" ht="18" customHeight="1" x14ac:dyDescent="0.2">
      <c r="O51" s="125"/>
      <c r="P51" s="125"/>
    </row>
    <row r="52" spans="2:16" ht="18" customHeight="1" x14ac:dyDescent="0.2">
      <c r="J52" s="135"/>
      <c r="O52" s="126"/>
      <c r="P52" s="126"/>
    </row>
    <row r="53" spans="2:16" ht="18" customHeight="1" x14ac:dyDescent="0.2">
      <c r="O53" s="57"/>
      <c r="P53" s="57"/>
    </row>
    <row r="59" spans="2:16" ht="18" customHeight="1" x14ac:dyDescent="0.2">
      <c r="B59" s="54"/>
    </row>
    <row r="66" spans="17:17" ht="18" customHeight="1" x14ac:dyDescent="0.2">
      <c r="Q66" s="157"/>
    </row>
    <row r="67" spans="17:17" ht="18" customHeight="1" x14ac:dyDescent="0.2">
      <c r="Q67" s="157"/>
    </row>
  </sheetData>
  <mergeCells count="4">
    <mergeCell ref="A5:A9"/>
    <mergeCell ref="B5:B9"/>
    <mergeCell ref="C5:K5"/>
    <mergeCell ref="L5:Q5"/>
  </mergeCells>
  <pageMargins left="0.3" right="0.25" top="0.2" bottom="0.2" header="0.3" footer="0.3"/>
  <pageSetup scale="47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4"/>
  <sheetViews>
    <sheetView zoomScale="80" zoomScaleNormal="80" workbookViewId="0">
      <pane xSplit="2" ySplit="9" topLeftCell="E10" activePane="bottomRight" state="frozen"/>
      <selection pane="topRight" activeCell="C1" sqref="C1"/>
      <selection pane="bottomLeft" activeCell="A10" sqref="A10"/>
      <selection pane="bottomRight" activeCell="N38" sqref="N38"/>
    </sheetView>
  </sheetViews>
  <sheetFormatPr defaultColWidth="9.140625" defaultRowHeight="18" customHeight="1" x14ac:dyDescent="0.2"/>
  <cols>
    <col min="1" max="1" width="5" style="127" customWidth="1"/>
    <col min="2" max="2" width="52.42578125" style="127" customWidth="1"/>
    <col min="3" max="3" width="13.7109375" style="135" customWidth="1"/>
    <col min="4" max="5" width="13.7109375" style="131" customWidth="1"/>
    <col min="6" max="6" width="13.7109375" style="131" hidden="1" customWidth="1"/>
    <col min="7" max="10" width="13.7109375" style="131" customWidth="1"/>
    <col min="11" max="11" width="14.85546875" style="131" customWidth="1"/>
    <col min="12" max="12" width="13.7109375" style="135" customWidth="1"/>
    <col min="13" max="15" width="13.7109375" style="131" customWidth="1"/>
    <col min="16" max="16" width="13.7109375" style="127" customWidth="1"/>
    <col min="17" max="17" width="13.7109375" style="131" customWidth="1"/>
    <col min="18" max="18" width="10.42578125" style="127" customWidth="1"/>
    <col min="19" max="19" width="10.140625" style="157" customWidth="1"/>
    <col min="20" max="20" width="10.85546875" style="127" bestFit="1" customWidth="1"/>
    <col min="21" max="16384" width="9.140625" style="127"/>
  </cols>
  <sheetData>
    <row r="1" spans="1:20" ht="18" customHeight="1" x14ac:dyDescent="0.2">
      <c r="B1" s="52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9"/>
    </row>
    <row r="2" spans="1:20" ht="18" customHeight="1" x14ac:dyDescent="0.3">
      <c r="B2" s="164" t="s">
        <v>236</v>
      </c>
      <c r="C2" s="53"/>
      <c r="D2" s="57"/>
      <c r="E2" s="165"/>
      <c r="F2" s="165"/>
      <c r="G2" s="165"/>
      <c r="H2" s="165"/>
      <c r="I2" s="165"/>
      <c r="J2" s="53"/>
      <c r="K2" s="57"/>
      <c r="L2" s="53"/>
      <c r="M2" s="53"/>
      <c r="N2" s="53"/>
      <c r="O2" s="53"/>
      <c r="P2" s="53"/>
      <c r="Q2" s="52"/>
    </row>
    <row r="3" spans="1:20" ht="18" customHeight="1" x14ac:dyDescent="0.25">
      <c r="B3" s="133" t="s">
        <v>207</v>
      </c>
      <c r="C3" s="53"/>
      <c r="D3" s="53"/>
      <c r="E3" s="57"/>
      <c r="F3" s="57"/>
      <c r="G3" s="57"/>
      <c r="H3" s="57"/>
      <c r="I3" s="57"/>
      <c r="J3" s="267"/>
      <c r="K3" s="267"/>
      <c r="L3" s="58"/>
      <c r="M3" s="53"/>
      <c r="N3" s="53"/>
      <c r="O3" s="53"/>
      <c r="P3" s="53"/>
      <c r="Q3" s="52"/>
      <c r="S3" s="55"/>
    </row>
    <row r="4" spans="1:20" s="54" customFormat="1" ht="18" customHeight="1" thickBot="1" x14ac:dyDescent="0.25">
      <c r="B4" s="166" t="s">
        <v>79</v>
      </c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S4" s="55"/>
    </row>
    <row r="5" spans="1:20" s="62" customFormat="1" ht="18" customHeight="1" x14ac:dyDescent="0.25">
      <c r="A5" s="268" t="s">
        <v>237</v>
      </c>
      <c r="B5" s="271" t="s">
        <v>238</v>
      </c>
      <c r="C5" s="274" t="s">
        <v>82</v>
      </c>
      <c r="D5" s="275"/>
      <c r="E5" s="275"/>
      <c r="F5" s="275"/>
      <c r="G5" s="275"/>
      <c r="H5" s="275"/>
      <c r="I5" s="275"/>
      <c r="J5" s="275"/>
      <c r="K5" s="276"/>
      <c r="L5" s="275" t="s">
        <v>210</v>
      </c>
      <c r="M5" s="275"/>
      <c r="N5" s="275"/>
      <c r="O5" s="275"/>
      <c r="P5" s="276"/>
      <c r="Q5" s="264" t="s">
        <v>239</v>
      </c>
      <c r="S5" s="168"/>
    </row>
    <row r="6" spans="1:20" s="62" customFormat="1" ht="18" customHeight="1" x14ac:dyDescent="0.25">
      <c r="A6" s="269"/>
      <c r="B6" s="272"/>
      <c r="C6" s="169" t="s">
        <v>84</v>
      </c>
      <c r="D6" s="170" t="s">
        <v>85</v>
      </c>
      <c r="E6" s="169" t="s">
        <v>86</v>
      </c>
      <c r="F6" s="171" t="s">
        <v>87</v>
      </c>
      <c r="G6" s="171" t="s">
        <v>88</v>
      </c>
      <c r="H6" s="171" t="s">
        <v>89</v>
      </c>
      <c r="I6" s="171" t="s">
        <v>90</v>
      </c>
      <c r="J6" s="170" t="s">
        <v>91</v>
      </c>
      <c r="K6" s="169" t="s">
        <v>92</v>
      </c>
      <c r="L6" s="172" t="s">
        <v>93</v>
      </c>
      <c r="M6" s="169" t="s">
        <v>94</v>
      </c>
      <c r="N6" s="169" t="s">
        <v>95</v>
      </c>
      <c r="O6" s="170" t="s">
        <v>96</v>
      </c>
      <c r="P6" s="169" t="s">
        <v>97</v>
      </c>
      <c r="Q6" s="265"/>
      <c r="S6" s="168"/>
    </row>
    <row r="7" spans="1:20" s="62" customFormat="1" ht="18" customHeight="1" x14ac:dyDescent="0.25">
      <c r="A7" s="269"/>
      <c r="B7" s="272"/>
      <c r="C7" s="173" t="s">
        <v>98</v>
      </c>
      <c r="D7" s="173" t="s">
        <v>99</v>
      </c>
      <c r="E7" s="173" t="s">
        <v>100</v>
      </c>
      <c r="F7" s="174" t="s">
        <v>101</v>
      </c>
      <c r="G7" s="174" t="s">
        <v>102</v>
      </c>
      <c r="H7" s="174" t="s">
        <v>103</v>
      </c>
      <c r="I7" s="174" t="s">
        <v>104</v>
      </c>
      <c r="J7" s="173" t="s">
        <v>105</v>
      </c>
      <c r="K7" s="173" t="s">
        <v>106</v>
      </c>
      <c r="L7" s="175" t="s">
        <v>107</v>
      </c>
      <c r="M7" s="173" t="s">
        <v>107</v>
      </c>
      <c r="N7" s="173" t="s">
        <v>108</v>
      </c>
      <c r="O7" s="173" t="s">
        <v>100</v>
      </c>
      <c r="P7" s="173" t="s">
        <v>109</v>
      </c>
      <c r="Q7" s="265"/>
      <c r="S7" s="168"/>
    </row>
    <row r="8" spans="1:20" s="62" customFormat="1" ht="18" customHeight="1" x14ac:dyDescent="0.25">
      <c r="A8" s="269"/>
      <c r="B8" s="272"/>
      <c r="C8" s="173" t="s">
        <v>110</v>
      </c>
      <c r="D8" s="173" t="s">
        <v>111</v>
      </c>
      <c r="E8" s="173" t="s">
        <v>112</v>
      </c>
      <c r="F8" s="174" t="s">
        <v>99</v>
      </c>
      <c r="G8" s="174" t="s">
        <v>113</v>
      </c>
      <c r="H8" s="174" t="s">
        <v>113</v>
      </c>
      <c r="I8" s="174" t="s">
        <v>114</v>
      </c>
      <c r="J8" s="173" t="s">
        <v>115</v>
      </c>
      <c r="K8" s="173" t="s">
        <v>116</v>
      </c>
      <c r="L8" s="175" t="s">
        <v>117</v>
      </c>
      <c r="M8" s="173" t="s">
        <v>118</v>
      </c>
      <c r="N8" s="173" t="s">
        <v>119</v>
      </c>
      <c r="O8" s="173" t="s">
        <v>120</v>
      </c>
      <c r="P8" s="173" t="s">
        <v>121</v>
      </c>
      <c r="Q8" s="265"/>
      <c r="S8" s="168"/>
    </row>
    <row r="9" spans="1:20" s="62" customFormat="1" ht="18" customHeight="1" thickBot="1" x14ac:dyDescent="0.3">
      <c r="A9" s="270"/>
      <c r="B9" s="273"/>
      <c r="C9" s="176" t="s">
        <v>122</v>
      </c>
      <c r="D9" s="176"/>
      <c r="E9" s="176" t="s">
        <v>123</v>
      </c>
      <c r="F9" s="177" t="s">
        <v>115</v>
      </c>
      <c r="G9" s="177" t="s">
        <v>124</v>
      </c>
      <c r="H9" s="177" t="s">
        <v>124</v>
      </c>
      <c r="I9" s="177"/>
      <c r="J9" s="176"/>
      <c r="K9" s="176"/>
      <c r="L9" s="178" t="s">
        <v>122</v>
      </c>
      <c r="M9" s="176" t="s">
        <v>122</v>
      </c>
      <c r="N9" s="176" t="s">
        <v>125</v>
      </c>
      <c r="O9" s="176" t="s">
        <v>126</v>
      </c>
      <c r="P9" s="176" t="s">
        <v>127</v>
      </c>
      <c r="Q9" s="266"/>
      <c r="S9" s="168"/>
    </row>
    <row r="10" spans="1:20" s="54" customFormat="1" ht="18" customHeight="1" x14ac:dyDescent="0.2">
      <c r="A10" s="146" t="s">
        <v>128</v>
      </c>
      <c r="B10" s="179" t="s">
        <v>240</v>
      </c>
      <c r="C10" s="80">
        <v>100192.94762700722</v>
      </c>
      <c r="D10" s="106">
        <v>5033.7476399592833</v>
      </c>
      <c r="E10" s="106">
        <v>-487.08700000000044</v>
      </c>
      <c r="F10" s="106">
        <v>0</v>
      </c>
      <c r="G10" s="106">
        <v>-991.55</v>
      </c>
      <c r="H10" s="106">
        <v>-956.30300000000091</v>
      </c>
      <c r="I10" s="106">
        <v>-462.48557670000287</v>
      </c>
      <c r="J10" s="106">
        <v>-41568.129354154138</v>
      </c>
      <c r="K10" s="148">
        <v>310294.57400000002</v>
      </c>
      <c r="L10" s="106">
        <v>-382891.72594089992</v>
      </c>
      <c r="M10" s="106">
        <v>-554700.75999999989</v>
      </c>
      <c r="N10" s="106">
        <v>-3026671</v>
      </c>
      <c r="O10" s="106">
        <v>1678827.8395699877</v>
      </c>
      <c r="P10" s="148">
        <v>1892100.9921347401</v>
      </c>
      <c r="Q10" s="149">
        <v>-22278.939900059719</v>
      </c>
      <c r="R10" s="181"/>
      <c r="S10" s="180"/>
    </row>
    <row r="11" spans="1:20" s="54" customFormat="1" ht="18" customHeight="1" x14ac:dyDescent="0.2">
      <c r="A11" s="146" t="s">
        <v>130</v>
      </c>
      <c r="B11" s="179" t="s">
        <v>241</v>
      </c>
      <c r="C11" s="80">
        <v>201846.65279200717</v>
      </c>
      <c r="D11" s="106">
        <v>6125.1489187717834</v>
      </c>
      <c r="E11" s="106">
        <v>-1202.5699999999997</v>
      </c>
      <c r="F11" s="106">
        <v>0</v>
      </c>
      <c r="G11" s="106">
        <v>-991.55</v>
      </c>
      <c r="H11" s="106">
        <v>-835.05600000000095</v>
      </c>
      <c r="I11" s="106">
        <v>-462.48557670000287</v>
      </c>
      <c r="J11" s="106">
        <v>-34833.060563006235</v>
      </c>
      <c r="K11" s="148">
        <v>330891.77100000001</v>
      </c>
      <c r="L11" s="106">
        <v>468196.12652725005</v>
      </c>
      <c r="M11" s="106">
        <v>81901.865999999995</v>
      </c>
      <c r="N11" s="106">
        <v>-2128900</v>
      </c>
      <c r="O11" s="106">
        <v>5178263.1569016771</v>
      </c>
      <c r="P11" s="106">
        <v>0</v>
      </c>
      <c r="Q11" s="152">
        <v>4100000</v>
      </c>
      <c r="R11" s="181"/>
      <c r="S11" s="180"/>
      <c r="T11" s="181"/>
    </row>
    <row r="12" spans="1:20" s="54" customFormat="1" ht="18" customHeight="1" x14ac:dyDescent="0.2">
      <c r="A12" s="146" t="s">
        <v>132</v>
      </c>
      <c r="B12" s="182" t="s">
        <v>135</v>
      </c>
      <c r="C12" s="107">
        <v>27756.721698000001</v>
      </c>
      <c r="D12" s="108">
        <v>247.80983499999999</v>
      </c>
      <c r="E12" s="108">
        <v>1021.876</v>
      </c>
      <c r="F12" s="108">
        <v>0</v>
      </c>
      <c r="G12" s="108">
        <v>0</v>
      </c>
      <c r="H12" s="108">
        <v>0</v>
      </c>
      <c r="I12" s="108">
        <v>0</v>
      </c>
      <c r="J12" s="108">
        <v>0</v>
      </c>
      <c r="K12" s="183">
        <v>-2681</v>
      </c>
      <c r="L12" s="108">
        <v>357499.42818225001</v>
      </c>
      <c r="M12" s="108">
        <v>472042.45199999999</v>
      </c>
      <c r="N12" s="108">
        <v>0</v>
      </c>
      <c r="O12" s="108">
        <v>0</v>
      </c>
      <c r="P12" s="183">
        <v>0</v>
      </c>
      <c r="Q12" s="152">
        <v>855887.28771524993</v>
      </c>
      <c r="R12" s="181"/>
      <c r="S12" s="180"/>
    </row>
    <row r="13" spans="1:20" s="54" customFormat="1" ht="18" customHeight="1" x14ac:dyDescent="0.2">
      <c r="A13" s="146" t="s">
        <v>134</v>
      </c>
      <c r="B13" s="182" t="s">
        <v>242</v>
      </c>
      <c r="C13" s="107">
        <v>174089.93109400716</v>
      </c>
      <c r="D13" s="108">
        <v>5877.3390837717834</v>
      </c>
      <c r="E13" s="108">
        <v>-2224.4459999999999</v>
      </c>
      <c r="F13" s="108">
        <v>0</v>
      </c>
      <c r="G13" s="108">
        <v>-991.55</v>
      </c>
      <c r="H13" s="108">
        <v>-835.05600000000095</v>
      </c>
      <c r="I13" s="108">
        <v>-462.48557670000287</v>
      </c>
      <c r="J13" s="108">
        <v>-34833.060563006235</v>
      </c>
      <c r="K13" s="183">
        <v>333572.77100000001</v>
      </c>
      <c r="L13" s="108">
        <v>110696.69834500004</v>
      </c>
      <c r="M13" s="108">
        <v>-390140.58600000001</v>
      </c>
      <c r="N13" s="108">
        <v>-2128900</v>
      </c>
      <c r="O13" s="108">
        <v>5178263.1569016771</v>
      </c>
      <c r="P13" s="183">
        <v>0</v>
      </c>
      <c r="Q13" s="149">
        <v>3244112.7122847503</v>
      </c>
      <c r="R13" s="181"/>
      <c r="S13" s="180"/>
    </row>
    <row r="14" spans="1:20" s="54" customFormat="1" ht="18" customHeight="1" x14ac:dyDescent="0.2">
      <c r="A14" s="146" t="s">
        <v>136</v>
      </c>
      <c r="B14" s="179" t="s">
        <v>243</v>
      </c>
      <c r="C14" s="80">
        <v>0</v>
      </c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148">
        <v>0</v>
      </c>
      <c r="L14" s="106">
        <v>0</v>
      </c>
      <c r="M14" s="106">
        <v>0</v>
      </c>
      <c r="N14" s="106">
        <v>0</v>
      </c>
      <c r="O14" s="106">
        <v>0</v>
      </c>
      <c r="P14" s="148">
        <v>31164.632900000001</v>
      </c>
      <c r="Q14" s="152">
        <v>31164.632900000001</v>
      </c>
      <c r="R14" s="181"/>
      <c r="S14" s="180"/>
    </row>
    <row r="15" spans="1:20" s="54" customFormat="1" ht="18" customHeight="1" x14ac:dyDescent="0.2">
      <c r="A15" s="146" t="s">
        <v>138</v>
      </c>
      <c r="B15" s="184" t="s">
        <v>139</v>
      </c>
      <c r="C15" s="80">
        <v>0</v>
      </c>
      <c r="D15" s="106">
        <v>0</v>
      </c>
      <c r="E15" s="106">
        <v>0</v>
      </c>
      <c r="F15" s="106">
        <v>0</v>
      </c>
      <c r="G15" s="106">
        <v>0</v>
      </c>
      <c r="H15" s="106">
        <v>0</v>
      </c>
      <c r="I15" s="106">
        <v>0</v>
      </c>
      <c r="J15" s="106">
        <v>0</v>
      </c>
      <c r="K15" s="148">
        <v>0</v>
      </c>
      <c r="L15" s="106">
        <v>0</v>
      </c>
      <c r="M15" s="106">
        <v>0</v>
      </c>
      <c r="N15" s="106">
        <v>0</v>
      </c>
      <c r="O15" s="106">
        <v>0</v>
      </c>
      <c r="P15" s="148">
        <v>1860936.35923474</v>
      </c>
      <c r="Q15" s="152">
        <v>1860936.35923474</v>
      </c>
      <c r="R15" s="181"/>
      <c r="S15" s="180"/>
    </row>
    <row r="16" spans="1:20" s="54" customFormat="1" ht="18" customHeight="1" x14ac:dyDescent="0.2">
      <c r="A16" s="146" t="s">
        <v>140</v>
      </c>
      <c r="B16" s="179" t="s">
        <v>244</v>
      </c>
      <c r="C16" s="80">
        <v>101653.70516499995</v>
      </c>
      <c r="D16" s="106">
        <v>1091.4012788125001</v>
      </c>
      <c r="E16" s="106">
        <v>-715.48299999999927</v>
      </c>
      <c r="F16" s="106">
        <v>0</v>
      </c>
      <c r="G16" s="106">
        <v>0</v>
      </c>
      <c r="H16" s="106">
        <v>121.247</v>
      </c>
      <c r="I16" s="106">
        <v>0</v>
      </c>
      <c r="J16" s="106">
        <v>6735.0687911479044</v>
      </c>
      <c r="K16" s="148">
        <v>20597.196999999993</v>
      </c>
      <c r="L16" s="106">
        <v>851087.85246814997</v>
      </c>
      <c r="M16" s="106">
        <v>636602.62599999993</v>
      </c>
      <c r="N16" s="106">
        <v>897771</v>
      </c>
      <c r="O16" s="106">
        <v>3499435.3173316894</v>
      </c>
      <c r="P16" s="148">
        <v>0</v>
      </c>
      <c r="Q16" s="149">
        <v>6014379.9320347998</v>
      </c>
      <c r="R16" s="181"/>
      <c r="S16" s="180"/>
    </row>
    <row r="17" spans="1:20" s="54" customFormat="1" ht="18" customHeight="1" x14ac:dyDescent="0.2">
      <c r="A17" s="146" t="s">
        <v>142</v>
      </c>
      <c r="B17" s="185" t="s">
        <v>143</v>
      </c>
      <c r="C17" s="107">
        <v>79445.275824999946</v>
      </c>
      <c r="D17" s="108">
        <v>797.82727881250014</v>
      </c>
      <c r="E17" s="108">
        <v>-555.35699999999952</v>
      </c>
      <c r="F17" s="108">
        <v>0</v>
      </c>
      <c r="G17" s="108">
        <v>0</v>
      </c>
      <c r="H17" s="108">
        <v>0</v>
      </c>
      <c r="I17" s="108">
        <v>0</v>
      </c>
      <c r="J17" s="108">
        <v>5575.6898981479044</v>
      </c>
      <c r="K17" s="183">
        <v>589.88399999999956</v>
      </c>
      <c r="L17" s="108">
        <v>487227.60121804994</v>
      </c>
      <c r="M17" s="108">
        <v>327796.91600000003</v>
      </c>
      <c r="N17" s="108">
        <v>897771</v>
      </c>
      <c r="O17" s="108">
        <v>3521564.1627799897</v>
      </c>
      <c r="P17" s="183">
        <v>0</v>
      </c>
      <c r="Q17" s="152">
        <v>5320213</v>
      </c>
      <c r="R17" s="181"/>
      <c r="S17" s="180"/>
    </row>
    <row r="18" spans="1:20" s="54" customFormat="1" ht="18" customHeight="1" x14ac:dyDescent="0.2">
      <c r="A18" s="146" t="s">
        <v>144</v>
      </c>
      <c r="B18" s="185" t="s">
        <v>245</v>
      </c>
      <c r="C18" s="107">
        <v>22208.429339999999</v>
      </c>
      <c r="D18" s="108">
        <v>293.57400000000001</v>
      </c>
      <c r="E18" s="108">
        <v>-160.12599999999981</v>
      </c>
      <c r="F18" s="108">
        <v>0</v>
      </c>
      <c r="G18" s="108">
        <v>0</v>
      </c>
      <c r="H18" s="108">
        <v>121.247</v>
      </c>
      <c r="I18" s="108">
        <v>0</v>
      </c>
      <c r="J18" s="108">
        <v>1159.3788929999998</v>
      </c>
      <c r="K18" s="183">
        <v>20007.312999999995</v>
      </c>
      <c r="L18" s="108">
        <v>363860.25125010009</v>
      </c>
      <c r="M18" s="108">
        <v>308805.70999999996</v>
      </c>
      <c r="N18" s="108">
        <v>0</v>
      </c>
      <c r="O18" s="108">
        <v>-22128.84544830001</v>
      </c>
      <c r="P18" s="108">
        <v>0</v>
      </c>
      <c r="Q18" s="152">
        <v>694166.93203480006</v>
      </c>
      <c r="R18" s="181"/>
      <c r="S18" s="180"/>
    </row>
    <row r="19" spans="1:20" s="151" customFormat="1" ht="18" customHeight="1" x14ac:dyDescent="0.2">
      <c r="A19" s="146" t="s">
        <v>146</v>
      </c>
      <c r="B19" s="147" t="s">
        <v>246</v>
      </c>
      <c r="C19" s="80">
        <v>100193.44623200013</v>
      </c>
      <c r="D19" s="106">
        <v>5033.8191570867348</v>
      </c>
      <c r="E19" s="106">
        <v>-486.81816588999209</v>
      </c>
      <c r="F19" s="106">
        <v>0</v>
      </c>
      <c r="G19" s="106">
        <v>-991.58400000000256</v>
      </c>
      <c r="H19" s="106">
        <v>-956.35199999999895</v>
      </c>
      <c r="I19" s="106">
        <v>-462.53338170000347</v>
      </c>
      <c r="J19" s="106">
        <v>-41568.755222300853</v>
      </c>
      <c r="K19" s="148">
        <v>310294.07599999942</v>
      </c>
      <c r="L19" s="106">
        <v>-382892.20725454739</v>
      </c>
      <c r="M19" s="106">
        <v>-554700.70168819046</v>
      </c>
      <c r="N19" s="106">
        <v>-7416875.6850861534</v>
      </c>
      <c r="O19" s="106">
        <v>6173590.2690682644</v>
      </c>
      <c r="P19" s="148">
        <v>1892100.9921347352</v>
      </c>
      <c r="Q19" s="149">
        <v>82277.965793304145</v>
      </c>
      <c r="R19" s="181"/>
      <c r="S19" s="180"/>
      <c r="T19" s="127"/>
    </row>
    <row r="20" spans="1:20" ht="18" customHeight="1" x14ac:dyDescent="0.2">
      <c r="A20" s="146" t="s">
        <v>148</v>
      </c>
      <c r="B20" s="147" t="s">
        <v>216</v>
      </c>
      <c r="C20" s="91">
        <v>1087062.5139580001</v>
      </c>
      <c r="D20" s="81">
        <v>9759.5963610408999</v>
      </c>
      <c r="E20" s="81">
        <v>37126.261520000007</v>
      </c>
      <c r="F20" s="81">
        <v>0</v>
      </c>
      <c r="G20" s="81">
        <v>5591.1139999999978</v>
      </c>
      <c r="H20" s="81">
        <v>-71940.841</v>
      </c>
      <c r="I20" s="81">
        <v>788.47601341999621</v>
      </c>
      <c r="J20" s="81">
        <v>114563.40858545661</v>
      </c>
      <c r="K20" s="82">
        <v>3856513.3129999992</v>
      </c>
      <c r="L20" s="81">
        <v>605190.73844087392</v>
      </c>
      <c r="M20" s="81">
        <v>703698.55728452071</v>
      </c>
      <c r="N20" s="81">
        <v>1455458.6489637359</v>
      </c>
      <c r="O20" s="81">
        <v>6464640.6207950143</v>
      </c>
      <c r="P20" s="82">
        <v>1629789.1534126792</v>
      </c>
      <c r="Q20" s="152">
        <v>15898241.561334742</v>
      </c>
      <c r="R20" s="181"/>
      <c r="S20" s="180"/>
    </row>
    <row r="21" spans="1:20" s="151" customFormat="1" ht="18" customHeight="1" x14ac:dyDescent="0.2">
      <c r="A21" s="146" t="s">
        <v>155</v>
      </c>
      <c r="B21" s="153" t="s">
        <v>217</v>
      </c>
      <c r="C21" s="91">
        <v>0</v>
      </c>
      <c r="D21" s="81">
        <v>0</v>
      </c>
      <c r="E21" s="81">
        <v>0</v>
      </c>
      <c r="F21" s="81">
        <v>0</v>
      </c>
      <c r="G21" s="81">
        <v>0</v>
      </c>
      <c r="H21" s="81">
        <v>0</v>
      </c>
      <c r="I21" s="81">
        <v>0</v>
      </c>
      <c r="J21" s="81">
        <v>0</v>
      </c>
      <c r="K21" s="82">
        <v>142253.068</v>
      </c>
      <c r="L21" s="81">
        <v>0</v>
      </c>
      <c r="M21" s="81">
        <v>0</v>
      </c>
      <c r="N21" s="81">
        <v>0</v>
      </c>
      <c r="O21" s="81">
        <v>0</v>
      </c>
      <c r="P21" s="82">
        <v>0</v>
      </c>
      <c r="Q21" s="152">
        <v>142253.068</v>
      </c>
      <c r="R21" s="181"/>
      <c r="S21" s="186"/>
    </row>
    <row r="22" spans="1:20" s="151" customFormat="1" ht="18" customHeight="1" x14ac:dyDescent="0.2">
      <c r="A22" s="146" t="s">
        <v>157</v>
      </c>
      <c r="B22" s="153" t="s">
        <v>218</v>
      </c>
      <c r="C22" s="93">
        <v>579274.71542400005</v>
      </c>
      <c r="D22" s="94">
        <v>11380.48714806412</v>
      </c>
      <c r="E22" s="94">
        <v>27717.437000000005</v>
      </c>
      <c r="F22" s="94">
        <v>0</v>
      </c>
      <c r="G22" s="94">
        <v>-2697.4350000000004</v>
      </c>
      <c r="H22" s="94">
        <v>144.54499999999916</v>
      </c>
      <c r="I22" s="94">
        <v>1920.7056907099986</v>
      </c>
      <c r="J22" s="94">
        <v>-1692.0936934399979</v>
      </c>
      <c r="K22" s="95">
        <v>249524.35700000002</v>
      </c>
      <c r="L22" s="94">
        <v>11013.084663299946</v>
      </c>
      <c r="M22" s="94">
        <v>83339.062925999984</v>
      </c>
      <c r="N22" s="94">
        <v>1224178.559161521</v>
      </c>
      <c r="O22" s="94">
        <v>1430971.5686058039</v>
      </c>
      <c r="P22" s="95">
        <v>794221.8236</v>
      </c>
      <c r="Q22" s="154">
        <v>4409296.8175259586</v>
      </c>
      <c r="R22" s="181"/>
      <c r="S22" s="180"/>
      <c r="T22" s="127"/>
    </row>
    <row r="23" spans="1:20" s="151" customFormat="1" ht="17.25" customHeight="1" x14ac:dyDescent="0.2">
      <c r="A23" s="146" t="s">
        <v>159</v>
      </c>
      <c r="B23" s="156" t="s">
        <v>219</v>
      </c>
      <c r="C23" s="87">
        <v>105186.11022800001</v>
      </c>
      <c r="D23" s="88">
        <v>3569.0621520641193</v>
      </c>
      <c r="E23" s="88">
        <v>12.169</v>
      </c>
      <c r="F23" s="88">
        <v>0</v>
      </c>
      <c r="G23" s="88">
        <v>0</v>
      </c>
      <c r="H23" s="88">
        <v>0</v>
      </c>
      <c r="I23" s="88">
        <v>452.6583827099991</v>
      </c>
      <c r="J23" s="88">
        <v>331.8802409999999</v>
      </c>
      <c r="K23" s="89">
        <v>65277.645000000004</v>
      </c>
      <c r="L23" s="88">
        <v>876.31377295000004</v>
      </c>
      <c r="M23" s="88">
        <v>-2552.2309999999998</v>
      </c>
      <c r="N23" s="88">
        <v>22.013000000000002</v>
      </c>
      <c r="O23" s="88">
        <v>561174.11029200384</v>
      </c>
      <c r="P23" s="89">
        <v>0</v>
      </c>
      <c r="Q23" s="152">
        <v>734349.73106872803</v>
      </c>
      <c r="R23" s="181"/>
      <c r="S23" s="180"/>
      <c r="T23" s="127"/>
    </row>
    <row r="24" spans="1:20" s="151" customFormat="1" ht="18" customHeight="1" x14ac:dyDescent="0.2">
      <c r="A24" s="146" t="s">
        <v>161</v>
      </c>
      <c r="B24" s="156" t="s">
        <v>221</v>
      </c>
      <c r="C24" s="87">
        <v>443130.30619600008</v>
      </c>
      <c r="D24" s="88">
        <v>2795.1170000000002</v>
      </c>
      <c r="E24" s="88">
        <v>18843.087000000003</v>
      </c>
      <c r="F24" s="88">
        <v>0</v>
      </c>
      <c r="G24" s="88">
        <v>-131.24199999999999</v>
      </c>
      <c r="H24" s="88">
        <v>-6015.9259999999995</v>
      </c>
      <c r="I24" s="88">
        <v>2525.8343079999995</v>
      </c>
      <c r="J24" s="88">
        <v>-11651.198934439999</v>
      </c>
      <c r="K24" s="89">
        <v>188846.712</v>
      </c>
      <c r="L24" s="88">
        <v>-17330.530119700001</v>
      </c>
      <c r="M24" s="88">
        <v>18777.682000000001</v>
      </c>
      <c r="N24" s="88">
        <v>1178398.9619999998</v>
      </c>
      <c r="O24" s="88">
        <v>623423.33200000005</v>
      </c>
      <c r="P24" s="89">
        <v>0</v>
      </c>
      <c r="Q24" s="152">
        <v>2441612.1354498598</v>
      </c>
      <c r="R24" s="181"/>
      <c r="S24" s="180"/>
      <c r="T24" s="127"/>
    </row>
    <row r="25" spans="1:20" s="151" customFormat="1" ht="18" customHeight="1" x14ac:dyDescent="0.2">
      <c r="A25" s="146" t="s">
        <v>163</v>
      </c>
      <c r="B25" s="156" t="s">
        <v>222</v>
      </c>
      <c r="C25" s="87">
        <v>30958.299000000006</v>
      </c>
      <c r="D25" s="88">
        <v>5016.3079960000005</v>
      </c>
      <c r="E25" s="88">
        <v>8862.1810000000005</v>
      </c>
      <c r="F25" s="88">
        <v>0</v>
      </c>
      <c r="G25" s="88">
        <v>-2566.1930000000002</v>
      </c>
      <c r="H25" s="88">
        <v>6160.4709999999986</v>
      </c>
      <c r="I25" s="88">
        <v>-1057.7869999999998</v>
      </c>
      <c r="J25" s="88">
        <v>9627.2250000000004</v>
      </c>
      <c r="K25" s="89">
        <v>-4600</v>
      </c>
      <c r="L25" s="88">
        <v>27467.301010049945</v>
      </c>
      <c r="M25" s="88">
        <v>67113.611925999983</v>
      </c>
      <c r="N25" s="88">
        <v>45757.584161521139</v>
      </c>
      <c r="O25" s="88">
        <v>246374.1263137999</v>
      </c>
      <c r="P25" s="89">
        <v>794221.8236</v>
      </c>
      <c r="Q25" s="152">
        <v>1233334.9510073708</v>
      </c>
      <c r="R25" s="181"/>
      <c r="S25" s="186"/>
    </row>
    <row r="26" spans="1:20" s="151" customFormat="1" ht="18" customHeight="1" x14ac:dyDescent="0.2">
      <c r="A26" s="146" t="s">
        <v>165</v>
      </c>
      <c r="B26" s="153" t="s">
        <v>223</v>
      </c>
      <c r="C26" s="91">
        <v>-395955.86172899982</v>
      </c>
      <c r="D26" s="81">
        <v>-657.84249999999997</v>
      </c>
      <c r="E26" s="81">
        <v>-567.35199999999986</v>
      </c>
      <c r="F26" s="81">
        <v>0</v>
      </c>
      <c r="G26" s="81">
        <v>7182.9909999999982</v>
      </c>
      <c r="H26" s="81">
        <v>-6222.2240000000002</v>
      </c>
      <c r="I26" s="81">
        <v>535.34825740000008</v>
      </c>
      <c r="J26" s="81">
        <v>71391.248896893128</v>
      </c>
      <c r="K26" s="82">
        <v>4010603.4749999996</v>
      </c>
      <c r="L26" s="81">
        <v>41266.261677300005</v>
      </c>
      <c r="M26" s="81">
        <v>6566.8100000000013</v>
      </c>
      <c r="N26" s="81">
        <v>1676.213</v>
      </c>
      <c r="O26" s="81">
        <v>4862898.1063064802</v>
      </c>
      <c r="P26" s="82">
        <v>-136359.97420769156</v>
      </c>
      <c r="Q26" s="152">
        <v>8462357.1997013818</v>
      </c>
      <c r="R26" s="181"/>
      <c r="S26" s="180"/>
      <c r="T26" s="127"/>
    </row>
    <row r="27" spans="1:20" ht="18" customHeight="1" x14ac:dyDescent="0.2">
      <c r="A27" s="146" t="s">
        <v>167</v>
      </c>
      <c r="B27" s="156" t="s">
        <v>224</v>
      </c>
      <c r="C27" s="87">
        <v>-359148.0975209999</v>
      </c>
      <c r="D27" s="88">
        <v>-272.88699999999994</v>
      </c>
      <c r="E27" s="88">
        <v>511.92900000000003</v>
      </c>
      <c r="F27" s="88">
        <v>0</v>
      </c>
      <c r="G27" s="88">
        <v>5624.4209999999985</v>
      </c>
      <c r="H27" s="88">
        <v>-5062.4059999999999</v>
      </c>
      <c r="I27" s="88">
        <v>-1.5547903300000598</v>
      </c>
      <c r="J27" s="88">
        <v>5104.2055350000001</v>
      </c>
      <c r="K27" s="89">
        <v>1144999.1739999999</v>
      </c>
      <c r="L27" s="88">
        <v>17724.063060450004</v>
      </c>
      <c r="M27" s="88">
        <v>-1087.0349999999999</v>
      </c>
      <c r="N27" s="88">
        <v>1700.749</v>
      </c>
      <c r="O27" s="88">
        <v>-239718.59688290005</v>
      </c>
      <c r="P27" s="89">
        <v>0</v>
      </c>
      <c r="Q27" s="152">
        <v>570373.96440121974</v>
      </c>
      <c r="R27" s="181"/>
      <c r="S27" s="180"/>
    </row>
    <row r="28" spans="1:20" ht="18" customHeight="1" x14ac:dyDescent="0.2">
      <c r="A28" s="146" t="s">
        <v>169</v>
      </c>
      <c r="B28" s="156" t="s">
        <v>225</v>
      </c>
      <c r="C28" s="87">
        <v>-36807.764207999928</v>
      </c>
      <c r="D28" s="88">
        <v>-384.95550000000003</v>
      </c>
      <c r="E28" s="88">
        <v>-1079.2809999999999</v>
      </c>
      <c r="F28" s="88">
        <v>0</v>
      </c>
      <c r="G28" s="88">
        <v>1558.5700000000002</v>
      </c>
      <c r="H28" s="88">
        <v>-1159.8179999999998</v>
      </c>
      <c r="I28" s="88">
        <v>536.90304773000014</v>
      </c>
      <c r="J28" s="88">
        <v>66287.043361893127</v>
      </c>
      <c r="K28" s="89">
        <v>2865604.301</v>
      </c>
      <c r="L28" s="88">
        <v>23542.198616850001</v>
      </c>
      <c r="M28" s="88">
        <v>7653.8450000000012</v>
      </c>
      <c r="N28" s="88">
        <v>-24.536000000000001</v>
      </c>
      <c r="O28" s="88">
        <v>5102616.7031893805</v>
      </c>
      <c r="P28" s="89">
        <v>-136359.97420769156</v>
      </c>
      <c r="Q28" s="152">
        <v>7891983.2353001628</v>
      </c>
      <c r="R28" s="181"/>
      <c r="S28" s="55"/>
    </row>
    <row r="29" spans="1:20" ht="18" customHeight="1" x14ac:dyDescent="0.2">
      <c r="A29" s="146" t="s">
        <v>171</v>
      </c>
      <c r="B29" s="153" t="s">
        <v>226</v>
      </c>
      <c r="C29" s="91">
        <v>795825.57147199987</v>
      </c>
      <c r="D29" s="81">
        <v>-235.764352</v>
      </c>
      <c r="E29" s="81">
        <v>8624.6790000000019</v>
      </c>
      <c r="F29" s="81">
        <v>0</v>
      </c>
      <c r="G29" s="81">
        <v>-602.03800000000001</v>
      </c>
      <c r="H29" s="81">
        <v>-1440.7539999999999</v>
      </c>
      <c r="I29" s="81">
        <v>-16.224</v>
      </c>
      <c r="J29" s="81">
        <v>16014.55925</v>
      </c>
      <c r="K29" s="82">
        <v>-681393.00099999993</v>
      </c>
      <c r="L29" s="81">
        <v>20521.510377500003</v>
      </c>
      <c r="M29" s="81">
        <v>2923.7279999999996</v>
      </c>
      <c r="N29" s="81">
        <v>101057.4093</v>
      </c>
      <c r="O29" s="81">
        <v>2382.2170632500001</v>
      </c>
      <c r="P29" s="82">
        <v>818718.04160000011</v>
      </c>
      <c r="Q29" s="152">
        <v>1082379.9347107499</v>
      </c>
      <c r="R29" s="181"/>
      <c r="S29" s="55"/>
    </row>
    <row r="30" spans="1:20" s="151" customFormat="1" ht="18" customHeight="1" x14ac:dyDescent="0.2">
      <c r="A30" s="146" t="s">
        <v>173</v>
      </c>
      <c r="B30" s="156" t="s">
        <v>224</v>
      </c>
      <c r="C30" s="87">
        <v>417151.00632600015</v>
      </c>
      <c r="D30" s="88">
        <v>167.491006</v>
      </c>
      <c r="E30" s="88">
        <v>537.91399999999999</v>
      </c>
      <c r="F30" s="88">
        <v>0</v>
      </c>
      <c r="G30" s="88">
        <v>-602.03800000000001</v>
      </c>
      <c r="H30" s="88">
        <v>-1450.0729999999999</v>
      </c>
      <c r="I30" s="88">
        <v>-16.224</v>
      </c>
      <c r="J30" s="88">
        <v>-165.50214799999998</v>
      </c>
      <c r="K30" s="89">
        <v>-701191.92599999998</v>
      </c>
      <c r="L30" s="88">
        <v>5430.3125841000001</v>
      </c>
      <c r="M30" s="88">
        <v>1126.0839999999998</v>
      </c>
      <c r="N30" s="88">
        <v>251.86600000000001</v>
      </c>
      <c r="O30" s="88">
        <v>735.93577110000001</v>
      </c>
      <c r="P30" s="89">
        <v>0</v>
      </c>
      <c r="Q30" s="152">
        <v>-278025.15346079983</v>
      </c>
      <c r="R30" s="181"/>
      <c r="S30" s="150"/>
      <c r="T30" s="127"/>
    </row>
    <row r="31" spans="1:20" ht="18" customHeight="1" x14ac:dyDescent="0.2">
      <c r="A31" s="146" t="s">
        <v>175</v>
      </c>
      <c r="B31" s="156" t="s">
        <v>225</v>
      </c>
      <c r="C31" s="87">
        <v>378674.56514599978</v>
      </c>
      <c r="D31" s="88">
        <v>-403.255358</v>
      </c>
      <c r="E31" s="88">
        <v>8086.7650000000012</v>
      </c>
      <c r="F31" s="88">
        <v>0</v>
      </c>
      <c r="G31" s="88">
        <v>0</v>
      </c>
      <c r="H31" s="88">
        <v>9.3190000000000008</v>
      </c>
      <c r="I31" s="88">
        <v>0</v>
      </c>
      <c r="J31" s="88">
        <v>16180.061398</v>
      </c>
      <c r="K31" s="89">
        <v>19798.924999999999</v>
      </c>
      <c r="L31" s="88">
        <v>15091.197793400001</v>
      </c>
      <c r="M31" s="88">
        <v>1797.6439999999998</v>
      </c>
      <c r="N31" s="88">
        <v>100805.5433</v>
      </c>
      <c r="O31" s="88">
        <v>1646.2812921499999</v>
      </c>
      <c r="P31" s="89">
        <v>818718.04160000011</v>
      </c>
      <c r="Q31" s="152">
        <v>1360405.0881715498</v>
      </c>
      <c r="R31" s="181"/>
    </row>
    <row r="32" spans="1:20" ht="18" customHeight="1" x14ac:dyDescent="0.2">
      <c r="A32" s="146" t="s">
        <v>177</v>
      </c>
      <c r="B32" s="153" t="s">
        <v>227</v>
      </c>
      <c r="C32" s="91">
        <v>15267.435645999964</v>
      </c>
      <c r="D32" s="81">
        <v>-3976.5789999999997</v>
      </c>
      <c r="E32" s="81">
        <v>322.57751999999687</v>
      </c>
      <c r="F32" s="81">
        <v>0</v>
      </c>
      <c r="G32" s="81">
        <v>0</v>
      </c>
      <c r="H32" s="81">
        <v>-65235.572000000007</v>
      </c>
      <c r="I32" s="81">
        <v>-1582.7419481700015</v>
      </c>
      <c r="J32" s="81">
        <v>-61061.457350539946</v>
      </c>
      <c r="K32" s="82">
        <v>-5907.2239999999974</v>
      </c>
      <c r="L32" s="81">
        <v>13035.872126376995</v>
      </c>
      <c r="M32" s="81">
        <v>-18504.005999999998</v>
      </c>
      <c r="N32" s="81">
        <v>46252.9055133</v>
      </c>
      <c r="O32" s="81">
        <v>55255.72549117999</v>
      </c>
      <c r="P32" s="82">
        <v>128849.13452037066</v>
      </c>
      <c r="Q32" s="152">
        <v>102716.07051851766</v>
      </c>
      <c r="R32" s="181"/>
    </row>
    <row r="33" spans="1:20" ht="18" customHeight="1" x14ac:dyDescent="0.2">
      <c r="A33" s="146" t="s">
        <v>179</v>
      </c>
      <c r="B33" s="153" t="s">
        <v>228</v>
      </c>
      <c r="C33" s="91">
        <v>-30809.461000000007</v>
      </c>
      <c r="D33" s="81">
        <v>0</v>
      </c>
      <c r="E33" s="81">
        <v>0</v>
      </c>
      <c r="F33" s="81">
        <v>0</v>
      </c>
      <c r="G33" s="81">
        <v>0</v>
      </c>
      <c r="H33" s="81">
        <v>-7.6289999999999996</v>
      </c>
      <c r="I33" s="81">
        <v>0</v>
      </c>
      <c r="J33" s="81">
        <v>0</v>
      </c>
      <c r="K33" s="82">
        <v>0</v>
      </c>
      <c r="L33" s="81">
        <v>0</v>
      </c>
      <c r="M33" s="81">
        <v>0</v>
      </c>
      <c r="N33" s="81">
        <v>0</v>
      </c>
      <c r="O33" s="81">
        <v>0</v>
      </c>
      <c r="P33" s="82">
        <v>0</v>
      </c>
      <c r="Q33" s="152">
        <v>-30817.090000000007</v>
      </c>
      <c r="R33" s="181"/>
    </row>
    <row r="34" spans="1:20" s="151" customFormat="1" ht="18" customHeight="1" x14ac:dyDescent="0.2">
      <c r="A34" s="146" t="s">
        <v>181</v>
      </c>
      <c r="B34" s="153" t="s">
        <v>229</v>
      </c>
      <c r="C34" s="91">
        <v>118.878</v>
      </c>
      <c r="D34" s="81">
        <v>0</v>
      </c>
      <c r="E34" s="81">
        <v>0</v>
      </c>
      <c r="F34" s="81">
        <v>0</v>
      </c>
      <c r="G34" s="81">
        <v>0</v>
      </c>
      <c r="H34" s="81">
        <v>0</v>
      </c>
      <c r="I34" s="81">
        <v>0</v>
      </c>
      <c r="J34" s="81">
        <v>1676.7580000000003</v>
      </c>
      <c r="K34" s="82">
        <v>0</v>
      </c>
      <c r="L34" s="81">
        <v>12.427915999999982</v>
      </c>
      <c r="M34" s="81">
        <v>1475.7399998989983</v>
      </c>
      <c r="N34" s="81">
        <v>0.185</v>
      </c>
      <c r="O34" s="81">
        <v>108314.60356389999</v>
      </c>
      <c r="P34" s="82">
        <v>0</v>
      </c>
      <c r="Q34" s="152">
        <v>111598.59247979899</v>
      </c>
      <c r="R34" s="181"/>
      <c r="S34" s="150"/>
      <c r="T34" s="127"/>
    </row>
    <row r="35" spans="1:20" s="151" customFormat="1" ht="18" customHeight="1" x14ac:dyDescent="0.2">
      <c r="A35" s="146" t="s">
        <v>183</v>
      </c>
      <c r="B35" s="153" t="s">
        <v>230</v>
      </c>
      <c r="C35" s="91">
        <v>123341.236145</v>
      </c>
      <c r="D35" s="81">
        <v>3249.2950649767813</v>
      </c>
      <c r="E35" s="81">
        <v>1028.92</v>
      </c>
      <c r="F35" s="81">
        <v>0</v>
      </c>
      <c r="G35" s="81">
        <v>1707.5960000000002</v>
      </c>
      <c r="H35" s="81">
        <v>820.79299999999989</v>
      </c>
      <c r="I35" s="81">
        <v>-68.611986520000755</v>
      </c>
      <c r="J35" s="81">
        <v>88234.393482543412</v>
      </c>
      <c r="K35" s="82">
        <v>141432.63799999998</v>
      </c>
      <c r="L35" s="81">
        <v>519341.58168039698</v>
      </c>
      <c r="M35" s="81">
        <v>627897.22235862166</v>
      </c>
      <c r="N35" s="81">
        <v>82293.376988914781</v>
      </c>
      <c r="O35" s="81">
        <v>4818.3997644000019</v>
      </c>
      <c r="P35" s="82">
        <v>24360.127899999999</v>
      </c>
      <c r="Q35" s="152">
        <v>1618456.9683983335</v>
      </c>
      <c r="R35" s="181"/>
      <c r="S35" s="150"/>
    </row>
    <row r="36" spans="1:20" ht="18" customHeight="1" x14ac:dyDescent="0.2">
      <c r="A36" s="146" t="s">
        <v>185</v>
      </c>
      <c r="B36" s="156" t="s">
        <v>231</v>
      </c>
      <c r="C36" s="87">
        <v>-63.89</v>
      </c>
      <c r="D36" s="88">
        <v>0</v>
      </c>
      <c r="E36" s="88">
        <v>0</v>
      </c>
      <c r="F36" s="88">
        <v>0</v>
      </c>
      <c r="G36" s="88">
        <v>0</v>
      </c>
      <c r="H36" s="88">
        <v>0</v>
      </c>
      <c r="I36" s="88">
        <v>0</v>
      </c>
      <c r="J36" s="88">
        <v>0</v>
      </c>
      <c r="K36" s="89">
        <v>0</v>
      </c>
      <c r="L36" s="88">
        <v>201879.09974209999</v>
      </c>
      <c r="M36" s="88">
        <v>239471.27100000001</v>
      </c>
      <c r="N36" s="88">
        <v>-138.428</v>
      </c>
      <c r="O36" s="88">
        <v>0</v>
      </c>
      <c r="P36" s="89">
        <v>1088.7208000000001</v>
      </c>
      <c r="Q36" s="152">
        <v>442236.77354209998</v>
      </c>
      <c r="R36" s="181"/>
    </row>
    <row r="37" spans="1:20" ht="18" customHeight="1" x14ac:dyDescent="0.2">
      <c r="A37" s="146" t="s">
        <v>187</v>
      </c>
      <c r="B37" s="156" t="s">
        <v>232</v>
      </c>
      <c r="C37" s="87">
        <v>123405.126145</v>
      </c>
      <c r="D37" s="88">
        <v>3249.2950649767813</v>
      </c>
      <c r="E37" s="88">
        <v>1028.92</v>
      </c>
      <c r="F37" s="88">
        <v>0</v>
      </c>
      <c r="G37" s="88">
        <v>1707.5960000000002</v>
      </c>
      <c r="H37" s="88">
        <v>820.79299999999989</v>
      </c>
      <c r="I37" s="88">
        <v>-68.611986520000755</v>
      </c>
      <c r="J37" s="88">
        <v>88234.393482543412</v>
      </c>
      <c r="K37" s="89">
        <v>141432.63799999998</v>
      </c>
      <c r="L37" s="88">
        <v>317462.48193829699</v>
      </c>
      <c r="M37" s="88">
        <v>388425.95135862171</v>
      </c>
      <c r="N37" s="88">
        <v>82431.804988914781</v>
      </c>
      <c r="O37" s="88">
        <v>4818.3997644000019</v>
      </c>
      <c r="P37" s="89">
        <v>23271.4071</v>
      </c>
      <c r="Q37" s="152">
        <v>1176220.1948562337</v>
      </c>
      <c r="R37" s="181"/>
    </row>
    <row r="38" spans="1:20" ht="18" customHeight="1" x14ac:dyDescent="0.2">
      <c r="A38" s="146" t="s">
        <v>189</v>
      </c>
      <c r="B38" s="147" t="s">
        <v>233</v>
      </c>
      <c r="C38" s="91">
        <v>986869.06772599998</v>
      </c>
      <c r="D38" s="81">
        <v>4725.7772039541651</v>
      </c>
      <c r="E38" s="81">
        <v>37613.079685889999</v>
      </c>
      <c r="F38" s="81">
        <v>0</v>
      </c>
      <c r="G38" s="81">
        <v>6582.6980000000003</v>
      </c>
      <c r="H38" s="81">
        <v>-70984.489000000001</v>
      </c>
      <c r="I38" s="81">
        <v>1251.0093951199997</v>
      </c>
      <c r="J38" s="81">
        <v>156132.16380775746</v>
      </c>
      <c r="K38" s="82">
        <v>3546219.2369999997</v>
      </c>
      <c r="L38" s="81">
        <v>988082.94569542131</v>
      </c>
      <c r="M38" s="81">
        <v>1258399.2589727112</v>
      </c>
      <c r="N38" s="81">
        <v>8872334.3340498898</v>
      </c>
      <c r="O38" s="81">
        <v>291050.35172674997</v>
      </c>
      <c r="P38" s="82">
        <v>-262311.83872205601</v>
      </c>
      <c r="Q38" s="152">
        <v>15815963.595541438</v>
      </c>
      <c r="R38" s="181"/>
    </row>
    <row r="39" spans="1:20" ht="18" customHeight="1" x14ac:dyDescent="0.2">
      <c r="A39" s="146" t="s">
        <v>191</v>
      </c>
      <c r="B39" s="153" t="s">
        <v>217</v>
      </c>
      <c r="C39" s="91">
        <v>0</v>
      </c>
      <c r="D39" s="81">
        <v>0</v>
      </c>
      <c r="E39" s="81">
        <v>0</v>
      </c>
      <c r="F39" s="81">
        <v>0</v>
      </c>
      <c r="G39" s="81">
        <v>0</v>
      </c>
      <c r="H39" s="81">
        <v>0</v>
      </c>
      <c r="I39" s="81">
        <v>0</v>
      </c>
      <c r="J39" s="81">
        <v>0</v>
      </c>
      <c r="K39" s="82">
        <v>0</v>
      </c>
      <c r="L39" s="81">
        <v>0</v>
      </c>
      <c r="M39" s="81">
        <v>0</v>
      </c>
      <c r="N39" s="81">
        <v>0</v>
      </c>
      <c r="O39" s="81">
        <v>0</v>
      </c>
      <c r="P39" s="82">
        <v>-19733.0645</v>
      </c>
      <c r="Q39" s="152">
        <v>-19733.0645</v>
      </c>
      <c r="R39" s="181"/>
    </row>
    <row r="40" spans="1:20" ht="18" customHeight="1" x14ac:dyDescent="0.2">
      <c r="A40" s="146" t="s">
        <v>193</v>
      </c>
      <c r="B40" s="153" t="s">
        <v>218</v>
      </c>
      <c r="C40" s="93">
        <v>1354476.956851</v>
      </c>
      <c r="D40" s="94">
        <v>0</v>
      </c>
      <c r="E40" s="94">
        <v>598.21500000000015</v>
      </c>
      <c r="F40" s="94">
        <v>0</v>
      </c>
      <c r="G40" s="94">
        <v>0</v>
      </c>
      <c r="H40" s="94">
        <v>0</v>
      </c>
      <c r="I40" s="94">
        <v>0</v>
      </c>
      <c r="J40" s="94">
        <v>3329.033398</v>
      </c>
      <c r="K40" s="95">
        <v>3210306.7169999997</v>
      </c>
      <c r="L40" s="94">
        <v>27861.509180950001</v>
      </c>
      <c r="M40" s="94">
        <v>100469.76000000001</v>
      </c>
      <c r="N40" s="94">
        <v>-61936.208999999973</v>
      </c>
      <c r="O40" s="94">
        <v>0</v>
      </c>
      <c r="P40" s="95">
        <v>-211686.32152205598</v>
      </c>
      <c r="Q40" s="152">
        <v>4423419.6609078934</v>
      </c>
      <c r="R40" s="181"/>
    </row>
    <row r="41" spans="1:20" ht="18" customHeight="1" x14ac:dyDescent="0.2">
      <c r="A41" s="146" t="s">
        <v>195</v>
      </c>
      <c r="B41" s="156" t="s">
        <v>219</v>
      </c>
      <c r="C41" s="87">
        <v>0</v>
      </c>
      <c r="D41" s="88">
        <v>0</v>
      </c>
      <c r="E41" s="88">
        <v>0</v>
      </c>
      <c r="F41" s="81">
        <v>0</v>
      </c>
      <c r="G41" s="81">
        <v>0</v>
      </c>
      <c r="H41" s="81">
        <v>0</v>
      </c>
      <c r="I41" s="81">
        <v>0</v>
      </c>
      <c r="J41" s="88">
        <v>0</v>
      </c>
      <c r="K41" s="89">
        <v>649878.79200000002</v>
      </c>
      <c r="L41" s="88">
        <v>0</v>
      </c>
      <c r="M41" s="88">
        <v>0</v>
      </c>
      <c r="N41" s="88">
        <v>0</v>
      </c>
      <c r="O41" s="88">
        <v>0</v>
      </c>
      <c r="P41" s="89">
        <v>16161.613888972002</v>
      </c>
      <c r="Q41" s="152">
        <v>666040.40588897199</v>
      </c>
      <c r="R41" s="181"/>
    </row>
    <row r="42" spans="1:20" ht="18" customHeight="1" x14ac:dyDescent="0.2">
      <c r="A42" s="146" t="s">
        <v>197</v>
      </c>
      <c r="B42" s="156" t="s">
        <v>221</v>
      </c>
      <c r="C42" s="87">
        <v>926496.1610000002</v>
      </c>
      <c r="D42" s="88">
        <v>0</v>
      </c>
      <c r="E42" s="88">
        <v>0</v>
      </c>
      <c r="F42" s="81">
        <v>0</v>
      </c>
      <c r="G42" s="81">
        <v>0</v>
      </c>
      <c r="H42" s="81">
        <v>0</v>
      </c>
      <c r="I42" s="81">
        <v>0</v>
      </c>
      <c r="J42" s="88">
        <v>0</v>
      </c>
      <c r="K42" s="89">
        <v>1630520.1839999999</v>
      </c>
      <c r="L42" s="88">
        <v>0</v>
      </c>
      <c r="M42" s="88">
        <v>0</v>
      </c>
      <c r="N42" s="88">
        <v>0</v>
      </c>
      <c r="O42" s="88">
        <v>0</v>
      </c>
      <c r="P42" s="89">
        <v>-227847.93541102798</v>
      </c>
      <c r="Q42" s="152">
        <v>2329168.4095889721</v>
      </c>
      <c r="R42" s="181"/>
    </row>
    <row r="43" spans="1:20" ht="18" customHeight="1" x14ac:dyDescent="0.2">
      <c r="A43" s="146" t="s">
        <v>199</v>
      </c>
      <c r="B43" s="156" t="s">
        <v>222</v>
      </c>
      <c r="C43" s="87">
        <v>427980.79585099983</v>
      </c>
      <c r="D43" s="88">
        <v>0</v>
      </c>
      <c r="E43" s="88">
        <v>598.21500000000015</v>
      </c>
      <c r="F43" s="81">
        <v>0</v>
      </c>
      <c r="G43" s="81">
        <v>0</v>
      </c>
      <c r="H43" s="81">
        <v>0</v>
      </c>
      <c r="I43" s="81">
        <v>0</v>
      </c>
      <c r="J43" s="88">
        <v>3329.033398</v>
      </c>
      <c r="K43" s="89">
        <v>929907.74099999992</v>
      </c>
      <c r="L43" s="88">
        <v>27861.509180950001</v>
      </c>
      <c r="M43" s="88">
        <v>100469.76000000001</v>
      </c>
      <c r="N43" s="88">
        <v>-61936.208999999973</v>
      </c>
      <c r="O43" s="88">
        <v>0</v>
      </c>
      <c r="P43" s="89">
        <v>0</v>
      </c>
      <c r="Q43" s="152">
        <v>1428210.8454299497</v>
      </c>
      <c r="R43" s="181"/>
    </row>
    <row r="44" spans="1:20" ht="18" customHeight="1" x14ac:dyDescent="0.2">
      <c r="A44" s="146" t="s">
        <v>201</v>
      </c>
      <c r="B44" s="153" t="s">
        <v>223</v>
      </c>
      <c r="C44" s="91">
        <v>35563.720000000008</v>
      </c>
      <c r="D44" s="81">
        <v>0</v>
      </c>
      <c r="E44" s="81">
        <v>-9029.8934019999997</v>
      </c>
      <c r="F44" s="81">
        <v>0</v>
      </c>
      <c r="G44" s="81">
        <v>0</v>
      </c>
      <c r="H44" s="81">
        <v>-4.5919999999999996</v>
      </c>
      <c r="I44" s="81">
        <v>0</v>
      </c>
      <c r="J44" s="81">
        <v>-6.2720000000000056</v>
      </c>
      <c r="K44" s="82">
        <v>0</v>
      </c>
      <c r="L44" s="81">
        <v>20842.127413719998</v>
      </c>
      <c r="M44" s="81">
        <v>195658.47143509315</v>
      </c>
      <c r="N44" s="81">
        <v>8319703.1804174231</v>
      </c>
      <c r="O44" s="81">
        <v>0</v>
      </c>
      <c r="P44" s="82">
        <v>0</v>
      </c>
      <c r="Q44" s="152">
        <v>8562726.7418642361</v>
      </c>
      <c r="R44" s="181"/>
    </row>
    <row r="45" spans="1:20" ht="18" customHeight="1" x14ac:dyDescent="0.2">
      <c r="A45" s="146" t="s">
        <v>234</v>
      </c>
      <c r="B45" s="156" t="s">
        <v>224</v>
      </c>
      <c r="C45" s="87">
        <v>5.8819999999999997</v>
      </c>
      <c r="D45" s="88">
        <v>0</v>
      </c>
      <c r="E45" s="88">
        <v>-8852.6144019999992</v>
      </c>
      <c r="F45" s="81">
        <v>0</v>
      </c>
      <c r="G45" s="81">
        <v>0</v>
      </c>
      <c r="H45" s="81">
        <v>-4.5919999999999996</v>
      </c>
      <c r="I45" s="81">
        <v>0</v>
      </c>
      <c r="J45" s="88">
        <v>-6.2720000000000056</v>
      </c>
      <c r="K45" s="89">
        <v>0</v>
      </c>
      <c r="L45" s="88">
        <v>22938.603272299999</v>
      </c>
      <c r="M45" s="88">
        <v>-2584.0790559999987</v>
      </c>
      <c r="N45" s="88">
        <v>657114.7598306</v>
      </c>
      <c r="O45" s="88">
        <v>0</v>
      </c>
      <c r="P45" s="89">
        <v>0</v>
      </c>
      <c r="Q45" s="152">
        <v>668611.68764490006</v>
      </c>
      <c r="R45" s="181"/>
    </row>
    <row r="46" spans="1:20" ht="18" customHeight="1" x14ac:dyDescent="0.2">
      <c r="A46" s="146" t="s">
        <v>235</v>
      </c>
      <c r="B46" s="156" t="s">
        <v>225</v>
      </c>
      <c r="C46" s="87">
        <v>35557.838000000011</v>
      </c>
      <c r="D46" s="88">
        <v>0</v>
      </c>
      <c r="E46" s="88">
        <v>-177.27899999999997</v>
      </c>
      <c r="F46" s="81">
        <v>0</v>
      </c>
      <c r="G46" s="81">
        <v>0</v>
      </c>
      <c r="H46" s="81">
        <v>0</v>
      </c>
      <c r="I46" s="81">
        <v>0</v>
      </c>
      <c r="J46" s="88">
        <v>0</v>
      </c>
      <c r="K46" s="89">
        <v>0</v>
      </c>
      <c r="L46" s="88">
        <v>-2096.4758585799996</v>
      </c>
      <c r="M46" s="88">
        <v>198242.55049109313</v>
      </c>
      <c r="N46" s="88">
        <v>7662588.4205868235</v>
      </c>
      <c r="O46" s="88">
        <v>0</v>
      </c>
      <c r="P46" s="89">
        <v>0</v>
      </c>
      <c r="Q46" s="152">
        <v>7894115.0542193362</v>
      </c>
      <c r="R46" s="181"/>
    </row>
    <row r="47" spans="1:20" ht="18" customHeight="1" x14ac:dyDescent="0.2">
      <c r="A47" s="146" t="s">
        <v>247</v>
      </c>
      <c r="B47" s="153" t="s">
        <v>226</v>
      </c>
      <c r="C47" s="91">
        <v>-627098.08903999988</v>
      </c>
      <c r="D47" s="81">
        <v>3863.2879999999986</v>
      </c>
      <c r="E47" s="81">
        <v>-4859.8985650000013</v>
      </c>
      <c r="F47" s="81">
        <v>0</v>
      </c>
      <c r="G47" s="81">
        <v>0</v>
      </c>
      <c r="H47" s="81">
        <v>0</v>
      </c>
      <c r="I47" s="81">
        <v>0</v>
      </c>
      <c r="J47" s="81">
        <v>162.47200000000004</v>
      </c>
      <c r="K47" s="82">
        <v>0</v>
      </c>
      <c r="L47" s="81">
        <v>679279.49132848042</v>
      </c>
      <c r="M47" s="81">
        <v>256917.6889999999</v>
      </c>
      <c r="N47" s="81">
        <v>517326.12915855605</v>
      </c>
      <c r="O47" s="81">
        <v>192815.90560624999</v>
      </c>
      <c r="P47" s="82">
        <v>6260.1446000000005</v>
      </c>
      <c r="Q47" s="152">
        <v>1024667.1320882863</v>
      </c>
      <c r="R47" s="181"/>
    </row>
    <row r="48" spans="1:20" ht="18" customHeight="1" x14ac:dyDescent="0.2">
      <c r="A48" s="146" t="s">
        <v>248</v>
      </c>
      <c r="B48" s="156" t="s">
        <v>224</v>
      </c>
      <c r="C48" s="87">
        <v>-641416.92672099988</v>
      </c>
      <c r="D48" s="88">
        <v>-4543.8350000000009</v>
      </c>
      <c r="E48" s="88">
        <v>-5713.237591000001</v>
      </c>
      <c r="F48" s="88">
        <v>0</v>
      </c>
      <c r="G48" s="88">
        <v>0</v>
      </c>
      <c r="H48" s="88">
        <v>0</v>
      </c>
      <c r="I48" s="88">
        <v>0</v>
      </c>
      <c r="J48" s="88">
        <v>305.80200000000002</v>
      </c>
      <c r="K48" s="89">
        <v>0</v>
      </c>
      <c r="L48" s="88">
        <v>327628.41265335004</v>
      </c>
      <c r="M48" s="88">
        <v>73472.254866000018</v>
      </c>
      <c r="N48" s="88">
        <v>-86199.337016999896</v>
      </c>
      <c r="O48" s="88">
        <v>66647.613504199981</v>
      </c>
      <c r="P48" s="89">
        <v>0</v>
      </c>
      <c r="Q48" s="152">
        <v>-269819.25330544973</v>
      </c>
      <c r="R48" s="181"/>
    </row>
    <row r="49" spans="1:19" ht="18" customHeight="1" x14ac:dyDescent="0.2">
      <c r="A49" s="146" t="s">
        <v>249</v>
      </c>
      <c r="B49" s="156" t="s">
        <v>225</v>
      </c>
      <c r="C49" s="87">
        <v>14318.837681000026</v>
      </c>
      <c r="D49" s="88">
        <v>8407.1229999999996</v>
      </c>
      <c r="E49" s="88">
        <v>853.33902599999976</v>
      </c>
      <c r="F49" s="88">
        <v>0</v>
      </c>
      <c r="G49" s="88">
        <v>0</v>
      </c>
      <c r="H49" s="88">
        <v>0</v>
      </c>
      <c r="I49" s="88">
        <v>0</v>
      </c>
      <c r="J49" s="88">
        <v>-143.32999999999998</v>
      </c>
      <c r="K49" s="89">
        <v>0</v>
      </c>
      <c r="L49" s="88">
        <v>351651.07867513038</v>
      </c>
      <c r="M49" s="88">
        <v>183445.43413399989</v>
      </c>
      <c r="N49" s="88">
        <v>603525.46617555595</v>
      </c>
      <c r="O49" s="88">
        <v>126168.29210205001</v>
      </c>
      <c r="P49" s="89">
        <v>6260.1446000000005</v>
      </c>
      <c r="Q49" s="152">
        <v>1294486.3853937362</v>
      </c>
      <c r="R49" s="181"/>
    </row>
    <row r="50" spans="1:19" ht="18" customHeight="1" x14ac:dyDescent="0.2">
      <c r="A50" s="146" t="s">
        <v>250</v>
      </c>
      <c r="B50" s="153" t="s">
        <v>227</v>
      </c>
      <c r="C50" s="91">
        <v>14416.684709999992</v>
      </c>
      <c r="D50" s="81">
        <v>5999.7216500000004</v>
      </c>
      <c r="E50" s="81">
        <v>-10634.007514000001</v>
      </c>
      <c r="F50" s="81">
        <v>0</v>
      </c>
      <c r="G50" s="81">
        <v>7377.0160000000005</v>
      </c>
      <c r="H50" s="81">
        <v>-70105.281000000003</v>
      </c>
      <c r="I50" s="81">
        <v>1012.6410936299997</v>
      </c>
      <c r="J50" s="81">
        <v>29677.841832799997</v>
      </c>
      <c r="K50" s="82">
        <v>0</v>
      </c>
      <c r="L50" s="81">
        <v>137618.17985267084</v>
      </c>
      <c r="M50" s="81">
        <v>25906.281537618019</v>
      </c>
      <c r="N50" s="81">
        <v>0</v>
      </c>
      <c r="O50" s="81">
        <v>0</v>
      </c>
      <c r="P50" s="82">
        <v>-29667.641800000001</v>
      </c>
      <c r="Q50" s="152">
        <v>111601.43636271886</v>
      </c>
      <c r="R50" s="181"/>
    </row>
    <row r="51" spans="1:19" ht="18" customHeight="1" x14ac:dyDescent="0.2">
      <c r="A51" s="146" t="s">
        <v>251</v>
      </c>
      <c r="B51" s="153" t="s">
        <v>228</v>
      </c>
      <c r="C51" s="91">
        <v>-23594.395999999997</v>
      </c>
      <c r="D51" s="81">
        <v>0</v>
      </c>
      <c r="E51" s="81">
        <v>0</v>
      </c>
      <c r="F51" s="81">
        <v>0</v>
      </c>
      <c r="G51" s="81">
        <v>0</v>
      </c>
      <c r="H51" s="81">
        <v>0</v>
      </c>
      <c r="I51" s="81">
        <v>0</v>
      </c>
      <c r="J51" s="81">
        <v>0</v>
      </c>
      <c r="K51" s="82">
        <v>95438.391000000003</v>
      </c>
      <c r="L51" s="81">
        <v>0</v>
      </c>
      <c r="M51" s="81">
        <v>0</v>
      </c>
      <c r="N51" s="81">
        <v>0</v>
      </c>
      <c r="O51" s="81">
        <v>0</v>
      </c>
      <c r="P51" s="82">
        <v>0</v>
      </c>
      <c r="Q51" s="152">
        <v>71843.99500000001</v>
      </c>
      <c r="R51" s="181"/>
    </row>
    <row r="52" spans="1:19" s="151" customFormat="1" ht="18" customHeight="1" x14ac:dyDescent="0.2">
      <c r="A52" s="146" t="s">
        <v>252</v>
      </c>
      <c r="B52" s="153" t="s">
        <v>229</v>
      </c>
      <c r="C52" s="91">
        <v>0</v>
      </c>
      <c r="D52" s="81">
        <v>0</v>
      </c>
      <c r="E52" s="81">
        <v>0</v>
      </c>
      <c r="F52" s="81">
        <v>0</v>
      </c>
      <c r="G52" s="81">
        <v>0</v>
      </c>
      <c r="H52" s="81">
        <v>0</v>
      </c>
      <c r="I52" s="81">
        <v>124.54365068</v>
      </c>
      <c r="J52" s="81">
        <v>119778.15603330394</v>
      </c>
      <c r="K52" s="82">
        <v>0</v>
      </c>
      <c r="L52" s="81">
        <v>0</v>
      </c>
      <c r="M52" s="81">
        <v>0</v>
      </c>
      <c r="N52" s="81">
        <v>0</v>
      </c>
      <c r="O52" s="81">
        <v>0</v>
      </c>
      <c r="P52" s="82">
        <v>0</v>
      </c>
      <c r="Q52" s="152">
        <v>119902.69968398394</v>
      </c>
      <c r="R52" s="181"/>
      <c r="S52" s="150"/>
    </row>
    <row r="53" spans="1:19" ht="18" customHeight="1" x14ac:dyDescent="0.2">
      <c r="A53" s="146" t="s">
        <v>253</v>
      </c>
      <c r="B53" s="153" t="s">
        <v>230</v>
      </c>
      <c r="C53" s="91">
        <v>233104.19120499986</v>
      </c>
      <c r="D53" s="81">
        <v>-5137.2324460458349</v>
      </c>
      <c r="E53" s="81">
        <v>61538.664166890005</v>
      </c>
      <c r="F53" s="81">
        <v>0</v>
      </c>
      <c r="G53" s="81">
        <v>-794.31799999999998</v>
      </c>
      <c r="H53" s="81">
        <v>-874.61599999999976</v>
      </c>
      <c r="I53" s="81">
        <v>113.82465080999998</v>
      </c>
      <c r="J53" s="81">
        <v>3190.9325436535396</v>
      </c>
      <c r="K53" s="82">
        <v>240474.12899999996</v>
      </c>
      <c r="L53" s="81">
        <v>122481.63791960003</v>
      </c>
      <c r="M53" s="81">
        <v>679447.05700000003</v>
      </c>
      <c r="N53" s="81">
        <v>97241.23347391031</v>
      </c>
      <c r="O53" s="81">
        <v>98234.446120499968</v>
      </c>
      <c r="P53" s="82">
        <v>-7484.9555</v>
      </c>
      <c r="Q53" s="152">
        <v>1521534.9941343179</v>
      </c>
      <c r="R53" s="181"/>
    </row>
    <row r="54" spans="1:19" s="151" customFormat="1" ht="18" customHeight="1" x14ac:dyDescent="0.2">
      <c r="A54" s="146" t="s">
        <v>254</v>
      </c>
      <c r="B54" s="156" t="s">
        <v>231</v>
      </c>
      <c r="C54" s="87">
        <v>0</v>
      </c>
      <c r="D54" s="88">
        <v>0</v>
      </c>
      <c r="E54" s="88">
        <v>0</v>
      </c>
      <c r="F54" s="88">
        <v>0</v>
      </c>
      <c r="G54" s="88">
        <v>0</v>
      </c>
      <c r="H54" s="88">
        <v>0</v>
      </c>
      <c r="I54" s="88">
        <v>0</v>
      </c>
      <c r="J54" s="88">
        <v>0</v>
      </c>
      <c r="K54" s="89">
        <v>0</v>
      </c>
      <c r="L54" s="88">
        <v>53544.588504000007</v>
      </c>
      <c r="M54" s="88">
        <v>290505.103</v>
      </c>
      <c r="N54" s="88">
        <v>54.345999999999997</v>
      </c>
      <c r="O54" s="88">
        <v>97044.015238099964</v>
      </c>
      <c r="P54" s="89">
        <v>-7484.9555</v>
      </c>
      <c r="Q54" s="152">
        <v>433663.09724209999</v>
      </c>
      <c r="R54" s="181"/>
      <c r="S54" s="187"/>
    </row>
    <row r="55" spans="1:19" ht="18" customHeight="1" x14ac:dyDescent="0.2">
      <c r="A55" s="146" t="s">
        <v>255</v>
      </c>
      <c r="B55" s="156" t="s">
        <v>232</v>
      </c>
      <c r="C55" s="87">
        <v>233104.19120499986</v>
      </c>
      <c r="D55" s="88">
        <v>-5137.2324460458349</v>
      </c>
      <c r="E55" s="88">
        <v>61538.664166890005</v>
      </c>
      <c r="F55" s="88">
        <v>0</v>
      </c>
      <c r="G55" s="88">
        <v>-794.31799999999998</v>
      </c>
      <c r="H55" s="88">
        <v>-874.61599999999976</v>
      </c>
      <c r="I55" s="88">
        <v>113.82465080999998</v>
      </c>
      <c r="J55" s="88">
        <v>3190.9325436535396</v>
      </c>
      <c r="K55" s="89">
        <v>240474.12899999996</v>
      </c>
      <c r="L55" s="88">
        <v>68937.04941560002</v>
      </c>
      <c r="M55" s="88">
        <v>388941.95399999997</v>
      </c>
      <c r="N55" s="88">
        <v>97186.887473910305</v>
      </c>
      <c r="O55" s="88">
        <v>1190.4308823999984</v>
      </c>
      <c r="P55" s="89">
        <v>0</v>
      </c>
      <c r="Q55" s="152">
        <v>1087871.8968922177</v>
      </c>
      <c r="R55" s="181"/>
    </row>
    <row r="56" spans="1:19" ht="18" customHeight="1" thickBot="1" x14ac:dyDescent="0.25">
      <c r="A56" s="158" t="s">
        <v>256</v>
      </c>
      <c r="B56" s="188" t="s">
        <v>257</v>
      </c>
      <c r="C56" s="119">
        <v>-0.49860499291389715</v>
      </c>
      <c r="D56" s="120">
        <v>-7.151712745144323E-2</v>
      </c>
      <c r="E56" s="120">
        <v>-0.26883411000835622</v>
      </c>
      <c r="F56" s="120">
        <v>0</v>
      </c>
      <c r="G56" s="120">
        <v>3.4000000002606612E-2</v>
      </c>
      <c r="H56" s="120">
        <v>4.8999999998045496E-2</v>
      </c>
      <c r="I56" s="120">
        <v>4.7805000000607833E-2</v>
      </c>
      <c r="J56" s="120">
        <v>0.62586814671522006</v>
      </c>
      <c r="K56" s="121">
        <v>0.49800000060349703</v>
      </c>
      <c r="L56" s="120">
        <v>0.48131364746950567</v>
      </c>
      <c r="M56" s="120">
        <v>-5.8311809436418116E-2</v>
      </c>
      <c r="N56" s="120">
        <v>4390204.6850861534</v>
      </c>
      <c r="O56" s="120">
        <v>-4494762.4294982767</v>
      </c>
      <c r="P56" s="120">
        <v>4.8894435167312622E-9</v>
      </c>
      <c r="Q56" s="163">
        <v>-104556.90569336386</v>
      </c>
      <c r="R56" s="181"/>
    </row>
    <row r="57" spans="1:19" ht="18" customHeight="1" x14ac:dyDescent="0.2">
      <c r="C57" s="231">
        <f>+C56-[3]FlowofFunds!C56</f>
        <v>0</v>
      </c>
      <c r="D57" s="231">
        <f>+D56-[3]FlowofFunds!D56</f>
        <v>0</v>
      </c>
      <c r="E57" s="231">
        <f>+E56-[3]FlowofFunds!E56</f>
        <v>0</v>
      </c>
      <c r="F57" s="231">
        <f>+F56-[3]FlowofFunds!F56</f>
        <v>0</v>
      </c>
      <c r="G57" s="231">
        <f>+G56-[3]FlowofFunds!G56</f>
        <v>0</v>
      </c>
      <c r="H57" s="231">
        <f>+H56-[3]FlowofFunds!H56</f>
        <v>0</v>
      </c>
      <c r="I57" s="231">
        <f>+I56-[3]FlowofFunds!I56</f>
        <v>0</v>
      </c>
      <c r="J57" s="231">
        <f>+J56-[3]FlowofFunds!J56</f>
        <v>0</v>
      </c>
      <c r="K57" s="231">
        <f>+K56-[3]FlowofFunds!K56</f>
        <v>0</v>
      </c>
      <c r="L57" s="231">
        <f>+L56-[3]FlowofFunds!L56</f>
        <v>0</v>
      </c>
      <c r="M57" s="231">
        <f>+M56-[3]FlowofFunds!M56</f>
        <v>0</v>
      </c>
      <c r="N57" s="231">
        <f>+N56-[3]FlowofFunds!N56</f>
        <v>0</v>
      </c>
      <c r="O57" s="231">
        <f>+O56-[3]FlowofFunds!O56</f>
        <v>0</v>
      </c>
      <c r="P57" s="231">
        <f>+P56-[3]FlowofFunds!P56</f>
        <v>0</v>
      </c>
      <c r="Q57" s="231">
        <f>+Q56-[3]FlowofFunds!Q56</f>
        <v>0</v>
      </c>
    </row>
    <row r="58" spans="1:19" ht="18" customHeight="1" x14ac:dyDescent="0.2">
      <c r="N58" s="125"/>
      <c r="O58" s="125"/>
    </row>
    <row r="59" spans="1:19" ht="18" customHeight="1" x14ac:dyDescent="0.2">
      <c r="N59" s="126"/>
      <c r="O59" s="126"/>
      <c r="R59" s="151"/>
    </row>
    <row r="60" spans="1:19" ht="18" customHeight="1" x14ac:dyDescent="0.2">
      <c r="N60" s="57"/>
      <c r="O60" s="57"/>
    </row>
    <row r="66" spans="2:16" ht="18" customHeight="1" x14ac:dyDescent="0.2">
      <c r="B66" s="54"/>
    </row>
    <row r="73" spans="2:16" ht="18" customHeight="1" x14ac:dyDescent="0.2">
      <c r="P73" s="157"/>
    </row>
    <row r="74" spans="2:16" ht="18" customHeight="1" x14ac:dyDescent="0.2">
      <c r="P74" s="157"/>
    </row>
  </sheetData>
  <mergeCells count="6">
    <mergeCell ref="Q5:Q9"/>
    <mergeCell ref="J3:K3"/>
    <mergeCell ref="A5:A9"/>
    <mergeCell ref="B5:B9"/>
    <mergeCell ref="C5:K5"/>
    <mergeCell ref="L5:P5"/>
  </mergeCells>
  <printOptions horizontalCentered="1"/>
  <pageMargins left="0" right="0" top="0.1" bottom="0.1" header="0" footer="0"/>
  <pageSetup paperSize="9" scale="58" fitToHeight="2" orientation="landscape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zoomScaleNormal="100" workbookViewId="0">
      <pane xSplit="1" ySplit="5" topLeftCell="B21" activePane="bottomRight" state="frozen"/>
      <selection pane="topRight" activeCell="B1" sqref="B1"/>
      <selection pane="bottomLeft" activeCell="A6" sqref="A6"/>
      <selection pane="bottomRight" activeCell="N31" sqref="M31:N31"/>
    </sheetView>
  </sheetViews>
  <sheetFormatPr defaultColWidth="8" defaultRowHeight="12.75" x14ac:dyDescent="0.2"/>
  <cols>
    <col min="1" max="1" width="33.140625" style="190" customWidth="1"/>
    <col min="2" max="2" width="12.140625" style="190" customWidth="1"/>
    <col min="3" max="3" width="10" style="190" customWidth="1"/>
    <col min="4" max="4" width="12.5703125" style="190" bestFit="1" customWidth="1"/>
    <col min="5" max="5" width="12.5703125" style="190" hidden="1" customWidth="1"/>
    <col min="6" max="6" width="9.42578125" style="190" customWidth="1"/>
    <col min="7" max="7" width="9.85546875" style="190" customWidth="1"/>
    <col min="8" max="8" width="8.7109375" style="190" customWidth="1"/>
    <col min="9" max="9" width="10" style="190" customWidth="1"/>
    <col min="10" max="10" width="9.85546875" style="190" bestFit="1" customWidth="1"/>
    <col min="11" max="11" width="10.7109375" style="190" customWidth="1"/>
    <col min="12" max="12" width="10.140625" style="190" customWidth="1"/>
    <col min="13" max="13" width="9" style="190" bestFit="1" customWidth="1"/>
    <col min="14" max="14" width="10.28515625" style="190" customWidth="1"/>
    <col min="15" max="15" width="9.85546875" style="190" bestFit="1" customWidth="1"/>
    <col min="16" max="16" width="11" style="190" customWidth="1"/>
    <col min="17" max="17" width="13.42578125" style="190" bestFit="1" customWidth="1"/>
    <col min="18" max="16384" width="8" style="190"/>
  </cols>
  <sheetData>
    <row r="1" spans="1:17" ht="18.75" x14ac:dyDescent="0.3">
      <c r="A1" s="189" t="s">
        <v>258</v>
      </c>
    </row>
    <row r="2" spans="1:17" ht="14.25" x14ac:dyDescent="0.2">
      <c r="A2" s="191" t="s">
        <v>207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</row>
    <row r="3" spans="1:17" x14ac:dyDescent="0.2">
      <c r="A3" s="193" t="s">
        <v>259</v>
      </c>
    </row>
    <row r="4" spans="1:17" x14ac:dyDescent="0.2"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</row>
    <row r="5" spans="1:17" s="198" customFormat="1" ht="42" x14ac:dyDescent="0.25">
      <c r="A5" s="194" t="s">
        <v>20</v>
      </c>
      <c r="B5" s="195" t="s">
        <v>260</v>
      </c>
      <c r="C5" s="196" t="s">
        <v>5</v>
      </c>
      <c r="D5" s="195" t="s">
        <v>261</v>
      </c>
      <c r="E5" s="195" t="s">
        <v>7</v>
      </c>
      <c r="F5" s="195" t="s">
        <v>8</v>
      </c>
      <c r="G5" s="195" t="s">
        <v>262</v>
      </c>
      <c r="H5" s="195" t="s">
        <v>10</v>
      </c>
      <c r="I5" s="196" t="s">
        <v>263</v>
      </c>
      <c r="J5" s="197" t="s">
        <v>264</v>
      </c>
      <c r="K5" s="197" t="s">
        <v>265</v>
      </c>
      <c r="L5" s="197" t="s">
        <v>266</v>
      </c>
      <c r="M5" s="195" t="s">
        <v>267</v>
      </c>
      <c r="N5" s="197" t="s">
        <v>268</v>
      </c>
      <c r="O5" s="197" t="s">
        <v>269</v>
      </c>
      <c r="P5" s="195" t="s">
        <v>270</v>
      </c>
    </row>
    <row r="6" spans="1:17" x14ac:dyDescent="0.2">
      <c r="A6" s="199" t="s">
        <v>271</v>
      </c>
      <c r="B6" s="200">
        <f t="shared" ref="B6:P6" si="0">B7+B8+B18+B21+B24+B25+B26+B27+B30</f>
        <v>21543189.210728001</v>
      </c>
      <c r="C6" s="200">
        <f t="shared" si="0"/>
        <v>119197.80552140402</v>
      </c>
      <c r="D6" s="200">
        <f t="shared" si="0"/>
        <v>254467.61851999996</v>
      </c>
      <c r="E6" s="200">
        <f t="shared" si="0"/>
        <v>0</v>
      </c>
      <c r="F6" s="200">
        <f t="shared" si="0"/>
        <v>150483.867</v>
      </c>
      <c r="G6" s="200">
        <f t="shared" si="0"/>
        <v>421868.01899999991</v>
      </c>
      <c r="H6" s="200">
        <f t="shared" si="0"/>
        <v>26494.446909815797</v>
      </c>
      <c r="I6" s="200">
        <f t="shared" si="0"/>
        <v>1589361.432103477</v>
      </c>
      <c r="J6" s="200">
        <f t="shared" si="0"/>
        <v>11961505.280409997</v>
      </c>
      <c r="K6" s="200">
        <f t="shared" si="0"/>
        <v>20247391.054679509</v>
      </c>
      <c r="L6" s="200">
        <f t="shared" si="0"/>
        <v>17099942.207336996</v>
      </c>
      <c r="M6" s="200">
        <f t="shared" si="0"/>
        <v>1076681.1851228499</v>
      </c>
      <c r="N6" s="200">
        <f t="shared" si="0"/>
        <v>8421532.7745397799</v>
      </c>
      <c r="O6" s="200">
        <f t="shared" si="0"/>
        <v>35973002.209216863</v>
      </c>
      <c r="P6" s="200">
        <f t="shared" si="0"/>
        <v>22563331.262034874</v>
      </c>
      <c r="Q6" s="192"/>
    </row>
    <row r="7" spans="1:17" x14ac:dyDescent="0.2">
      <c r="A7" s="201" t="s">
        <v>272</v>
      </c>
      <c r="B7" s="202"/>
      <c r="C7" s="202"/>
      <c r="D7" s="202"/>
      <c r="E7" s="202"/>
      <c r="F7" s="202"/>
      <c r="G7" s="202"/>
      <c r="H7" s="202"/>
      <c r="I7" s="202"/>
      <c r="J7" s="203">
        <v>524189.30800000002</v>
      </c>
      <c r="K7" s="202"/>
      <c r="L7" s="202"/>
      <c r="M7" s="202"/>
      <c r="N7" s="202"/>
      <c r="O7" s="202"/>
      <c r="P7" s="202"/>
      <c r="Q7" s="192"/>
    </row>
    <row r="8" spans="1:17" x14ac:dyDescent="0.2">
      <c r="A8" s="201" t="s">
        <v>273</v>
      </c>
      <c r="B8" s="202">
        <v>2278091.1021210002</v>
      </c>
      <c r="C8" s="202">
        <v>74127.113533661672</v>
      </c>
      <c r="D8" s="202">
        <v>147371.96</v>
      </c>
      <c r="E8" s="202">
        <v>0</v>
      </c>
      <c r="F8" s="202">
        <v>134344.34299999999</v>
      </c>
      <c r="G8" s="202">
        <v>127706.38499999999</v>
      </c>
      <c r="H8" s="202">
        <v>11462.515164709999</v>
      </c>
      <c r="I8" s="202">
        <v>93151.814016529999</v>
      </c>
      <c r="J8" s="202">
        <v>1271209.7470000002</v>
      </c>
      <c r="K8" s="202">
        <v>4179338.005512909</v>
      </c>
      <c r="L8" s="202">
        <v>1180021.9660690001</v>
      </c>
      <c r="M8" s="202">
        <v>1023481.8920188498</v>
      </c>
      <c r="N8" s="202">
        <v>2259485.5405717543</v>
      </c>
      <c r="O8" s="202">
        <v>14161959.970281959</v>
      </c>
      <c r="P8" s="202">
        <v>1260059.7778887067</v>
      </c>
      <c r="Q8" s="192"/>
    </row>
    <row r="9" spans="1:17" x14ac:dyDescent="0.2">
      <c r="A9" s="204" t="s">
        <v>274</v>
      </c>
      <c r="B9" s="202">
        <v>409635.96808800008</v>
      </c>
      <c r="C9" s="202">
        <v>10170.136667661658</v>
      </c>
      <c r="D9" s="202">
        <v>188.59700000000001</v>
      </c>
      <c r="E9" s="202">
        <v>0</v>
      </c>
      <c r="F9" s="202">
        <v>0</v>
      </c>
      <c r="G9" s="202">
        <v>0</v>
      </c>
      <c r="H9" s="202">
        <v>2157.4091553599997</v>
      </c>
      <c r="I9" s="202">
        <v>1702.7177609999999</v>
      </c>
      <c r="J9" s="202">
        <v>79311.624000000011</v>
      </c>
      <c r="K9" s="202">
        <v>7099.3431879500004</v>
      </c>
      <c r="L9" s="202">
        <v>7535.6970000000001</v>
      </c>
      <c r="M9" s="202">
        <v>0</v>
      </c>
      <c r="N9" s="202">
        <v>28.536000000000001</v>
      </c>
      <c r="O9" s="205">
        <v>4909948.6150663095</v>
      </c>
      <c r="P9" s="205"/>
      <c r="Q9" s="192"/>
    </row>
    <row r="10" spans="1:17" hidden="1" x14ac:dyDescent="0.2">
      <c r="A10" s="204"/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5"/>
      <c r="P10" s="205"/>
      <c r="Q10" s="192"/>
    </row>
    <row r="11" spans="1:17" hidden="1" x14ac:dyDescent="0.2">
      <c r="A11" s="204"/>
      <c r="B11" s="202"/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205"/>
      <c r="P11" s="205"/>
      <c r="Q11" s="192"/>
    </row>
    <row r="12" spans="1:17" x14ac:dyDescent="0.2">
      <c r="A12" s="204" t="s">
        <v>275</v>
      </c>
      <c r="B12" s="202">
        <v>1686148.659033</v>
      </c>
      <c r="C12" s="202">
        <v>54156.621000000006</v>
      </c>
      <c r="D12" s="202">
        <v>119784.40700000001</v>
      </c>
      <c r="E12" s="202">
        <v>0</v>
      </c>
      <c r="F12" s="202">
        <v>112587.436</v>
      </c>
      <c r="G12" s="202">
        <v>100317.59299999999</v>
      </c>
      <c r="H12" s="202">
        <v>8547.5310093499993</v>
      </c>
      <c r="I12" s="202">
        <v>48607.965208530004</v>
      </c>
      <c r="J12" s="202">
        <v>1190376.1230000001</v>
      </c>
      <c r="K12" s="202">
        <v>2517235.2028488005</v>
      </c>
      <c r="L12" s="202">
        <v>383871.386</v>
      </c>
      <c r="M12" s="202">
        <v>739898.35499999986</v>
      </c>
      <c r="N12" s="202">
        <v>1934599.0349999999</v>
      </c>
      <c r="O12" s="202">
        <v>6339521.9800000004</v>
      </c>
      <c r="P12" s="202"/>
      <c r="Q12" s="192"/>
    </row>
    <row r="13" spans="1:17" x14ac:dyDescent="0.2">
      <c r="A13" s="206" t="s">
        <v>276</v>
      </c>
      <c r="B13" s="207">
        <v>1363470.308374</v>
      </c>
      <c r="C13" s="207">
        <v>52794.505000000005</v>
      </c>
      <c r="D13" s="207">
        <v>119733.45000000001</v>
      </c>
      <c r="E13" s="207">
        <v>0</v>
      </c>
      <c r="F13" s="207">
        <v>112587.436</v>
      </c>
      <c r="G13" s="207">
        <v>99731.823999999993</v>
      </c>
      <c r="H13" s="207">
        <v>8547.5310093499993</v>
      </c>
      <c r="I13" s="207">
        <v>48602.049208530007</v>
      </c>
      <c r="J13" s="207">
        <v>0</v>
      </c>
      <c r="K13" s="207">
        <v>2323194.1658488004</v>
      </c>
      <c r="L13" s="207">
        <v>349601.266</v>
      </c>
      <c r="M13" s="207">
        <v>737939.90999999992</v>
      </c>
      <c r="N13" s="207">
        <v>1908121.2819999999</v>
      </c>
      <c r="O13" s="207">
        <v>5773138.1010000007</v>
      </c>
      <c r="P13" s="207"/>
      <c r="Q13" s="192"/>
    </row>
    <row r="14" spans="1:17" x14ac:dyDescent="0.2">
      <c r="A14" s="206" t="s">
        <v>277</v>
      </c>
      <c r="B14" s="207">
        <v>322678.35065899999</v>
      </c>
      <c r="C14" s="207">
        <v>1362.116</v>
      </c>
      <c r="D14" s="207">
        <v>50.957000000000001</v>
      </c>
      <c r="E14" s="207">
        <v>0</v>
      </c>
      <c r="F14" s="207">
        <v>0</v>
      </c>
      <c r="G14" s="207">
        <v>585.76899999999989</v>
      </c>
      <c r="H14" s="207">
        <v>0</v>
      </c>
      <c r="I14" s="207">
        <v>5.9160000000000004</v>
      </c>
      <c r="J14" s="207">
        <v>1190376.1230000001</v>
      </c>
      <c r="K14" s="207">
        <v>194041.03700000001</v>
      </c>
      <c r="L14" s="207">
        <v>34270.120000000003</v>
      </c>
      <c r="M14" s="207">
        <v>1958.4449999999997</v>
      </c>
      <c r="N14" s="207">
        <v>26477.753000000001</v>
      </c>
      <c r="O14" s="207">
        <v>566383.87900000007</v>
      </c>
      <c r="P14" s="207"/>
      <c r="Q14" s="192"/>
    </row>
    <row r="15" spans="1:17" x14ac:dyDescent="0.2">
      <c r="A15" s="204" t="s">
        <v>278</v>
      </c>
      <c r="B15" s="202">
        <v>182306.47499999998</v>
      </c>
      <c r="C15" s="202">
        <v>9800.3558659999999</v>
      </c>
      <c r="D15" s="202">
        <v>27398.955999999998</v>
      </c>
      <c r="E15" s="202">
        <v>0</v>
      </c>
      <c r="F15" s="202">
        <v>21756.906999999999</v>
      </c>
      <c r="G15" s="202">
        <v>27388.791999999998</v>
      </c>
      <c r="H15" s="202">
        <v>757.57499999999993</v>
      </c>
      <c r="I15" s="202">
        <v>42841.131046999995</v>
      </c>
      <c r="J15" s="202">
        <v>1522</v>
      </c>
      <c r="K15" s="202">
        <v>1655003.4594761587</v>
      </c>
      <c r="L15" s="202">
        <v>788614.88306900009</v>
      </c>
      <c r="M15" s="202">
        <v>283583.53701884998</v>
      </c>
      <c r="N15" s="202">
        <v>324857.96957175422</v>
      </c>
      <c r="O15" s="202">
        <v>2912489.3752156501</v>
      </c>
      <c r="P15" s="202"/>
      <c r="Q15" s="192"/>
    </row>
    <row r="16" spans="1:17" x14ac:dyDescent="0.2">
      <c r="A16" s="206" t="s">
        <v>279</v>
      </c>
      <c r="B16" s="207">
        <v>47001.854000000007</v>
      </c>
      <c r="C16" s="207">
        <v>9791.418866</v>
      </c>
      <c r="D16" s="207">
        <v>27306.135999999999</v>
      </c>
      <c r="E16" s="207">
        <v>0</v>
      </c>
      <c r="F16" s="207">
        <v>21756.906999999999</v>
      </c>
      <c r="G16" s="207">
        <v>27375.685999999998</v>
      </c>
      <c r="H16" s="207">
        <v>757.57499999999993</v>
      </c>
      <c r="I16" s="207">
        <v>42841.131046999995</v>
      </c>
      <c r="J16" s="207">
        <v>1522</v>
      </c>
      <c r="K16" s="207">
        <v>1589603.2912734586</v>
      </c>
      <c r="L16" s="207">
        <v>673728.38506900007</v>
      </c>
      <c r="M16" s="207">
        <v>282453.20301885001</v>
      </c>
      <c r="N16" s="207">
        <v>313252.73314700002</v>
      </c>
      <c r="O16" s="207">
        <v>2769250.1052156501</v>
      </c>
      <c r="P16" s="207"/>
      <c r="Q16" s="192"/>
    </row>
    <row r="17" spans="1:17" x14ac:dyDescent="0.2">
      <c r="A17" s="206" t="s">
        <v>277</v>
      </c>
      <c r="B17" s="207">
        <v>135304.62099999998</v>
      </c>
      <c r="C17" s="207">
        <v>8.9369999999999994</v>
      </c>
      <c r="D17" s="207">
        <v>92.82</v>
      </c>
      <c r="E17" s="207">
        <v>0</v>
      </c>
      <c r="F17" s="207">
        <v>0</v>
      </c>
      <c r="G17" s="207">
        <v>13.105999999999998</v>
      </c>
      <c r="H17" s="207">
        <v>0</v>
      </c>
      <c r="I17" s="207">
        <v>0</v>
      </c>
      <c r="J17" s="207">
        <v>0</v>
      </c>
      <c r="K17" s="207">
        <v>65400.168202699999</v>
      </c>
      <c r="L17" s="207">
        <v>114886.49800000001</v>
      </c>
      <c r="M17" s="207">
        <v>1130.3340000000001</v>
      </c>
      <c r="N17" s="207">
        <v>11605.236424754203</v>
      </c>
      <c r="O17" s="207">
        <v>143239.26999999999</v>
      </c>
      <c r="P17" s="207"/>
      <c r="Q17" s="192"/>
    </row>
    <row r="18" spans="1:17" x14ac:dyDescent="0.2">
      <c r="A18" s="201" t="s">
        <v>280</v>
      </c>
      <c r="B18" s="202">
        <v>7661686.2198870005</v>
      </c>
      <c r="C18" s="202">
        <v>5096.6075430000001</v>
      </c>
      <c r="D18" s="202">
        <v>8097.1109999999999</v>
      </c>
      <c r="E18" s="202">
        <v>0</v>
      </c>
      <c r="F18" s="202">
        <v>13562.660999999998</v>
      </c>
      <c r="G18" s="202">
        <v>58504.822999999997</v>
      </c>
      <c r="H18" s="202">
        <v>4436.6785490237999</v>
      </c>
      <c r="I18" s="202">
        <v>878154.78763613943</v>
      </c>
      <c r="J18" s="202">
        <v>7982172.6339999996</v>
      </c>
      <c r="K18" s="202">
        <v>236182.18964130006</v>
      </c>
      <c r="L18" s="202">
        <v>165361.72700000001</v>
      </c>
      <c r="M18" s="202">
        <v>0</v>
      </c>
      <c r="N18" s="202">
        <v>3143.49</v>
      </c>
      <c r="O18" s="202">
        <v>8694846.8478858992</v>
      </c>
      <c r="P18" s="202">
        <v>1022656.1219216548</v>
      </c>
      <c r="Q18" s="192"/>
    </row>
    <row r="19" spans="1:17" x14ac:dyDescent="0.2">
      <c r="A19" s="208" t="s">
        <v>281</v>
      </c>
      <c r="B19" s="207">
        <v>4555584.3554060012</v>
      </c>
      <c r="C19" s="207">
        <v>4590.9049999999997</v>
      </c>
      <c r="D19" s="207">
        <v>591.68600000000004</v>
      </c>
      <c r="E19" s="207">
        <v>0</v>
      </c>
      <c r="F19" s="207">
        <v>11989.186999999998</v>
      </c>
      <c r="G19" s="207">
        <v>23049.623</v>
      </c>
      <c r="H19" s="207">
        <v>1550.0903076699999</v>
      </c>
      <c r="I19" s="207">
        <v>56820.825741000001</v>
      </c>
      <c r="J19" s="207">
        <v>5061767.2059999993</v>
      </c>
      <c r="K19" s="207">
        <v>206722.92669445006</v>
      </c>
      <c r="L19" s="207">
        <v>45323.239000000001</v>
      </c>
      <c r="M19" s="207">
        <v>0</v>
      </c>
      <c r="N19" s="207">
        <v>2551.3009999999999</v>
      </c>
      <c r="O19" s="207">
        <v>752417.11003774882</v>
      </c>
      <c r="P19" s="207"/>
      <c r="Q19" s="192"/>
    </row>
    <row r="20" spans="1:17" x14ac:dyDescent="0.2">
      <c r="A20" s="208" t="s">
        <v>282</v>
      </c>
      <c r="B20" s="207">
        <v>3106101.8644809993</v>
      </c>
      <c r="C20" s="207">
        <v>505.70254300000005</v>
      </c>
      <c r="D20" s="207">
        <v>7505.4250000000002</v>
      </c>
      <c r="E20" s="207">
        <v>0</v>
      </c>
      <c r="F20" s="207">
        <v>1573.4740000000002</v>
      </c>
      <c r="G20" s="207">
        <v>35455.199999999997</v>
      </c>
      <c r="H20" s="207">
        <v>2886.5882413538002</v>
      </c>
      <c r="I20" s="207">
        <v>821333.96189513942</v>
      </c>
      <c r="J20" s="207">
        <v>2920405.4279999998</v>
      </c>
      <c r="K20" s="207">
        <v>29459.262946850002</v>
      </c>
      <c r="L20" s="207">
        <v>120038.48800000001</v>
      </c>
      <c r="M20" s="207">
        <v>0</v>
      </c>
      <c r="N20" s="207">
        <v>592.18900000000008</v>
      </c>
      <c r="O20" s="207">
        <v>7942429.7378481505</v>
      </c>
      <c r="P20" s="207"/>
      <c r="Q20" s="192"/>
    </row>
    <row r="21" spans="1:17" x14ac:dyDescent="0.2">
      <c r="A21" s="201" t="s">
        <v>283</v>
      </c>
      <c r="B21" s="202">
        <v>9244570.817205999</v>
      </c>
      <c r="C21" s="202">
        <v>1331.4111090000001</v>
      </c>
      <c r="D21" s="202">
        <v>47034.201999999997</v>
      </c>
      <c r="E21" s="202">
        <v>0</v>
      </c>
      <c r="F21" s="202">
        <v>80</v>
      </c>
      <c r="G21" s="202">
        <v>489.50800000000004</v>
      </c>
      <c r="H21" s="202">
        <v>77.744</v>
      </c>
      <c r="I21" s="202">
        <v>99260.548287999991</v>
      </c>
      <c r="J21" s="202">
        <v>1426228.65466</v>
      </c>
      <c r="K21" s="202">
        <v>157486.9950768</v>
      </c>
      <c r="L21" s="202">
        <v>32452.198</v>
      </c>
      <c r="M21" s="202">
        <v>3518.4119999999998</v>
      </c>
      <c r="N21" s="202">
        <v>1127688.887713793</v>
      </c>
      <c r="O21" s="202">
        <v>43775.943619750004</v>
      </c>
      <c r="P21" s="202">
        <v>13497564.802651184</v>
      </c>
      <c r="Q21" s="192"/>
    </row>
    <row r="22" spans="1:17" x14ac:dyDescent="0.2">
      <c r="A22" s="208" t="s">
        <v>281</v>
      </c>
      <c r="B22" s="207">
        <v>5551105.4780639997</v>
      </c>
      <c r="C22" s="207">
        <v>281.50138300000003</v>
      </c>
      <c r="D22" s="207">
        <v>14256.031000000001</v>
      </c>
      <c r="E22" s="207">
        <v>0</v>
      </c>
      <c r="F22" s="207">
        <v>80</v>
      </c>
      <c r="G22" s="207">
        <v>393.38600000000002</v>
      </c>
      <c r="H22" s="207">
        <v>77.744</v>
      </c>
      <c r="I22" s="207">
        <v>441.890288</v>
      </c>
      <c r="J22" s="207">
        <v>1310866.11066</v>
      </c>
      <c r="K22" s="207">
        <v>43752.700666100005</v>
      </c>
      <c r="L22" s="207">
        <v>6997.3560000000007</v>
      </c>
      <c r="M22" s="207">
        <v>0</v>
      </c>
      <c r="N22" s="207">
        <v>274.16300000000001</v>
      </c>
      <c r="O22" s="207">
        <v>4747.0675656000003</v>
      </c>
      <c r="P22" s="207"/>
      <c r="Q22" s="192"/>
    </row>
    <row r="23" spans="1:17" x14ac:dyDescent="0.2">
      <c r="A23" s="208" t="s">
        <v>282</v>
      </c>
      <c r="B23" s="207">
        <v>3693465.3391420003</v>
      </c>
      <c r="C23" s="207">
        <v>1049.9097260000001</v>
      </c>
      <c r="D23" s="207">
        <v>32778.170999999995</v>
      </c>
      <c r="E23" s="207">
        <v>0</v>
      </c>
      <c r="F23" s="207">
        <v>0</v>
      </c>
      <c r="G23" s="207">
        <v>96.122</v>
      </c>
      <c r="H23" s="207">
        <v>0</v>
      </c>
      <c r="I23" s="207">
        <v>98818.657999999996</v>
      </c>
      <c r="J23" s="207">
        <v>115362.54400000001</v>
      </c>
      <c r="K23" s="207">
        <v>113734.29441070001</v>
      </c>
      <c r="L23" s="207">
        <v>25454.842000000001</v>
      </c>
      <c r="M23" s="207">
        <v>3518.4119999999998</v>
      </c>
      <c r="N23" s="207">
        <v>1127414.724713793</v>
      </c>
      <c r="O23" s="207">
        <v>39028.876054150001</v>
      </c>
      <c r="P23" s="207"/>
      <c r="Q23" s="192"/>
    </row>
    <row r="24" spans="1:17" x14ac:dyDescent="0.2">
      <c r="A24" s="201" t="s">
        <v>284</v>
      </c>
      <c r="B24" s="202">
        <v>478033.85614599998</v>
      </c>
      <c r="C24" s="202">
        <v>18838.336999999996</v>
      </c>
      <c r="D24" s="202">
        <v>31973.950519999988</v>
      </c>
      <c r="E24" s="202">
        <v>0</v>
      </c>
      <c r="F24" s="202">
        <v>0</v>
      </c>
      <c r="G24" s="202">
        <v>227196.31699999998</v>
      </c>
      <c r="H24" s="202">
        <v>10166.830638911999</v>
      </c>
      <c r="I24" s="202">
        <v>258715.76698299829</v>
      </c>
      <c r="J24" s="202">
        <v>87549.266999999993</v>
      </c>
      <c r="K24" s="202">
        <v>695828.686357192</v>
      </c>
      <c r="L24" s="202">
        <v>135913.54799999998</v>
      </c>
      <c r="M24" s="202">
        <v>49680.881104</v>
      </c>
      <c r="N24" s="202">
        <v>526793.05297379999</v>
      </c>
      <c r="O24" s="202">
        <v>650055.41870934016</v>
      </c>
      <c r="P24" s="202">
        <v>5887562.0663968315</v>
      </c>
      <c r="Q24" s="192"/>
    </row>
    <row r="25" spans="1:17" x14ac:dyDescent="0.2">
      <c r="A25" s="201" t="s">
        <v>285</v>
      </c>
      <c r="B25" s="202">
        <v>200.458</v>
      </c>
      <c r="C25" s="202">
        <v>0</v>
      </c>
      <c r="D25" s="202">
        <v>0</v>
      </c>
      <c r="E25" s="202">
        <v>0</v>
      </c>
      <c r="F25" s="202">
        <v>0</v>
      </c>
      <c r="G25" s="202">
        <v>0</v>
      </c>
      <c r="H25" s="202">
        <v>0</v>
      </c>
      <c r="I25" s="202">
        <v>2625.6180000000004</v>
      </c>
      <c r="J25" s="202">
        <v>0</v>
      </c>
      <c r="K25" s="202">
        <v>93128.842724000016</v>
      </c>
      <c r="L25" s="202">
        <v>31780.135999999995</v>
      </c>
      <c r="M25" s="202">
        <v>0</v>
      </c>
      <c r="N25" s="202">
        <v>0</v>
      </c>
      <c r="O25" s="202">
        <v>1196751.9486219208</v>
      </c>
      <c r="P25" s="202"/>
      <c r="Q25" s="192"/>
    </row>
    <row r="26" spans="1:17" x14ac:dyDescent="0.2">
      <c r="A26" s="201" t="s">
        <v>286</v>
      </c>
      <c r="B26" s="202">
        <v>93971.836999999985</v>
      </c>
      <c r="C26" s="202">
        <v>0</v>
      </c>
      <c r="D26" s="202">
        <v>2.0000000000000004E-2</v>
      </c>
      <c r="E26" s="202">
        <v>0</v>
      </c>
      <c r="F26" s="202">
        <v>0</v>
      </c>
      <c r="G26" s="202">
        <v>0.12900000000000045</v>
      </c>
      <c r="H26" s="202">
        <v>0</v>
      </c>
      <c r="I26" s="202">
        <v>0</v>
      </c>
      <c r="J26" s="202">
        <v>3627.36175</v>
      </c>
      <c r="K26" s="202">
        <v>0</v>
      </c>
      <c r="L26" s="202">
        <v>0</v>
      </c>
      <c r="M26" s="202">
        <v>0</v>
      </c>
      <c r="N26" s="202">
        <v>0</v>
      </c>
      <c r="O26" s="202">
        <v>0</v>
      </c>
      <c r="P26" s="202">
        <v>3378.0824967034787</v>
      </c>
      <c r="Q26" s="192"/>
    </row>
    <row r="27" spans="1:17" x14ac:dyDescent="0.2">
      <c r="A27" s="201" t="s">
        <v>287</v>
      </c>
      <c r="B27" s="202">
        <v>1079021.5020770002</v>
      </c>
      <c r="C27" s="202">
        <v>10827.984162392349</v>
      </c>
      <c r="D27" s="202">
        <v>4575.201</v>
      </c>
      <c r="E27" s="202">
        <v>0</v>
      </c>
      <c r="F27" s="202">
        <v>2496.8630000000003</v>
      </c>
      <c r="G27" s="202">
        <v>7604.7239999999993</v>
      </c>
      <c r="H27" s="202">
        <v>279.46055716999939</v>
      </c>
      <c r="I27" s="202">
        <v>212668.38163425191</v>
      </c>
      <c r="J27" s="202">
        <v>579122.25</v>
      </c>
      <c r="K27" s="202">
        <v>7381964.1440364067</v>
      </c>
      <c r="L27" s="202">
        <v>3395524.9772679945</v>
      </c>
      <c r="M27" s="202">
        <v>0</v>
      </c>
      <c r="N27" s="202">
        <v>1091582.9622804318</v>
      </c>
      <c r="O27" s="202">
        <v>99920.685084919998</v>
      </c>
      <c r="P27" s="202">
        <v>892110.41067979555</v>
      </c>
      <c r="Q27" s="192"/>
    </row>
    <row r="28" spans="1:17" x14ac:dyDescent="0.2">
      <c r="A28" s="208" t="s">
        <v>288</v>
      </c>
      <c r="B28" s="207">
        <v>72.512999999999991</v>
      </c>
      <c r="C28" s="207">
        <v>0</v>
      </c>
      <c r="D28" s="207">
        <v>0</v>
      </c>
      <c r="E28" s="207">
        <v>0</v>
      </c>
      <c r="F28" s="207">
        <v>0</v>
      </c>
      <c r="G28" s="207">
        <v>0</v>
      </c>
      <c r="H28" s="207">
        <v>0</v>
      </c>
      <c r="I28" s="207">
        <v>0</v>
      </c>
      <c r="J28" s="207">
        <v>0</v>
      </c>
      <c r="K28" s="207">
        <v>1196513.5196606</v>
      </c>
      <c r="L28" s="207">
        <v>1654379.409</v>
      </c>
      <c r="M28" s="207">
        <v>0</v>
      </c>
      <c r="N28" s="207">
        <v>491.745</v>
      </c>
      <c r="O28" s="207">
        <v>0</v>
      </c>
      <c r="P28" s="207">
        <v>141494.33564605509</v>
      </c>
      <c r="Q28" s="192"/>
    </row>
    <row r="29" spans="1:17" x14ac:dyDescent="0.2">
      <c r="A29" s="208" t="s">
        <v>289</v>
      </c>
      <c r="B29" s="207">
        <v>1078948.9890770002</v>
      </c>
      <c r="C29" s="207">
        <v>10827.984162392349</v>
      </c>
      <c r="D29" s="207">
        <v>4575.201</v>
      </c>
      <c r="E29" s="207">
        <v>0</v>
      </c>
      <c r="F29" s="207">
        <v>2496.8630000000003</v>
      </c>
      <c r="G29" s="207">
        <v>7604.7239999999993</v>
      </c>
      <c r="H29" s="207">
        <v>279.46055716999939</v>
      </c>
      <c r="I29" s="207">
        <v>212668.38163425191</v>
      </c>
      <c r="J29" s="207">
        <v>579122.25</v>
      </c>
      <c r="K29" s="207">
        <v>6185450.6243758071</v>
      </c>
      <c r="L29" s="207">
        <v>1741145.5682679948</v>
      </c>
      <c r="M29" s="207">
        <v>0</v>
      </c>
      <c r="N29" s="207">
        <v>1091091.2172804317</v>
      </c>
      <c r="O29" s="207">
        <v>99920.685084919998</v>
      </c>
      <c r="P29" s="207">
        <v>750616.07503374049</v>
      </c>
      <c r="Q29" s="192"/>
    </row>
    <row r="30" spans="1:17" x14ac:dyDescent="0.2">
      <c r="A30" s="201" t="s">
        <v>290</v>
      </c>
      <c r="B30" s="202">
        <v>707613.41829099995</v>
      </c>
      <c r="C30" s="202">
        <v>8976.3521733500002</v>
      </c>
      <c r="D30" s="202">
        <v>15415.173999999999</v>
      </c>
      <c r="E30" s="202">
        <v>0</v>
      </c>
      <c r="F30" s="202">
        <v>0</v>
      </c>
      <c r="G30" s="202">
        <v>366.13300000000004</v>
      </c>
      <c r="H30" s="202">
        <v>71.218000000000004</v>
      </c>
      <c r="I30" s="202">
        <v>44784.515545557209</v>
      </c>
      <c r="J30" s="202">
        <v>87406.05799999999</v>
      </c>
      <c r="K30" s="202">
        <v>7503462.1913309013</v>
      </c>
      <c r="L30" s="202">
        <v>12158887.655000001</v>
      </c>
      <c r="M30" s="202">
        <v>0</v>
      </c>
      <c r="N30" s="202">
        <v>3412838.8410000005</v>
      </c>
      <c r="O30" s="202">
        <v>11125691.39501307</v>
      </c>
      <c r="P30" s="202"/>
      <c r="Q30" s="192"/>
    </row>
    <row r="31" spans="1:17" x14ac:dyDescent="0.2">
      <c r="A31" s="209" t="s">
        <v>291</v>
      </c>
      <c r="B31" s="210">
        <f>B32+B40+B43+B46+B47+B48+B49+B52+B53+B54</f>
        <v>21543188.954252005</v>
      </c>
      <c r="C31" s="210">
        <f t="shared" ref="C31:P31" si="1">C32+C40+C43+C46+C47+C48+C49+C52+C53+C54</f>
        <v>119198.3698693417</v>
      </c>
      <c r="D31" s="210">
        <f t="shared" si="1"/>
        <v>254467.19038589002</v>
      </c>
      <c r="E31" s="210">
        <f t="shared" si="1"/>
        <v>0</v>
      </c>
      <c r="F31" s="210">
        <f t="shared" si="1"/>
        <v>150483.59</v>
      </c>
      <c r="G31" s="210">
        <f t="shared" si="1"/>
        <v>421867.41400000005</v>
      </c>
      <c r="H31" s="210">
        <f>H32+H40+H43+H46+H47+H48+H49+H52+H53+H54</f>
        <v>26494.459140005794</v>
      </c>
      <c r="I31" s="210">
        <f t="shared" si="1"/>
        <v>1589362.9510033957</v>
      </c>
      <c r="J31" s="210">
        <f t="shared" si="1"/>
        <v>11961504.835440002</v>
      </c>
      <c r="K31" s="210">
        <f t="shared" si="1"/>
        <v>20247390.537368283</v>
      </c>
      <c r="L31" s="210">
        <f t="shared" si="1"/>
        <v>17099941.88913884</v>
      </c>
      <c r="M31" s="210">
        <f t="shared" si="1"/>
        <v>681294.81011505588</v>
      </c>
      <c r="N31" s="210">
        <f t="shared" si="1"/>
        <v>33757785.802351534</v>
      </c>
      <c r="O31" s="210">
        <f t="shared" si="1"/>
        <v>19454799.354548197</v>
      </c>
      <c r="P31" s="211">
        <f t="shared" si="1"/>
        <v>3713437.8062262018</v>
      </c>
      <c r="Q31" s="192"/>
    </row>
    <row r="32" spans="1:17" x14ac:dyDescent="0.2">
      <c r="A32" s="212" t="s">
        <v>292</v>
      </c>
      <c r="B32" s="202">
        <v>15284992.605768001</v>
      </c>
      <c r="C32" s="202">
        <v>1.6</v>
      </c>
      <c r="D32" s="202">
        <v>788.78</v>
      </c>
      <c r="E32" s="202">
        <v>0</v>
      </c>
      <c r="F32" s="202">
        <v>0</v>
      </c>
      <c r="G32" s="202">
        <v>0</v>
      </c>
      <c r="H32" s="202">
        <v>0</v>
      </c>
      <c r="I32" s="202">
        <v>10733.007174</v>
      </c>
      <c r="J32" s="202">
        <v>10128724.183</v>
      </c>
      <c r="K32" s="202">
        <v>207724.66431280001</v>
      </c>
      <c r="L32" s="202">
        <v>1017976.747</v>
      </c>
      <c r="M32" s="202">
        <v>112282.92253105584</v>
      </c>
      <c r="N32" s="202">
        <v>997907.7</v>
      </c>
      <c r="O32" s="202">
        <v>0</v>
      </c>
      <c r="P32" s="202">
        <v>372161.0968386234</v>
      </c>
      <c r="Q32" s="192"/>
    </row>
    <row r="33" spans="1:17" x14ac:dyDescent="0.2">
      <c r="A33" s="213" t="s">
        <v>293</v>
      </c>
      <c r="B33" s="202"/>
      <c r="C33" s="202"/>
      <c r="D33" s="202"/>
      <c r="E33" s="202"/>
      <c r="F33" s="202"/>
      <c r="G33" s="202"/>
      <c r="H33" s="202"/>
      <c r="I33" s="202"/>
      <c r="J33" s="202">
        <v>5285025.5030000005</v>
      </c>
      <c r="K33" s="202"/>
      <c r="L33" s="202"/>
      <c r="M33" s="202"/>
      <c r="N33" s="202"/>
      <c r="O33" s="202"/>
      <c r="P33" s="202"/>
      <c r="Q33" s="192"/>
    </row>
    <row r="34" spans="1:17" x14ac:dyDescent="0.2">
      <c r="A34" s="213" t="s">
        <v>275</v>
      </c>
      <c r="B34" s="202">
        <v>11715601.856000001</v>
      </c>
      <c r="C34" s="202">
        <v>0</v>
      </c>
      <c r="D34" s="202">
        <v>0</v>
      </c>
      <c r="E34" s="202">
        <v>0</v>
      </c>
      <c r="F34" s="202">
        <v>0</v>
      </c>
      <c r="G34" s="202">
        <v>0</v>
      </c>
      <c r="H34" s="202">
        <v>0</v>
      </c>
      <c r="I34" s="202">
        <v>0</v>
      </c>
      <c r="J34" s="202">
        <v>3749754.173</v>
      </c>
      <c r="K34" s="202">
        <v>0</v>
      </c>
      <c r="L34" s="202">
        <v>0</v>
      </c>
      <c r="M34" s="202">
        <v>0</v>
      </c>
      <c r="N34" s="202">
        <v>0</v>
      </c>
      <c r="O34" s="202">
        <v>0</v>
      </c>
      <c r="P34" s="202"/>
      <c r="Q34" s="192"/>
    </row>
    <row r="35" spans="1:17" x14ac:dyDescent="0.2">
      <c r="A35" s="214" t="s">
        <v>276</v>
      </c>
      <c r="B35" s="207">
        <v>10780475.220000001</v>
      </c>
      <c r="C35" s="207">
        <v>0</v>
      </c>
      <c r="D35" s="207">
        <v>0</v>
      </c>
      <c r="E35" s="207">
        <v>0</v>
      </c>
      <c r="F35" s="207">
        <v>0</v>
      </c>
      <c r="G35" s="207">
        <v>0</v>
      </c>
      <c r="H35" s="207">
        <v>0</v>
      </c>
      <c r="I35" s="207">
        <v>0</v>
      </c>
      <c r="J35" s="207">
        <v>3467764.2170000002</v>
      </c>
      <c r="K35" s="207">
        <v>0</v>
      </c>
      <c r="L35" s="207">
        <v>0</v>
      </c>
      <c r="M35" s="207">
        <v>0</v>
      </c>
      <c r="N35" s="207">
        <v>0</v>
      </c>
      <c r="O35" s="207">
        <v>0</v>
      </c>
      <c r="P35" s="207"/>
      <c r="Q35" s="192"/>
    </row>
    <row r="36" spans="1:17" x14ac:dyDescent="0.2">
      <c r="A36" s="214" t="s">
        <v>277</v>
      </c>
      <c r="B36" s="207">
        <v>935126.63600000017</v>
      </c>
      <c r="C36" s="207">
        <v>0</v>
      </c>
      <c r="D36" s="207">
        <v>0</v>
      </c>
      <c r="E36" s="207">
        <v>0</v>
      </c>
      <c r="F36" s="207">
        <v>0</v>
      </c>
      <c r="G36" s="207">
        <v>0</v>
      </c>
      <c r="H36" s="207">
        <v>0</v>
      </c>
      <c r="I36" s="207">
        <v>0</v>
      </c>
      <c r="J36" s="207">
        <v>281989.95599999995</v>
      </c>
      <c r="K36" s="207">
        <v>0</v>
      </c>
      <c r="L36" s="207">
        <v>0</v>
      </c>
      <c r="M36" s="207">
        <v>0</v>
      </c>
      <c r="N36" s="207">
        <v>0</v>
      </c>
      <c r="O36" s="207">
        <v>0</v>
      </c>
      <c r="P36" s="207"/>
      <c r="Q36" s="192"/>
    </row>
    <row r="37" spans="1:17" x14ac:dyDescent="0.2">
      <c r="A37" s="213" t="s">
        <v>278</v>
      </c>
      <c r="B37" s="202">
        <v>3569390.7497679996</v>
      </c>
      <c r="C37" s="202">
        <v>1.6</v>
      </c>
      <c r="D37" s="202">
        <v>788.78</v>
      </c>
      <c r="E37" s="202">
        <v>0</v>
      </c>
      <c r="F37" s="202">
        <v>0</v>
      </c>
      <c r="G37" s="202">
        <v>0</v>
      </c>
      <c r="H37" s="202">
        <v>0</v>
      </c>
      <c r="I37" s="202">
        <v>10733.007174</v>
      </c>
      <c r="J37" s="202">
        <v>1093944.5069999998</v>
      </c>
      <c r="K37" s="202">
        <v>207724.66431280001</v>
      </c>
      <c r="L37" s="202">
        <v>1017976.747</v>
      </c>
      <c r="M37" s="202">
        <v>112282.92253105584</v>
      </c>
      <c r="N37" s="202">
        <v>997907.7</v>
      </c>
      <c r="O37" s="202">
        <v>0</v>
      </c>
      <c r="P37" s="202"/>
      <c r="Q37" s="192"/>
    </row>
    <row r="38" spans="1:17" x14ac:dyDescent="0.2">
      <c r="A38" s="214" t="s">
        <v>279</v>
      </c>
      <c r="B38" s="207">
        <v>3223909.7677679998</v>
      </c>
      <c r="C38" s="207">
        <v>1.6</v>
      </c>
      <c r="D38" s="207">
        <v>788.78</v>
      </c>
      <c r="E38" s="207">
        <v>0</v>
      </c>
      <c r="F38" s="207">
        <v>0</v>
      </c>
      <c r="G38" s="207">
        <v>0</v>
      </c>
      <c r="H38" s="207">
        <v>0</v>
      </c>
      <c r="I38" s="207">
        <v>10733.007174</v>
      </c>
      <c r="J38" s="207">
        <v>262944.87099999998</v>
      </c>
      <c r="K38" s="207">
        <v>207724.66431280001</v>
      </c>
      <c r="L38" s="207">
        <v>1017976.747</v>
      </c>
      <c r="M38" s="207">
        <v>112282.92253105584</v>
      </c>
      <c r="N38" s="207">
        <v>997907.7</v>
      </c>
      <c r="O38" s="207">
        <v>0</v>
      </c>
      <c r="P38" s="207"/>
      <c r="Q38" s="192"/>
    </row>
    <row r="39" spans="1:17" x14ac:dyDescent="0.2">
      <c r="A39" s="214" t="s">
        <v>277</v>
      </c>
      <c r="B39" s="207">
        <v>345480.98200000002</v>
      </c>
      <c r="C39" s="207">
        <v>0</v>
      </c>
      <c r="D39" s="207">
        <v>0</v>
      </c>
      <c r="E39" s="207">
        <v>0</v>
      </c>
      <c r="F39" s="207">
        <v>0</v>
      </c>
      <c r="G39" s="207">
        <v>0</v>
      </c>
      <c r="H39" s="207">
        <v>0</v>
      </c>
      <c r="I39" s="207">
        <v>0</v>
      </c>
      <c r="J39" s="207">
        <v>830999.63599999982</v>
      </c>
      <c r="K39" s="207">
        <v>0</v>
      </c>
      <c r="L39" s="207">
        <v>0</v>
      </c>
      <c r="M39" s="207">
        <v>0</v>
      </c>
      <c r="N39" s="207">
        <v>0</v>
      </c>
      <c r="O39" s="207">
        <v>0</v>
      </c>
      <c r="P39" s="207"/>
      <c r="Q39" s="192"/>
    </row>
    <row r="40" spans="1:17" x14ac:dyDescent="0.2">
      <c r="A40" s="212" t="s">
        <v>280</v>
      </c>
      <c r="B40" s="202">
        <v>96760.728000000017</v>
      </c>
      <c r="C40" s="202">
        <v>0</v>
      </c>
      <c r="D40" s="202">
        <v>22066.293668000002</v>
      </c>
      <c r="E40" s="202">
        <v>0</v>
      </c>
      <c r="F40" s="202">
        <v>0</v>
      </c>
      <c r="G40" s="202">
        <v>0</v>
      </c>
      <c r="H40" s="202">
        <v>0</v>
      </c>
      <c r="I40" s="202">
        <v>346.66999999999996</v>
      </c>
      <c r="J40" s="202">
        <v>0</v>
      </c>
      <c r="K40" s="202">
        <v>170047.63522484482</v>
      </c>
      <c r="L40" s="202">
        <v>349735.49883609312</v>
      </c>
      <c r="M40" s="202">
        <v>0.11799999999999999</v>
      </c>
      <c r="N40" s="202">
        <v>25694171.00653401</v>
      </c>
      <c r="O40" s="202">
        <v>0</v>
      </c>
      <c r="P40" s="202">
        <v>44407.994422771211</v>
      </c>
      <c r="Q40" s="192"/>
    </row>
    <row r="41" spans="1:17" x14ac:dyDescent="0.2">
      <c r="A41" s="215" t="s">
        <v>281</v>
      </c>
      <c r="B41" s="207">
        <v>21.606999999999999</v>
      </c>
      <c r="C41" s="207">
        <v>0</v>
      </c>
      <c r="D41" s="207">
        <v>19085.752668000001</v>
      </c>
      <c r="E41" s="207">
        <v>0</v>
      </c>
      <c r="F41" s="207">
        <v>0</v>
      </c>
      <c r="G41" s="207">
        <v>0</v>
      </c>
      <c r="H41" s="207">
        <v>0</v>
      </c>
      <c r="I41" s="207">
        <v>106.66899999999997</v>
      </c>
      <c r="J41" s="207">
        <v>0</v>
      </c>
      <c r="K41" s="207">
        <v>47330.554351799998</v>
      </c>
      <c r="L41" s="207">
        <v>18934.476944000002</v>
      </c>
      <c r="M41" s="207">
        <v>0.11799999999999999</v>
      </c>
      <c r="N41" s="207">
        <v>10441883.301523251</v>
      </c>
      <c r="O41" s="207">
        <v>0</v>
      </c>
      <c r="P41" s="207"/>
      <c r="Q41" s="192"/>
    </row>
    <row r="42" spans="1:17" x14ac:dyDescent="0.2">
      <c r="A42" s="215" t="s">
        <v>282</v>
      </c>
      <c r="B42" s="207">
        <v>96739.121000000014</v>
      </c>
      <c r="C42" s="207">
        <v>0</v>
      </c>
      <c r="D42" s="207">
        <v>2980.5410000000002</v>
      </c>
      <c r="E42" s="207">
        <v>0</v>
      </c>
      <c r="F42" s="207">
        <v>0</v>
      </c>
      <c r="G42" s="207">
        <v>0</v>
      </c>
      <c r="H42" s="207">
        <v>0</v>
      </c>
      <c r="I42" s="207">
        <v>240.001</v>
      </c>
      <c r="J42" s="207">
        <v>0</v>
      </c>
      <c r="K42" s="207">
        <v>122717.08087304483</v>
      </c>
      <c r="L42" s="207">
        <v>330801.02189209312</v>
      </c>
      <c r="M42" s="207">
        <v>0</v>
      </c>
      <c r="N42" s="207">
        <v>15252287.705010757</v>
      </c>
      <c r="O42" s="207">
        <v>0</v>
      </c>
      <c r="P42" s="207"/>
      <c r="Q42" s="192"/>
    </row>
    <row r="43" spans="1:17" x14ac:dyDescent="0.2">
      <c r="A43" s="212" t="s">
        <v>283</v>
      </c>
      <c r="B43" s="202">
        <v>2627022.14096</v>
      </c>
      <c r="C43" s="202">
        <v>25927.043999999998</v>
      </c>
      <c r="D43" s="202">
        <v>41822.836435000005</v>
      </c>
      <c r="E43" s="202">
        <v>0</v>
      </c>
      <c r="F43" s="202">
        <v>0</v>
      </c>
      <c r="G43" s="202">
        <v>0</v>
      </c>
      <c r="H43" s="202">
        <v>0</v>
      </c>
      <c r="I43" s="202">
        <v>3696.3209999999999</v>
      </c>
      <c r="J43" s="202">
        <v>0</v>
      </c>
      <c r="K43" s="202">
        <v>6888723.2378497403</v>
      </c>
      <c r="L43" s="202">
        <v>4003653.390792259</v>
      </c>
      <c r="M43" s="202">
        <v>569011.76958399999</v>
      </c>
      <c r="N43" s="202">
        <v>10270739.776286388</v>
      </c>
      <c r="O43" s="202">
        <v>1561493.4824230501</v>
      </c>
      <c r="P43" s="202">
        <v>20696.994674999998</v>
      </c>
      <c r="Q43" s="192"/>
    </row>
    <row r="44" spans="1:17" x14ac:dyDescent="0.2">
      <c r="A44" s="215" t="s">
        <v>281</v>
      </c>
      <c r="B44" s="207">
        <v>2335954.2352789999</v>
      </c>
      <c r="C44" s="207">
        <v>12226.108999999999</v>
      </c>
      <c r="D44" s="207">
        <v>12967.497409</v>
      </c>
      <c r="E44" s="207">
        <v>0</v>
      </c>
      <c r="F44" s="207">
        <v>0</v>
      </c>
      <c r="G44" s="207">
        <v>0</v>
      </c>
      <c r="H44" s="207">
        <v>0</v>
      </c>
      <c r="I44" s="207">
        <v>597.45000000000005</v>
      </c>
      <c r="J44" s="207">
        <v>0</v>
      </c>
      <c r="K44" s="207">
        <v>3299914.0957147996</v>
      </c>
      <c r="L44" s="207">
        <v>255566.91765825928</v>
      </c>
      <c r="M44" s="207">
        <v>538916.47358400002</v>
      </c>
      <c r="N44" s="207">
        <v>477675.27532647946</v>
      </c>
      <c r="O44" s="207">
        <v>556784.62104719994</v>
      </c>
      <c r="P44" s="207"/>
      <c r="Q44" s="192"/>
    </row>
    <row r="45" spans="1:17" x14ac:dyDescent="0.2">
      <c r="A45" s="215" t="s">
        <v>282</v>
      </c>
      <c r="B45" s="207">
        <v>291067.90568099997</v>
      </c>
      <c r="C45" s="207">
        <v>13700.934999999999</v>
      </c>
      <c r="D45" s="207">
        <v>28855.339026000001</v>
      </c>
      <c r="E45" s="207">
        <v>0</v>
      </c>
      <c r="F45" s="207">
        <v>0</v>
      </c>
      <c r="G45" s="207">
        <v>0</v>
      </c>
      <c r="H45" s="207">
        <v>0</v>
      </c>
      <c r="I45" s="207">
        <v>3098.8710000000001</v>
      </c>
      <c r="J45" s="207">
        <v>0</v>
      </c>
      <c r="K45" s="207">
        <v>3588809.1421349407</v>
      </c>
      <c r="L45" s="207">
        <v>3748086.4731339999</v>
      </c>
      <c r="M45" s="207">
        <v>30095.295999999998</v>
      </c>
      <c r="N45" s="207">
        <v>9793064.5009599086</v>
      </c>
      <c r="O45" s="207">
        <v>1004708.8613758502</v>
      </c>
      <c r="P45" s="207"/>
      <c r="Q45" s="192"/>
    </row>
    <row r="46" spans="1:17" x14ac:dyDescent="0.2">
      <c r="A46" s="212" t="s">
        <v>284</v>
      </c>
      <c r="B46" s="202">
        <v>632623.15079999994</v>
      </c>
      <c r="C46" s="202">
        <v>29995.853150000006</v>
      </c>
      <c r="D46" s="202">
        <v>54515.731485999997</v>
      </c>
      <c r="E46" s="202">
        <v>0</v>
      </c>
      <c r="F46" s="202">
        <v>141435.01500000001</v>
      </c>
      <c r="G46" s="202">
        <v>393944.55800000002</v>
      </c>
      <c r="H46" s="202">
        <v>22875.836118790001</v>
      </c>
      <c r="I46" s="202">
        <v>71119.225755430016</v>
      </c>
      <c r="J46" s="202">
        <v>100</v>
      </c>
      <c r="K46" s="202">
        <v>6886490.9916573977</v>
      </c>
      <c r="L46" s="202">
        <v>620451.60551048792</v>
      </c>
      <c r="M46" s="202">
        <v>0</v>
      </c>
      <c r="N46" s="202">
        <v>0</v>
      </c>
      <c r="O46" s="202">
        <v>0</v>
      </c>
      <c r="P46" s="202">
        <v>344052.72366738669</v>
      </c>
      <c r="Q46" s="192"/>
    </row>
    <row r="47" spans="1:17" x14ac:dyDescent="0.2">
      <c r="A47" s="212" t="s">
        <v>285</v>
      </c>
      <c r="B47" s="202">
        <v>0</v>
      </c>
      <c r="C47" s="202">
        <v>0</v>
      </c>
      <c r="D47" s="202">
        <v>0</v>
      </c>
      <c r="E47" s="202">
        <v>0</v>
      </c>
      <c r="F47" s="202">
        <v>0</v>
      </c>
      <c r="G47" s="202">
        <v>0</v>
      </c>
      <c r="H47" s="202">
        <v>311.59524240999997</v>
      </c>
      <c r="I47" s="202">
        <v>1358449.6544399755</v>
      </c>
      <c r="J47" s="202">
        <v>0</v>
      </c>
      <c r="K47" s="202">
        <v>0</v>
      </c>
      <c r="L47" s="202">
        <v>0</v>
      </c>
      <c r="M47" s="202">
        <v>0</v>
      </c>
      <c r="N47" s="202">
        <v>0</v>
      </c>
      <c r="O47" s="202">
        <v>0</v>
      </c>
      <c r="P47" s="202"/>
      <c r="Q47" s="192"/>
    </row>
    <row r="48" spans="1:17" x14ac:dyDescent="0.2">
      <c r="A48" s="212" t="s">
        <v>286</v>
      </c>
      <c r="B48" s="202">
        <v>68670.598999999987</v>
      </c>
      <c r="C48" s="202">
        <v>0</v>
      </c>
      <c r="D48" s="202">
        <v>8.3000000000000004E-2</v>
      </c>
      <c r="E48" s="202">
        <v>0</v>
      </c>
      <c r="F48" s="202">
        <v>0</v>
      </c>
      <c r="G48" s="202">
        <v>0</v>
      </c>
      <c r="H48" s="202">
        <v>0</v>
      </c>
      <c r="I48" s="202">
        <v>0</v>
      </c>
      <c r="J48" s="202">
        <v>469397.755</v>
      </c>
      <c r="K48" s="202">
        <v>0</v>
      </c>
      <c r="L48" s="202">
        <v>0</v>
      </c>
      <c r="M48" s="202">
        <v>0</v>
      </c>
      <c r="N48" s="202">
        <v>0</v>
      </c>
      <c r="O48" s="202">
        <v>0</v>
      </c>
      <c r="P48" s="202">
        <v>5463.799570581923</v>
      </c>
      <c r="Q48" s="192"/>
    </row>
    <row r="49" spans="1:17" x14ac:dyDescent="0.2">
      <c r="A49" s="212" t="s">
        <v>287</v>
      </c>
      <c r="B49" s="202">
        <v>1758155.6623079998</v>
      </c>
      <c r="C49" s="202">
        <v>38173.940689886884</v>
      </c>
      <c r="D49" s="202">
        <v>128750.38379689</v>
      </c>
      <c r="E49" s="202">
        <v>0</v>
      </c>
      <c r="F49" s="202">
        <v>4993.1139999999996</v>
      </c>
      <c r="G49" s="202">
        <v>17347.497000000003</v>
      </c>
      <c r="H49" s="202">
        <v>523.61810848999994</v>
      </c>
      <c r="I49" s="202">
        <v>51296.257019587771</v>
      </c>
      <c r="J49" s="202">
        <v>394748.33100000001</v>
      </c>
      <c r="K49" s="202">
        <v>4650486.1889767498</v>
      </c>
      <c r="L49" s="202">
        <v>5969591.9299999997</v>
      </c>
      <c r="M49" s="202">
        <v>0</v>
      </c>
      <c r="N49" s="202">
        <v>1206093.4735311375</v>
      </c>
      <c r="O49" s="202">
        <v>700068.47416854487</v>
      </c>
      <c r="P49" s="202">
        <v>945373.02742070204</v>
      </c>
      <c r="Q49" s="192"/>
    </row>
    <row r="50" spans="1:17" x14ac:dyDescent="0.2">
      <c r="A50" s="215" t="s">
        <v>294</v>
      </c>
      <c r="B50" s="207">
        <v>0</v>
      </c>
      <c r="C50" s="207">
        <v>0</v>
      </c>
      <c r="D50" s="207">
        <v>0</v>
      </c>
      <c r="E50" s="207">
        <v>0</v>
      </c>
      <c r="F50" s="207">
        <v>0</v>
      </c>
      <c r="G50" s="207">
        <v>0</v>
      </c>
      <c r="H50" s="207">
        <v>0</v>
      </c>
      <c r="I50" s="207">
        <v>0</v>
      </c>
      <c r="J50" s="207">
        <v>0</v>
      </c>
      <c r="K50" s="207">
        <v>937113.68616399996</v>
      </c>
      <c r="L50" s="207">
        <v>1222218.4640000002</v>
      </c>
      <c r="M50" s="207">
        <v>0</v>
      </c>
      <c r="N50" s="207">
        <v>603.01900000000001</v>
      </c>
      <c r="O50" s="216">
        <v>691522.01749660005</v>
      </c>
      <c r="P50" s="216">
        <v>792485.90095949988</v>
      </c>
      <c r="Q50" s="192"/>
    </row>
    <row r="51" spans="1:17" x14ac:dyDescent="0.2">
      <c r="A51" s="215" t="s">
        <v>295</v>
      </c>
      <c r="B51" s="207">
        <v>1758155.6623079998</v>
      </c>
      <c r="C51" s="207">
        <v>38173.940689886884</v>
      </c>
      <c r="D51" s="207">
        <v>128750.38379689</v>
      </c>
      <c r="E51" s="207">
        <v>0</v>
      </c>
      <c r="F51" s="207">
        <v>4993.1139999999996</v>
      </c>
      <c r="G51" s="207">
        <v>17347.497000000003</v>
      </c>
      <c r="H51" s="207">
        <v>523.61810848999994</v>
      </c>
      <c r="I51" s="207">
        <v>51296.257019587771</v>
      </c>
      <c r="J51" s="207">
        <v>394748.33100000001</v>
      </c>
      <c r="K51" s="207">
        <v>3713372.5028127497</v>
      </c>
      <c r="L51" s="207">
        <v>4747373.466</v>
      </c>
      <c r="M51" s="207">
        <v>0</v>
      </c>
      <c r="N51" s="207">
        <v>1205490.4545311374</v>
      </c>
      <c r="O51" s="216">
        <v>8546.4566719448194</v>
      </c>
      <c r="P51" s="216">
        <v>152887.12646120219</v>
      </c>
      <c r="Q51" s="192"/>
    </row>
    <row r="52" spans="1:17" x14ac:dyDescent="0.2">
      <c r="A52" s="212" t="s">
        <v>296</v>
      </c>
      <c r="B52" s="202">
        <v>1011029.4321250069</v>
      </c>
      <c r="C52" s="202">
        <v>25425.55871754016</v>
      </c>
      <c r="D52" s="202">
        <v>6517.65</v>
      </c>
      <c r="E52" s="202">
        <v>0</v>
      </c>
      <c r="F52" s="202">
        <v>4088.6339999999991</v>
      </c>
      <c r="G52" s="202">
        <v>39258.766999999993</v>
      </c>
      <c r="H52" s="202">
        <v>3775.1861653157971</v>
      </c>
      <c r="I52" s="202">
        <v>92216.628614402551</v>
      </c>
      <c r="J52" s="202">
        <v>457063.94443999999</v>
      </c>
      <c r="K52" s="202">
        <v>2566011.8091283999</v>
      </c>
      <c r="L52" s="202">
        <v>4671469.1229999997</v>
      </c>
      <c r="M52" s="202">
        <v>0</v>
      </c>
      <c r="N52" s="202">
        <v>-4411123.0880000005</v>
      </c>
      <c r="O52" s="205">
        <v>17193237.397956602</v>
      </c>
      <c r="P52" s="205">
        <v>1981282.1696311366</v>
      </c>
      <c r="Q52" s="192"/>
    </row>
    <row r="53" spans="1:17" x14ac:dyDescent="0.2">
      <c r="A53" s="212" t="s">
        <v>297</v>
      </c>
      <c r="B53" s="202">
        <v>63934.635290999984</v>
      </c>
      <c r="C53" s="202">
        <v>-325.62668808534477</v>
      </c>
      <c r="D53" s="202">
        <v>5.4320000000000448</v>
      </c>
      <c r="E53" s="202">
        <v>0</v>
      </c>
      <c r="F53" s="202">
        <v>-33.173000000000002</v>
      </c>
      <c r="G53" s="202">
        <v>-28683.407999999999</v>
      </c>
      <c r="H53" s="202">
        <v>-991.77649500000018</v>
      </c>
      <c r="I53" s="202">
        <v>1505.1870000000001</v>
      </c>
      <c r="J53" s="202">
        <v>285974.83399999997</v>
      </c>
      <c r="K53" s="202">
        <v>-1122093.9897816502</v>
      </c>
      <c r="L53" s="202">
        <v>467063.59399999998</v>
      </c>
      <c r="M53" s="202">
        <v>0</v>
      </c>
      <c r="N53" s="202">
        <v>-3.0659999999999998</v>
      </c>
      <c r="O53" s="205">
        <v>0</v>
      </c>
      <c r="P53" s="205">
        <v>0</v>
      </c>
      <c r="Q53" s="192"/>
    </row>
    <row r="54" spans="1:17" x14ac:dyDescent="0.2">
      <c r="A54" s="217" t="s">
        <v>298</v>
      </c>
      <c r="B54" s="218">
        <v>0</v>
      </c>
      <c r="C54" s="218">
        <v>0</v>
      </c>
      <c r="D54" s="218">
        <v>0</v>
      </c>
      <c r="E54" s="218">
        <v>0</v>
      </c>
      <c r="F54" s="218">
        <v>0</v>
      </c>
      <c r="G54" s="218">
        <v>0</v>
      </c>
      <c r="H54" s="218">
        <v>0</v>
      </c>
      <c r="I54" s="218">
        <v>0</v>
      </c>
      <c r="J54" s="218">
        <v>225495.788</v>
      </c>
      <c r="K54" s="218">
        <v>0</v>
      </c>
      <c r="L54" s="218">
        <v>0</v>
      </c>
      <c r="M54" s="218">
        <v>0</v>
      </c>
      <c r="N54" s="218">
        <v>0</v>
      </c>
      <c r="O54" s="219">
        <v>0</v>
      </c>
      <c r="P54" s="220">
        <v>0</v>
      </c>
      <c r="Q54" s="192"/>
    </row>
    <row r="55" spans="1:17" ht="13.5" thickBot="1" x14ac:dyDescent="0.25">
      <c r="Q55" s="192"/>
    </row>
    <row r="56" spans="1:17" ht="13.5" hidden="1" thickBot="1" x14ac:dyDescent="0.25">
      <c r="A56" s="277" t="s">
        <v>299</v>
      </c>
      <c r="B56" s="221">
        <v>0</v>
      </c>
      <c r="C56" s="221">
        <v>0</v>
      </c>
      <c r="D56" s="221">
        <v>0</v>
      </c>
      <c r="E56" s="221">
        <v>0</v>
      </c>
      <c r="F56" s="221">
        <v>0</v>
      </c>
      <c r="G56" s="221">
        <v>0</v>
      </c>
      <c r="H56" s="221">
        <v>0</v>
      </c>
      <c r="I56" s="221">
        <v>0</v>
      </c>
      <c r="J56" s="221">
        <v>0</v>
      </c>
      <c r="K56" s="221">
        <v>0</v>
      </c>
      <c r="L56" s="221">
        <v>0</v>
      </c>
      <c r="M56" s="221">
        <v>0</v>
      </c>
      <c r="N56" s="221">
        <v>0</v>
      </c>
      <c r="O56" s="221">
        <v>0</v>
      </c>
      <c r="P56" s="221">
        <v>0</v>
      </c>
      <c r="Q56" s="192"/>
    </row>
    <row r="57" spans="1:17" ht="13.5" hidden="1" thickBot="1" x14ac:dyDescent="0.25">
      <c r="A57" s="278"/>
      <c r="B57" s="222">
        <v>0</v>
      </c>
      <c r="C57" s="222">
        <v>0</v>
      </c>
      <c r="D57" s="222">
        <v>0</v>
      </c>
      <c r="E57" s="222">
        <v>0</v>
      </c>
      <c r="F57" s="222">
        <v>0</v>
      </c>
      <c r="G57" s="222">
        <v>0</v>
      </c>
      <c r="H57" s="222">
        <v>0</v>
      </c>
      <c r="I57" s="222">
        <v>0</v>
      </c>
      <c r="J57" s="222">
        <v>0</v>
      </c>
      <c r="K57" s="222">
        <v>0</v>
      </c>
      <c r="L57" s="222">
        <v>0</v>
      </c>
      <c r="M57" s="222">
        <v>0</v>
      </c>
      <c r="N57" s="222">
        <v>0</v>
      </c>
      <c r="O57" s="222">
        <v>0</v>
      </c>
      <c r="P57" s="222">
        <v>0</v>
      </c>
      <c r="Q57" s="192"/>
    </row>
    <row r="58" spans="1:17" s="224" customFormat="1" ht="13.5" thickBot="1" x14ac:dyDescent="0.25">
      <c r="A58" s="223" t="s">
        <v>300</v>
      </c>
      <c r="B58" s="232">
        <f t="shared" ref="B58:P58" si="2">B6-B31</f>
        <v>0.25647599622607231</v>
      </c>
      <c r="C58" s="232">
        <f t="shared" si="2"/>
        <v>-0.5643479376740288</v>
      </c>
      <c r="D58" s="232">
        <f t="shared" si="2"/>
        <v>0.42813410994131118</v>
      </c>
      <c r="E58" s="232">
        <f t="shared" si="2"/>
        <v>0</v>
      </c>
      <c r="F58" s="232">
        <f t="shared" si="2"/>
        <v>0.27700000000186265</v>
      </c>
      <c r="G58" s="232">
        <f t="shared" si="2"/>
        <v>0.60499999986495823</v>
      </c>
      <c r="H58" s="232">
        <f t="shared" si="2"/>
        <v>-1.2230189997353591E-2</v>
      </c>
      <c r="I58" s="232">
        <f t="shared" si="2"/>
        <v>-1.5188999187666923</v>
      </c>
      <c r="J58" s="232">
        <f t="shared" si="2"/>
        <v>0.44496999494731426</v>
      </c>
      <c r="K58" s="232">
        <f t="shared" si="2"/>
        <v>0.5173112265765667</v>
      </c>
      <c r="L58" s="232">
        <f t="shared" si="2"/>
        <v>0.31819815561175346</v>
      </c>
      <c r="M58" s="232">
        <f t="shared" si="2"/>
        <v>395386.37500779401</v>
      </c>
      <c r="N58" s="232">
        <f t="shared" si="2"/>
        <v>-25336253.027811754</v>
      </c>
      <c r="O58" s="232">
        <f t="shared" si="2"/>
        <v>16518202.854668666</v>
      </c>
      <c r="P58" s="232">
        <f t="shared" si="2"/>
        <v>18849893.455808673</v>
      </c>
      <c r="Q58" s="192"/>
    </row>
  </sheetData>
  <mergeCells count="1">
    <mergeCell ref="A56:A57"/>
  </mergeCells>
  <pageMargins left="0.3" right="0.2" top="0.25" bottom="0.25" header="0.3" footer="0.3"/>
  <pageSetup scale="7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Matrix</vt:lpstr>
      <vt:lpstr>Capital_AC</vt:lpstr>
      <vt:lpstr>Financial_AC</vt:lpstr>
      <vt:lpstr>FoFs</vt:lpstr>
      <vt:lpstr>Positions</vt:lpstr>
      <vt:lpstr>Capital_AC!Print_Area</vt:lpstr>
      <vt:lpstr>Financial_AC!Print_Area</vt:lpstr>
      <vt:lpstr>Matrix!Print_Area</vt:lpstr>
      <vt:lpstr>Positions!Print_Area</vt:lpstr>
      <vt:lpstr>Financial_AC!Print_Titles</vt:lpstr>
      <vt:lpstr>FoFs!Print_Titles</vt:lpstr>
      <vt:lpstr>Matrix!Print_Titles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2020-11-04T05:53:48Z</dcterms:modified>
</cp:coreProperties>
</file>