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050" tabRatio="831" activeTab="0"/>
  </bookViews>
  <sheets>
    <sheet name="Farm and Non Farm Sectors" sheetId="1" r:id="rId1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<sst xmlns="http://schemas.openxmlformats.org/spreadsheetml/2006/main" count="836" uniqueCount="199">
  <si>
    <t>Subsistence Holding</t>
  </si>
  <si>
    <t>Economic Holding</t>
  </si>
  <si>
    <t>Above Economic Holding</t>
  </si>
  <si>
    <t>TOTAL</t>
  </si>
  <si>
    <t>Small Farm</t>
  </si>
  <si>
    <t>Large Farm</t>
  </si>
  <si>
    <t>Total</t>
  </si>
  <si>
    <t>Azad Kashmir</t>
  </si>
  <si>
    <t>PUNJAB</t>
  </si>
  <si>
    <t>SINDH</t>
  </si>
  <si>
    <t>AZAD KASHMIR</t>
  </si>
  <si>
    <t>ALL PAKISTAN</t>
  </si>
  <si>
    <t>Principal</t>
  </si>
  <si>
    <t>Attock</t>
  </si>
  <si>
    <t>Badin</t>
  </si>
  <si>
    <t>Abbotabad</t>
  </si>
  <si>
    <t>Awaran</t>
  </si>
  <si>
    <t>Bagh</t>
  </si>
  <si>
    <t>Bahawalnagar</t>
  </si>
  <si>
    <t>Dadu</t>
  </si>
  <si>
    <t>Barkhan</t>
  </si>
  <si>
    <t>Bhimber</t>
  </si>
  <si>
    <t>Bahawalpur</t>
  </si>
  <si>
    <t>Ghotki</t>
  </si>
  <si>
    <t>Battagram</t>
  </si>
  <si>
    <t>Bolan</t>
  </si>
  <si>
    <t>Kotli</t>
  </si>
  <si>
    <t>Bhakkar</t>
  </si>
  <si>
    <t>Hyderabad</t>
  </si>
  <si>
    <t>Bunair</t>
  </si>
  <si>
    <t>Chagai</t>
  </si>
  <si>
    <t>Mirpur</t>
  </si>
  <si>
    <t>Chakwal</t>
  </si>
  <si>
    <t>Jaccobabad</t>
  </si>
  <si>
    <t>Charsadda</t>
  </si>
  <si>
    <t>Dera Bugti</t>
  </si>
  <si>
    <t>Muzaffarabad</t>
  </si>
  <si>
    <t>D.G.Khan</t>
  </si>
  <si>
    <t>Jamshoro</t>
  </si>
  <si>
    <t>Chitral</t>
  </si>
  <si>
    <t>Gawadar</t>
  </si>
  <si>
    <t>Neelum (Ath Muqam)</t>
  </si>
  <si>
    <t>Faisalabad</t>
  </si>
  <si>
    <t>Harnai</t>
  </si>
  <si>
    <t>Poonch (Rawla Kot)</t>
  </si>
  <si>
    <t>Gujranwala</t>
  </si>
  <si>
    <t>Dir Lower</t>
  </si>
  <si>
    <t>Jaffarabad</t>
  </si>
  <si>
    <t>Sudhnoti</t>
  </si>
  <si>
    <t>Gujrat</t>
  </si>
  <si>
    <t>Jhal Magsi</t>
  </si>
  <si>
    <t>Hafizabad</t>
  </si>
  <si>
    <t>Khairpur</t>
  </si>
  <si>
    <t>Hangu</t>
  </si>
  <si>
    <t>Kalat</t>
  </si>
  <si>
    <t>Astore</t>
  </si>
  <si>
    <t>Islamabad</t>
  </si>
  <si>
    <t>Larkana</t>
  </si>
  <si>
    <t>Haripur</t>
  </si>
  <si>
    <t>Kech (Turbat)</t>
  </si>
  <si>
    <t>Diamir</t>
  </si>
  <si>
    <t>Jhang</t>
  </si>
  <si>
    <t>Matiari</t>
  </si>
  <si>
    <t>Karak</t>
  </si>
  <si>
    <t>Kharan</t>
  </si>
  <si>
    <t>Ghanche</t>
  </si>
  <si>
    <t>Jehlum</t>
  </si>
  <si>
    <t>Mirpurkhas</t>
  </si>
  <si>
    <t>Khuzdar</t>
  </si>
  <si>
    <t>Gilgit</t>
  </si>
  <si>
    <t>Kasur</t>
  </si>
  <si>
    <t>Naushero Feroz</t>
  </si>
  <si>
    <t>Kohistan</t>
  </si>
  <si>
    <t>Kohlu</t>
  </si>
  <si>
    <t>Gizer</t>
  </si>
  <si>
    <t>Khanewal</t>
  </si>
  <si>
    <t>Nawabshah</t>
  </si>
  <si>
    <t>Lasbela</t>
  </si>
  <si>
    <t>Skardu</t>
  </si>
  <si>
    <t>Khushab</t>
  </si>
  <si>
    <t>Sanghar</t>
  </si>
  <si>
    <t>Malakand</t>
  </si>
  <si>
    <t>Loralai</t>
  </si>
  <si>
    <t>Lahore</t>
  </si>
  <si>
    <t>Shikarpur</t>
  </si>
  <si>
    <t>Mansehra</t>
  </si>
  <si>
    <t>Mastung</t>
  </si>
  <si>
    <t>Layyah</t>
  </si>
  <si>
    <t>Sukkur</t>
  </si>
  <si>
    <t>Mardan</t>
  </si>
  <si>
    <t>Musa Khael</t>
  </si>
  <si>
    <t>Lodhran</t>
  </si>
  <si>
    <t>Tando Allahyar</t>
  </si>
  <si>
    <t>Nowshehra</t>
  </si>
  <si>
    <t>Nasirabad</t>
  </si>
  <si>
    <t>Mandibahauddin</t>
  </si>
  <si>
    <t>Tando Muhammad Khan</t>
  </si>
  <si>
    <t>Nushki</t>
  </si>
  <si>
    <t>Mianwali</t>
  </si>
  <si>
    <t>Tharparkar</t>
  </si>
  <si>
    <t>Shangla</t>
  </si>
  <si>
    <t>Panjgur</t>
  </si>
  <si>
    <t>Multan</t>
  </si>
  <si>
    <t>Thatta</t>
  </si>
  <si>
    <t>Swabi</t>
  </si>
  <si>
    <t>Pishin</t>
  </si>
  <si>
    <t>Muzaffargarh</t>
  </si>
  <si>
    <t>Umerkot</t>
  </si>
  <si>
    <t>Swat</t>
  </si>
  <si>
    <t>Qilla Abdullah</t>
  </si>
  <si>
    <t>Narowal</t>
  </si>
  <si>
    <t>Nankana Sahib</t>
  </si>
  <si>
    <t>Quetta</t>
  </si>
  <si>
    <t>Okara</t>
  </si>
  <si>
    <t>Bajur Agency</t>
  </si>
  <si>
    <t>Sherani</t>
  </si>
  <si>
    <t>Pakpattan</t>
  </si>
  <si>
    <t>Khyber Agency</t>
  </si>
  <si>
    <t>Sibbi</t>
  </si>
  <si>
    <t>Rahimyar Khan</t>
  </si>
  <si>
    <t>Kurram Agency</t>
  </si>
  <si>
    <t>Washuk</t>
  </si>
  <si>
    <t>Rajanpur</t>
  </si>
  <si>
    <t>Mohmand Agency</t>
  </si>
  <si>
    <t>Zhob</t>
  </si>
  <si>
    <t>Rawalpindi</t>
  </si>
  <si>
    <t>North Waziristan Agency</t>
  </si>
  <si>
    <t>Ziarat</t>
  </si>
  <si>
    <t>Sahiwal</t>
  </si>
  <si>
    <t>Orakzai Agency</t>
  </si>
  <si>
    <t>Sargodha</t>
  </si>
  <si>
    <t>Sheikhupura</t>
  </si>
  <si>
    <t>Sialkot</t>
  </si>
  <si>
    <t>Toba Tek Singh</t>
  </si>
  <si>
    <t>Vehari</t>
  </si>
  <si>
    <t xml:space="preserve">CONSOLIDATED DISTRICT WISE DATA REGARDING AGRICULTURE LOAN DISBURSEMENTS, RECOVERIES &amp; OUTSTANDING FOR NON FARM SECTOR </t>
  </si>
  <si>
    <t>Name of Districts</t>
  </si>
  <si>
    <t>Kamber &amp; Shadad kot</t>
  </si>
  <si>
    <t>Kashmore - Kandhkot</t>
  </si>
  <si>
    <t>F.R. Bannu</t>
  </si>
  <si>
    <t>F.R. D.I.Khan</t>
  </si>
  <si>
    <t>F.R. Kohat</t>
  </si>
  <si>
    <t>F.R. Lakki Marwat</t>
  </si>
  <si>
    <t>F.R. Peshawar</t>
  </si>
  <si>
    <t>F.R. Tank</t>
  </si>
  <si>
    <t xml:space="preserve">CONSOLIDATED DISTRICT WISE DATA REGARDING AGRICULTURE LOAN DISBURSEMENTS, RECOVERIES AND OUTSTANDING FOR FARM SECTOR </t>
  </si>
  <si>
    <t>Gilgit Baltistan</t>
  </si>
  <si>
    <t>Chiniot</t>
  </si>
  <si>
    <t>Hunza Nagar</t>
  </si>
  <si>
    <t>Khyber Pakhtunkhwa</t>
  </si>
  <si>
    <t>Kala Dhaka</t>
  </si>
  <si>
    <t>Hattian</t>
  </si>
  <si>
    <t>Haveli</t>
  </si>
  <si>
    <t>BALOCHISTAN</t>
  </si>
  <si>
    <t>Sujawal</t>
  </si>
  <si>
    <t>Lehri</t>
  </si>
  <si>
    <t>Sohbatpur</t>
  </si>
  <si>
    <t>Kharmang</t>
  </si>
  <si>
    <t>Total GB</t>
  </si>
  <si>
    <t xml:space="preserve">MFIs </t>
  </si>
  <si>
    <t>All Punjab</t>
  </si>
  <si>
    <t>All GB</t>
  </si>
  <si>
    <t>All AJK</t>
  </si>
  <si>
    <t>All Balochistan</t>
  </si>
  <si>
    <t>All KPK</t>
  </si>
  <si>
    <t>All Sindh</t>
  </si>
  <si>
    <t xml:space="preserve">Total </t>
  </si>
  <si>
    <t>Qilla Saifullah</t>
  </si>
  <si>
    <t>Bannu</t>
  </si>
  <si>
    <t>Dera Ismail Khan</t>
  </si>
  <si>
    <t>Dir Upper</t>
  </si>
  <si>
    <t>Kohat</t>
  </si>
  <si>
    <t>Lakki Marwat</t>
  </si>
  <si>
    <t>Peshawar</t>
  </si>
  <si>
    <t>Sauth Waziristan Agency</t>
  </si>
  <si>
    <t>Tank</t>
  </si>
  <si>
    <t>Karachi</t>
  </si>
  <si>
    <t>No. of Outstanding Borrowers</t>
  </si>
  <si>
    <t>Disbursement</t>
  </si>
  <si>
    <t>Recovery</t>
  </si>
  <si>
    <t>Outstanding</t>
  </si>
  <si>
    <t>16=1+6+11</t>
  </si>
  <si>
    <t>17=2+7+12</t>
  </si>
  <si>
    <t>18=3+7+13</t>
  </si>
  <si>
    <t>19=4+8+14</t>
  </si>
  <si>
    <t>20=5+9+15</t>
  </si>
  <si>
    <t xml:space="preserve">No. of Disbursed  Borrowers                                                                                                                                                                                                                                                      </t>
  </si>
  <si>
    <t>Amount</t>
  </si>
  <si>
    <t>11=1+6</t>
  </si>
  <si>
    <t>12=2+7</t>
  </si>
  <si>
    <t>13=3+8</t>
  </si>
  <si>
    <t>14=4+9</t>
  </si>
  <si>
    <t>15=5+10</t>
  </si>
  <si>
    <t>(Rs in million)</t>
  </si>
  <si>
    <t>CUMULATIVE POSITION FOR THE FINANCIAL YEAR I.E. JULY - JUNE 2022 (FY 2021-22)</t>
  </si>
  <si>
    <t>CUMULATIVE POSITION FOR THE FINANCIAL YEARI.E. JULY - JUNE 2022 (FY 2021-22)</t>
  </si>
  <si>
    <t xml:space="preserve"> CUMULATIVE POSITION FOR THE FINANCIAL YEAR I.E. JULY - JUNE 2022 (FY 2021-22)</t>
  </si>
  <si>
    <r>
      <t>Note: The definitions of farm &amp; non-farm credit sectors and land holdings/size of farms are available in estimation methodology report i.e. "Indicative Credit Limits and Eligible Items for Agriculture Financing 2022" and accessible at</t>
    </r>
    <r>
      <rPr>
        <b/>
        <i/>
        <u val="single"/>
        <sz val="8"/>
        <rFont val="Times New Roman"/>
        <family val="1"/>
      </rPr>
      <t xml:space="preserve"> www.sbp.org.pk/acd/2022/CL1-Annex.pdf </t>
    </r>
    <r>
      <rPr>
        <b/>
        <i/>
        <sz val="8"/>
        <rFont val="Times New Roman"/>
        <family val="1"/>
      </rPr>
      <t xml:space="preserve"> </t>
    </r>
  </si>
  <si>
    <t>Note: The definitions of farm &amp; non-farm credit sectors and land holdings/size of farms are available in estimation methodology report i.e. "Indicative Credit Limits and Eligible Items for Agriculture Financing 2022" and accessible at www.sbp.org.pk/acd/2022/CL1-Annex.pdf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</si>
</sst>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_(* #,##0.000_);_(* \(#,##0.000\);_(* &quot;-&quot;??_);_(@_)"/>
    <numFmt numFmtId="169" formatCode="_(* #,##0_);_(* \(#,##0\);_(* &quot;-&quot;??_);_(@_)"/>
    <numFmt numFmtId="170" formatCode="0.000000"/>
    <numFmt numFmtId="171" formatCode="0.0000000"/>
    <numFmt numFmtId="172" formatCode="0.00000000"/>
    <numFmt numFmtId="173" formatCode="0.0E+00"/>
    <numFmt numFmtId="174" formatCode="0E+00"/>
    <numFmt numFmtId="175" formatCode="0.000000000"/>
    <numFmt numFmtId="176" formatCode="0.0000000000"/>
    <numFmt numFmtId="177" formatCode="0.00000000000"/>
    <numFmt numFmtId="178" formatCode="0.000E+00"/>
    <numFmt numFmtId="179" formatCode="0.0000E+00"/>
    <numFmt numFmtId="180" formatCode="0.00000E+00"/>
    <numFmt numFmtId="181" formatCode="0.000000E+00"/>
    <numFmt numFmtId="182" formatCode="0.0000000E+00"/>
    <numFmt numFmtId="183" formatCode="0.00000000E+00"/>
    <numFmt numFmtId="184" formatCode="0.000000000E+00"/>
    <numFmt numFmtId="185" formatCode="0.0000000000E+00"/>
    <numFmt numFmtId="186" formatCode="0.00000000000E+00"/>
    <numFmt numFmtId="187" formatCode="0.000000000000"/>
    <numFmt numFmtId="188" formatCode="0.0000000000000"/>
    <numFmt numFmtId="189" formatCode="_-* #,##0_-;\-* #,##0_-;_-* &quot;-&quot;??_-;_-@_-"/>
    <numFmt numFmtId="190" formatCode="_-* #,##0.000_-;\-* #,##0.000_-;_-* &quot;-&quot;??_-;_-@_-"/>
    <numFmt numFmtId="191" formatCode="[$-409]dd\-mmm\-yy;@"/>
    <numFmt numFmtId="192" formatCode="_(* #,##0_);_(* \(#,##0\);_(* &quot;-&quot;???_);_(@_)"/>
    <numFmt numFmtId="193" formatCode="_(* #,##0.000_);_(* \(#,##0.000\);_(* &quot;-&quot;???_);_(@_)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0000000000000000000"/>
    <numFmt numFmtId="203" formatCode="0.00000000000000000000000"/>
    <numFmt numFmtId="204" formatCode="0.000000000000000000000000"/>
    <numFmt numFmtId="205" formatCode="0.0000000000000000000000000"/>
    <numFmt numFmtId="206" formatCode="0.00000000000000000000000000"/>
    <numFmt numFmtId="207" formatCode="0.000000000000000000000000000"/>
    <numFmt numFmtId="208" formatCode="##########0"/>
    <numFmt numFmtId="209" formatCode="#####################################0.000"/>
    <numFmt numFmtId="210" formatCode="_(* #,##0.0_);_(* \(#,##0.0\);_(* &quot;-&quot;??_);_(@_)"/>
    <numFmt numFmtId="211" formatCode="_(* #,##0.0000_);_(* \(#,##0.0000\);_(* &quot;-&quot;??_);_(@_)"/>
    <numFmt numFmtId="212" formatCode="_(* #,##0.00000_);_(* \(#,##0.00000\);_(* &quot;-&quot;??_);_(@_)"/>
    <numFmt numFmtId="213" formatCode="_(* #,##0.000000_);_(* \(#,##0.000000\);_(* &quot;-&quot;??_);_(@_)"/>
    <numFmt numFmtId="214" formatCode="_(* #,##0.00000_);_(* \(#,##0.00000\);_(* &quot;-&quot;?????_);_(@_)"/>
    <numFmt numFmtId="215" formatCode="_(* #,##0.0000_);_(* \(#,##0.0000\);_(* &quot;-&quot;????_);_(@_)"/>
  </numFmts>
  <fonts count="48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Times New Roman"/>
      <family val="1"/>
    </font>
    <font>
      <b/>
      <sz val="12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65" fontId="3" fillId="33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65" fontId="6" fillId="33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3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5" fontId="1" fillId="33" borderId="11" xfId="0" applyNumberFormat="1" applyFont="1" applyFill="1" applyBorder="1" applyAlignment="1">
      <alignment/>
    </xf>
    <xf numFmtId="165" fontId="1" fillId="33" borderId="12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1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65" fontId="1" fillId="0" borderId="11" xfId="0" applyNumberFormat="1" applyFont="1" applyFill="1" applyBorder="1" applyAlignment="1">
      <alignment horizontal="left"/>
    </xf>
    <xf numFmtId="165" fontId="1" fillId="0" borderId="12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1" fillId="0" borderId="16" xfId="0" applyNumberFormat="1" applyFont="1" applyFill="1" applyBorder="1" applyAlignment="1">
      <alignment horizontal="left"/>
    </xf>
    <xf numFmtId="165" fontId="1" fillId="0" borderId="17" xfId="0" applyNumberFormat="1" applyFont="1" applyFill="1" applyBorder="1" applyAlignment="1">
      <alignment horizontal="left"/>
    </xf>
    <xf numFmtId="165" fontId="1" fillId="0" borderId="18" xfId="0" applyNumberFormat="1" applyFont="1" applyFill="1" applyBorder="1" applyAlignment="1">
      <alignment horizontal="left"/>
    </xf>
    <xf numFmtId="165" fontId="3" fillId="0" borderId="10" xfId="0" applyNumberFormat="1" applyFont="1" applyFill="1" applyBorder="1" applyAlignment="1">
      <alignment horizontal="left"/>
    </xf>
    <xf numFmtId="165" fontId="1" fillId="0" borderId="19" xfId="0" applyNumberFormat="1" applyFont="1" applyFill="1" applyBorder="1" applyAlignment="1">
      <alignment horizontal="left"/>
    </xf>
    <xf numFmtId="165" fontId="1" fillId="0" borderId="20" xfId="0" applyNumberFormat="1" applyFont="1" applyFill="1" applyBorder="1" applyAlignment="1">
      <alignment horizontal="left"/>
    </xf>
    <xf numFmtId="167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21" xfId="0" applyFont="1" applyBorder="1" applyAlignment="1">
      <alignment horizontal="center"/>
    </xf>
    <xf numFmtId="165" fontId="1" fillId="33" borderId="20" xfId="0" applyNumberFormat="1" applyFont="1" applyFill="1" applyBorder="1" applyAlignment="1">
      <alignment/>
    </xf>
    <xf numFmtId="165" fontId="3" fillId="33" borderId="22" xfId="0" applyNumberFormat="1" applyFont="1" applyFill="1" applyBorder="1" applyAlignment="1">
      <alignment/>
    </xf>
    <xf numFmtId="1" fontId="3" fillId="0" borderId="23" xfId="0" applyNumberFormat="1" applyFont="1" applyBorder="1" applyAlignment="1">
      <alignment/>
    </xf>
    <xf numFmtId="165" fontId="3" fillId="0" borderId="24" xfId="0" applyNumberFormat="1" applyFont="1" applyBorder="1" applyAlignment="1">
      <alignment/>
    </xf>
    <xf numFmtId="165" fontId="3" fillId="0" borderId="22" xfId="0" applyNumberFormat="1" applyFont="1" applyFill="1" applyBorder="1" applyAlignment="1">
      <alignment horizontal="left"/>
    </xf>
    <xf numFmtId="1" fontId="1" fillId="0" borderId="23" xfId="0" applyNumberFormat="1" applyFont="1" applyBorder="1" applyAlignment="1">
      <alignment/>
    </xf>
    <xf numFmtId="165" fontId="1" fillId="0" borderId="24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9" fontId="1" fillId="33" borderId="30" xfId="42" applyNumberFormat="1" applyFont="1" applyFill="1" applyBorder="1" applyAlignment="1">
      <alignment horizontal="right"/>
    </xf>
    <xf numFmtId="169" fontId="1" fillId="33" borderId="21" xfId="42" applyNumberFormat="1" applyFont="1" applyFill="1" applyBorder="1" applyAlignment="1">
      <alignment/>
    </xf>
    <xf numFmtId="169" fontId="1" fillId="33" borderId="25" xfId="42" applyNumberFormat="1" applyFont="1" applyFill="1" applyBorder="1" applyAlignment="1">
      <alignment/>
    </xf>
    <xf numFmtId="169" fontId="3" fillId="0" borderId="24" xfId="42" applyNumberFormat="1" applyFont="1" applyBorder="1" applyAlignment="1">
      <alignment/>
    </xf>
    <xf numFmtId="169" fontId="1" fillId="33" borderId="15" xfId="42" applyNumberFormat="1" applyFont="1" applyFill="1" applyBorder="1" applyAlignment="1">
      <alignment horizontal="right"/>
    </xf>
    <xf numFmtId="169" fontId="1" fillId="33" borderId="14" xfId="42" applyNumberFormat="1" applyFont="1" applyFill="1" applyBorder="1" applyAlignment="1">
      <alignment/>
    </xf>
    <xf numFmtId="169" fontId="1" fillId="33" borderId="31" xfId="42" applyNumberFormat="1" applyFont="1" applyFill="1" applyBorder="1" applyAlignment="1">
      <alignment/>
    </xf>
    <xf numFmtId="168" fontId="1" fillId="0" borderId="24" xfId="0" applyNumberFormat="1" applyFont="1" applyBorder="1" applyAlignment="1">
      <alignment/>
    </xf>
    <xf numFmtId="169" fontId="3" fillId="0" borderId="23" xfId="42" applyNumberFormat="1" applyFont="1" applyBorder="1" applyAlignment="1">
      <alignment/>
    </xf>
    <xf numFmtId="169" fontId="1" fillId="0" borderId="23" xfId="42" applyNumberFormat="1" applyFont="1" applyBorder="1" applyAlignment="1">
      <alignment/>
    </xf>
    <xf numFmtId="169" fontId="1" fillId="0" borderId="24" xfId="42" applyNumberFormat="1" applyFont="1" applyBorder="1" applyAlignment="1">
      <alignment/>
    </xf>
    <xf numFmtId="169" fontId="1" fillId="33" borderId="32" xfId="42" applyNumberFormat="1" applyFont="1" applyFill="1" applyBorder="1" applyAlignment="1">
      <alignment horizontal="right"/>
    </xf>
    <xf numFmtId="169" fontId="1" fillId="0" borderId="33" xfId="42" applyNumberFormat="1" applyFont="1" applyFill="1" applyBorder="1" applyAlignment="1">
      <alignment/>
    </xf>
    <xf numFmtId="169" fontId="1" fillId="0" borderId="14" xfId="42" applyNumberFormat="1" applyFont="1" applyFill="1" applyBorder="1" applyAlignment="1">
      <alignment/>
    </xf>
    <xf numFmtId="169" fontId="1" fillId="0" borderId="31" xfId="42" applyNumberFormat="1" applyFont="1" applyFill="1" applyBorder="1" applyAlignment="1">
      <alignment/>
    </xf>
    <xf numFmtId="169" fontId="3" fillId="0" borderId="23" xfId="42" applyNumberFormat="1" applyFont="1" applyFill="1" applyBorder="1" applyAlignment="1">
      <alignment/>
    </xf>
    <xf numFmtId="169" fontId="1" fillId="0" borderId="23" xfId="42" applyNumberFormat="1" applyFont="1" applyFill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69" fontId="3" fillId="33" borderId="23" xfId="42" applyNumberFormat="1" applyFont="1" applyFill="1" applyBorder="1" applyAlignment="1">
      <alignment horizontal="right"/>
    </xf>
    <xf numFmtId="169" fontId="3" fillId="33" borderId="28" xfId="42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168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9" fontId="1" fillId="34" borderId="33" xfId="42" applyNumberFormat="1" applyFont="1" applyFill="1" applyBorder="1" applyAlignment="1">
      <alignment/>
    </xf>
    <xf numFmtId="169" fontId="3" fillId="0" borderId="0" xfId="42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/>
    </xf>
    <xf numFmtId="1" fontId="1" fillId="0" borderId="31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169" fontId="1" fillId="0" borderId="40" xfId="42" applyNumberFormat="1" applyFont="1" applyFill="1" applyBorder="1" applyAlignment="1">
      <alignment/>
    </xf>
    <xf numFmtId="169" fontId="3" fillId="0" borderId="28" xfId="42" applyNumberFormat="1" applyFont="1" applyFill="1" applyBorder="1" applyAlignment="1">
      <alignment/>
    </xf>
    <xf numFmtId="1" fontId="3" fillId="0" borderId="28" xfId="42" applyNumberFormat="1" applyFont="1" applyFill="1" applyBorder="1" applyAlignment="1">
      <alignment/>
    </xf>
    <xf numFmtId="169" fontId="1" fillId="0" borderId="28" xfId="42" applyNumberFormat="1" applyFont="1" applyFill="1" applyBorder="1" applyAlignment="1">
      <alignment/>
    </xf>
    <xf numFmtId="165" fontId="10" fillId="0" borderId="22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center" wrapText="1"/>
    </xf>
    <xf numFmtId="169" fontId="1" fillId="0" borderId="0" xfId="0" applyNumberFormat="1" applyFont="1" applyAlignment="1">
      <alignment/>
    </xf>
    <xf numFmtId="165" fontId="1" fillId="0" borderId="41" xfId="0" applyNumberFormat="1" applyFont="1" applyBorder="1" applyAlignment="1">
      <alignment/>
    </xf>
    <xf numFmtId="165" fontId="1" fillId="0" borderId="42" xfId="0" applyNumberFormat="1" applyFont="1" applyFill="1" applyBorder="1" applyAlignment="1">
      <alignment horizontal="left"/>
    </xf>
    <xf numFmtId="43" fontId="1" fillId="0" borderId="14" xfId="42" applyFont="1" applyFill="1" applyBorder="1" applyAlignment="1">
      <alignment/>
    </xf>
    <xf numFmtId="43" fontId="1" fillId="0" borderId="21" xfId="42" applyFont="1" applyFill="1" applyBorder="1" applyAlignment="1">
      <alignment/>
    </xf>
    <xf numFmtId="1" fontId="1" fillId="0" borderId="24" xfId="0" applyNumberFormat="1" applyFont="1" applyBorder="1" applyAlignment="1">
      <alignment/>
    </xf>
    <xf numFmtId="169" fontId="1" fillId="0" borderId="43" xfId="42" applyNumberFormat="1" applyFont="1" applyFill="1" applyBorder="1" applyAlignment="1">
      <alignment/>
    </xf>
    <xf numFmtId="169" fontId="1" fillId="0" borderId="44" xfId="42" applyNumberFormat="1" applyFont="1" applyFill="1" applyBorder="1" applyAlignment="1">
      <alignment/>
    </xf>
    <xf numFmtId="211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3" fillId="0" borderId="26" xfId="42" applyNumberFormat="1" applyFont="1" applyBorder="1" applyAlignment="1">
      <alignment/>
    </xf>
    <xf numFmtId="169" fontId="3" fillId="0" borderId="45" xfId="42" applyNumberFormat="1" applyFont="1" applyBorder="1" applyAlignment="1">
      <alignment/>
    </xf>
    <xf numFmtId="168" fontId="2" fillId="0" borderId="0" xfId="0" applyNumberFormat="1" applyFont="1" applyAlignment="1">
      <alignment/>
    </xf>
    <xf numFmtId="43" fontId="1" fillId="0" borderId="0" xfId="42" applyFont="1" applyAlignment="1">
      <alignment/>
    </xf>
    <xf numFmtId="43" fontId="1" fillId="0" borderId="0" xfId="42" applyNumberFormat="1" applyFont="1" applyAlignment="1">
      <alignment/>
    </xf>
    <xf numFmtId="168" fontId="1" fillId="0" borderId="0" xfId="42" applyNumberFormat="1" applyFont="1" applyAlignment="1">
      <alignment/>
    </xf>
    <xf numFmtId="43" fontId="1" fillId="0" borderId="0" xfId="0" applyNumberFormat="1" applyFont="1" applyAlignment="1">
      <alignment/>
    </xf>
    <xf numFmtId="210" fontId="1" fillId="33" borderId="30" xfId="42" applyNumberFormat="1" applyFont="1" applyFill="1" applyBorder="1" applyAlignment="1">
      <alignment horizontal="right"/>
    </xf>
    <xf numFmtId="210" fontId="1" fillId="33" borderId="21" xfId="42" applyNumberFormat="1" applyFont="1" applyFill="1" applyBorder="1" applyAlignment="1">
      <alignment/>
    </xf>
    <xf numFmtId="210" fontId="1" fillId="33" borderId="25" xfId="42" applyNumberFormat="1" applyFont="1" applyFill="1" applyBorder="1" applyAlignment="1">
      <alignment/>
    </xf>
    <xf numFmtId="210" fontId="3" fillId="0" borderId="24" xfId="42" applyNumberFormat="1" applyFont="1" applyBorder="1" applyAlignment="1">
      <alignment/>
    </xf>
    <xf numFmtId="210" fontId="1" fillId="0" borderId="24" xfId="42" applyNumberFormat="1" applyFont="1" applyBorder="1" applyAlignment="1">
      <alignment/>
    </xf>
    <xf numFmtId="210" fontId="3" fillId="0" borderId="45" xfId="42" applyNumberFormat="1" applyFont="1" applyBorder="1" applyAlignment="1">
      <alignment/>
    </xf>
    <xf numFmtId="210" fontId="1" fillId="0" borderId="24" xfId="0" applyNumberFormat="1" applyFont="1" applyBorder="1" applyAlignment="1">
      <alignment/>
    </xf>
    <xf numFmtId="210" fontId="3" fillId="0" borderId="24" xfId="0" applyNumberFormat="1" applyFont="1" applyBorder="1" applyAlignment="1">
      <alignment/>
    </xf>
    <xf numFmtId="210" fontId="1" fillId="0" borderId="32" xfId="42" applyNumberFormat="1" applyFont="1" applyFill="1" applyBorder="1" applyAlignment="1">
      <alignment/>
    </xf>
    <xf numFmtId="210" fontId="1" fillId="0" borderId="21" xfId="42" applyNumberFormat="1" applyFont="1" applyFill="1" applyBorder="1" applyAlignment="1">
      <alignment/>
    </xf>
    <xf numFmtId="210" fontId="1" fillId="0" borderId="44" xfId="42" applyNumberFormat="1" applyFont="1" applyFill="1" applyBorder="1" applyAlignment="1">
      <alignment/>
    </xf>
    <xf numFmtId="210" fontId="1" fillId="0" borderId="25" xfId="42" applyNumberFormat="1" applyFont="1" applyFill="1" applyBorder="1" applyAlignment="1">
      <alignment/>
    </xf>
    <xf numFmtId="210" fontId="3" fillId="0" borderId="23" xfId="42" applyNumberFormat="1" applyFont="1" applyFill="1" applyBorder="1" applyAlignment="1">
      <alignment/>
    </xf>
    <xf numFmtId="210" fontId="1" fillId="0" borderId="28" xfId="42" applyNumberFormat="1" applyFont="1" applyFill="1" applyBorder="1" applyAlignment="1">
      <alignment/>
    </xf>
    <xf numFmtId="210" fontId="1" fillId="34" borderId="32" xfId="42" applyNumberFormat="1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164" fontId="3" fillId="0" borderId="23" xfId="42" applyNumberFormat="1" applyFont="1" applyFill="1" applyBorder="1" applyAlignment="1">
      <alignment/>
    </xf>
    <xf numFmtId="164" fontId="1" fillId="0" borderId="28" xfId="42" applyNumberFormat="1" applyFont="1" applyFill="1" applyBorder="1" applyAlignment="1">
      <alignment/>
    </xf>
    <xf numFmtId="210" fontId="1" fillId="0" borderId="43" xfId="42" applyNumberFormat="1" applyFont="1" applyFill="1" applyBorder="1" applyAlignment="1">
      <alignment/>
    </xf>
    <xf numFmtId="210" fontId="1" fillId="0" borderId="46" xfId="42" applyNumberFormat="1" applyFont="1" applyFill="1" applyBorder="1" applyAlignment="1">
      <alignment/>
    </xf>
    <xf numFmtId="210" fontId="3" fillId="0" borderId="28" xfId="42" applyNumberFormat="1" applyFont="1" applyFill="1" applyBorder="1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69" fontId="1" fillId="33" borderId="21" xfId="42" applyNumberFormat="1" applyFont="1" applyFill="1" applyBorder="1" applyAlignment="1">
      <alignment horizontal="right"/>
    </xf>
    <xf numFmtId="210" fontId="1" fillId="33" borderId="21" xfId="42" applyNumberFormat="1" applyFont="1" applyFill="1" applyBorder="1" applyAlignment="1">
      <alignment horizontal="right"/>
    </xf>
    <xf numFmtId="210" fontId="1" fillId="33" borderId="49" xfId="42" applyNumberFormat="1" applyFont="1" applyFill="1" applyBorder="1" applyAlignment="1">
      <alignment horizontal="right"/>
    </xf>
    <xf numFmtId="169" fontId="1" fillId="33" borderId="14" xfId="42" applyNumberFormat="1" applyFont="1" applyFill="1" applyBorder="1" applyAlignment="1">
      <alignment horizontal="right"/>
    </xf>
    <xf numFmtId="210" fontId="1" fillId="33" borderId="50" xfId="42" applyNumberFormat="1" applyFont="1" applyFill="1" applyBorder="1" applyAlignment="1">
      <alignment horizontal="right"/>
    </xf>
    <xf numFmtId="169" fontId="1" fillId="33" borderId="34" xfId="42" applyNumberFormat="1" applyFont="1" applyFill="1" applyBorder="1" applyAlignment="1">
      <alignment horizontal="right"/>
    </xf>
    <xf numFmtId="210" fontId="1" fillId="33" borderId="35" xfId="42" applyNumberFormat="1" applyFont="1" applyFill="1" applyBorder="1" applyAlignment="1">
      <alignment horizontal="right"/>
    </xf>
    <xf numFmtId="169" fontId="1" fillId="33" borderId="35" xfId="42" applyNumberFormat="1" applyFont="1" applyFill="1" applyBorder="1" applyAlignment="1">
      <alignment horizontal="right"/>
    </xf>
    <xf numFmtId="210" fontId="1" fillId="33" borderId="36" xfId="42" applyNumberFormat="1" applyFont="1" applyFill="1" applyBorder="1" applyAlignment="1">
      <alignment horizontal="right"/>
    </xf>
    <xf numFmtId="165" fontId="3" fillId="33" borderId="51" xfId="0" applyNumberFormat="1" applyFont="1" applyFill="1" applyBorder="1" applyAlignment="1">
      <alignment/>
    </xf>
    <xf numFmtId="210" fontId="3" fillId="0" borderId="45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65" fontId="1" fillId="0" borderId="20" xfId="0" applyNumberFormat="1" applyFont="1" applyBorder="1" applyAlignment="1">
      <alignment/>
    </xf>
    <xf numFmtId="169" fontId="3" fillId="33" borderId="33" xfId="42" applyNumberFormat="1" applyFont="1" applyFill="1" applyBorder="1" applyAlignment="1">
      <alignment horizontal="right"/>
    </xf>
    <xf numFmtId="165" fontId="1" fillId="34" borderId="42" xfId="0" applyNumberFormat="1" applyFont="1" applyFill="1" applyBorder="1" applyAlignment="1">
      <alignment horizontal="left"/>
    </xf>
    <xf numFmtId="165" fontId="3" fillId="0" borderId="51" xfId="0" applyNumberFormat="1" applyFont="1" applyFill="1" applyBorder="1" applyAlignment="1">
      <alignment horizontal="left"/>
    </xf>
    <xf numFmtId="0" fontId="3" fillId="0" borderId="52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210" fontId="1" fillId="0" borderId="53" xfId="42" applyNumberFormat="1" applyFont="1" applyFill="1" applyBorder="1" applyAlignment="1">
      <alignment/>
    </xf>
    <xf numFmtId="210" fontId="1" fillId="0" borderId="54" xfId="42" applyNumberFormat="1" applyFont="1" applyFill="1" applyBorder="1" applyAlignment="1">
      <alignment/>
    </xf>
    <xf numFmtId="210" fontId="1" fillId="0" borderId="55" xfId="42" applyNumberFormat="1" applyFont="1" applyFill="1" applyBorder="1" applyAlignment="1">
      <alignment/>
    </xf>
    <xf numFmtId="210" fontId="3" fillId="0" borderId="52" xfId="42" applyNumberFormat="1" applyFont="1" applyFill="1" applyBorder="1" applyAlignment="1">
      <alignment/>
    </xf>
    <xf numFmtId="210" fontId="1" fillId="0" borderId="52" xfId="42" applyNumberFormat="1" applyFont="1" applyFill="1" applyBorder="1" applyAlignment="1">
      <alignment/>
    </xf>
    <xf numFmtId="210" fontId="3" fillId="0" borderId="22" xfId="42" applyNumberFormat="1" applyFont="1" applyFill="1" applyBorder="1" applyAlignment="1">
      <alignment/>
    </xf>
    <xf numFmtId="210" fontId="1" fillId="0" borderId="56" xfId="42" applyNumberFormat="1" applyFont="1" applyFill="1" applyBorder="1" applyAlignment="1">
      <alignment/>
    </xf>
    <xf numFmtId="210" fontId="1" fillId="0" borderId="57" xfId="42" applyNumberFormat="1" applyFont="1" applyFill="1" applyBorder="1" applyAlignment="1">
      <alignment/>
    </xf>
    <xf numFmtId="210" fontId="1" fillId="0" borderId="58" xfId="42" applyNumberFormat="1" applyFont="1" applyFill="1" applyBorder="1" applyAlignment="1">
      <alignment/>
    </xf>
    <xf numFmtId="210" fontId="3" fillId="0" borderId="29" xfId="42" applyNumberFormat="1" applyFont="1" applyFill="1" applyBorder="1" applyAlignment="1">
      <alignment/>
    </xf>
    <xf numFmtId="210" fontId="1" fillId="0" borderId="29" xfId="42" applyNumberFormat="1" applyFont="1" applyFill="1" applyBorder="1" applyAlignment="1">
      <alignment/>
    </xf>
    <xf numFmtId="210" fontId="3" fillId="0" borderId="51" xfId="42" applyNumberFormat="1" applyFont="1" applyFill="1" applyBorder="1" applyAlignment="1">
      <alignment/>
    </xf>
    <xf numFmtId="164" fontId="1" fillId="0" borderId="56" xfId="0" applyNumberFormat="1" applyFont="1" applyFill="1" applyBorder="1" applyAlignment="1">
      <alignment/>
    </xf>
    <xf numFmtId="164" fontId="1" fillId="0" borderId="57" xfId="0" applyNumberFormat="1" applyFont="1" applyFill="1" applyBorder="1" applyAlignment="1">
      <alignment/>
    </xf>
    <xf numFmtId="164" fontId="3" fillId="0" borderId="51" xfId="42" applyNumberFormat="1" applyFont="1" applyFill="1" applyBorder="1" applyAlignment="1">
      <alignment/>
    </xf>
    <xf numFmtId="164" fontId="1" fillId="0" borderId="29" xfId="42" applyNumberFormat="1" applyFont="1" applyFill="1" applyBorder="1" applyAlignment="1">
      <alignment/>
    </xf>
    <xf numFmtId="210" fontId="1" fillId="0" borderId="59" xfId="42" applyNumberFormat="1" applyFont="1" applyFill="1" applyBorder="1" applyAlignment="1">
      <alignment/>
    </xf>
    <xf numFmtId="210" fontId="1" fillId="34" borderId="59" xfId="42" applyNumberFormat="1" applyFont="1" applyFill="1" applyBorder="1" applyAlignment="1">
      <alignment/>
    </xf>
    <xf numFmtId="210" fontId="1" fillId="0" borderId="50" xfId="42" applyNumberFormat="1" applyFont="1" applyFill="1" applyBorder="1" applyAlignment="1">
      <alignment/>
    </xf>
    <xf numFmtId="210" fontId="1" fillId="0" borderId="60" xfId="42" applyNumberFormat="1" applyFont="1" applyFill="1" applyBorder="1" applyAlignment="1">
      <alignment/>
    </xf>
    <xf numFmtId="210" fontId="3" fillId="0" borderId="61" xfId="42" applyNumberFormat="1" applyFont="1" applyBorder="1" applyAlignment="1">
      <alignment/>
    </xf>
    <xf numFmtId="210" fontId="3" fillId="0" borderId="61" xfId="0" applyNumberFormat="1" applyFont="1" applyBorder="1" applyAlignment="1">
      <alignment/>
    </xf>
    <xf numFmtId="210" fontId="1" fillId="0" borderId="61" xfId="0" applyNumberFormat="1" applyFont="1" applyBorder="1" applyAlignment="1">
      <alignment/>
    </xf>
    <xf numFmtId="210" fontId="3" fillId="0" borderId="62" xfId="42" applyNumberFormat="1" applyFont="1" applyBorder="1" applyAlignment="1">
      <alignment/>
    </xf>
    <xf numFmtId="210" fontId="1" fillId="33" borderId="50" xfId="42" applyNumberFormat="1" applyFont="1" applyFill="1" applyBorder="1" applyAlignment="1">
      <alignment/>
    </xf>
    <xf numFmtId="210" fontId="1" fillId="33" borderId="60" xfId="42" applyNumberFormat="1" applyFont="1" applyFill="1" applyBorder="1" applyAlignment="1">
      <alignment/>
    </xf>
    <xf numFmtId="210" fontId="1" fillId="0" borderId="61" xfId="42" applyNumberFormat="1" applyFont="1" applyBorder="1" applyAlignment="1">
      <alignment/>
    </xf>
    <xf numFmtId="164" fontId="1" fillId="0" borderId="46" xfId="0" applyNumberFormat="1" applyFont="1" applyFill="1" applyBorder="1" applyAlignment="1">
      <alignment/>
    </xf>
    <xf numFmtId="169" fontId="1" fillId="0" borderId="46" xfId="42" applyNumberFormat="1" applyFont="1" applyFill="1" applyBorder="1" applyAlignment="1">
      <alignment/>
    </xf>
    <xf numFmtId="164" fontId="1" fillId="0" borderId="58" xfId="0" applyNumberFormat="1" applyFont="1" applyFill="1" applyBorder="1" applyAlignment="1">
      <alignment/>
    </xf>
    <xf numFmtId="0" fontId="12" fillId="0" borderId="0" xfId="0" applyFont="1" applyAlignment="1">
      <alignment/>
    </xf>
    <xf numFmtId="211" fontId="3" fillId="0" borderId="0" xfId="42" applyNumberFormat="1" applyFont="1" applyBorder="1" applyAlignment="1">
      <alignment horizontal="center"/>
    </xf>
    <xf numFmtId="212" fontId="1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64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6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6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165" fontId="3" fillId="0" borderId="66" xfId="0" applyNumberFormat="1" applyFont="1" applyFill="1" applyBorder="1" applyAlignment="1">
      <alignment horizontal="left" wrapText="1"/>
    </xf>
    <xf numFmtId="165" fontId="3" fillId="0" borderId="41" xfId="0" applyNumberFormat="1" applyFont="1" applyFill="1" applyBorder="1" applyAlignment="1">
      <alignment horizontal="left" wrapText="1"/>
    </xf>
    <xf numFmtId="165" fontId="3" fillId="0" borderId="19" xfId="0" applyNumberFormat="1" applyFont="1" applyFill="1" applyBorder="1" applyAlignment="1">
      <alignment horizontal="left" wrapText="1"/>
    </xf>
    <xf numFmtId="165" fontId="3" fillId="0" borderId="12" xfId="0" applyNumberFormat="1" applyFont="1" applyFill="1" applyBorder="1" applyAlignment="1">
      <alignment horizontal="left" wrapText="1"/>
    </xf>
    <xf numFmtId="0" fontId="3" fillId="0" borderId="52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215" fontId="1" fillId="0" borderId="0" xfId="0" applyNumberFormat="1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251</xdr:row>
      <xdr:rowOff>104775</xdr:rowOff>
    </xdr:from>
    <xdr:to>
      <xdr:col>0</xdr:col>
      <xdr:colOff>619125</xdr:colOff>
      <xdr:row>253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1749325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302</xdr:row>
      <xdr:rowOff>66675</xdr:rowOff>
    </xdr:from>
    <xdr:to>
      <xdr:col>0</xdr:col>
      <xdr:colOff>619125</xdr:colOff>
      <xdr:row>305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2217300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354</xdr:row>
      <xdr:rowOff>47625</xdr:rowOff>
    </xdr:from>
    <xdr:to>
      <xdr:col>0</xdr:col>
      <xdr:colOff>638175</xdr:colOff>
      <xdr:row>357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279957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406</xdr:row>
      <xdr:rowOff>47625</xdr:rowOff>
    </xdr:from>
    <xdr:to>
      <xdr:col>0</xdr:col>
      <xdr:colOff>638175</xdr:colOff>
      <xdr:row>409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341995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458</xdr:row>
      <xdr:rowOff>47625</xdr:rowOff>
    </xdr:from>
    <xdr:to>
      <xdr:col>0</xdr:col>
      <xdr:colOff>638175</xdr:colOff>
      <xdr:row>461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405937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482</xdr:row>
      <xdr:rowOff>47625</xdr:rowOff>
    </xdr:from>
    <xdr:to>
      <xdr:col>0</xdr:col>
      <xdr:colOff>638175</xdr:colOff>
      <xdr:row>485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907905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7"/>
  <sheetViews>
    <sheetView tabSelected="1" zoomScale="115" zoomScaleNormal="115" zoomScalePageLayoutView="0" workbookViewId="0" topLeftCell="A241">
      <selection activeCell="G247" sqref="G247"/>
    </sheetView>
  </sheetViews>
  <sheetFormatPr defaultColWidth="9.140625" defaultRowHeight="15.75" customHeight="1"/>
  <cols>
    <col min="1" max="1" width="24.28125" style="2" customWidth="1"/>
    <col min="2" max="2" width="8.421875" style="21" customWidth="1"/>
    <col min="3" max="5" width="9.28125" style="21" customWidth="1"/>
    <col min="6" max="6" width="9.421875" style="21" customWidth="1"/>
    <col min="7" max="7" width="7.8515625" style="21" customWidth="1"/>
    <col min="8" max="8" width="9.28125" style="21" customWidth="1"/>
    <col min="9" max="9" width="9.421875" style="21" customWidth="1"/>
    <col min="10" max="10" width="9.00390625" style="21" customWidth="1"/>
    <col min="11" max="11" width="9.7109375" style="21" customWidth="1"/>
    <col min="12" max="12" width="10.57421875" style="21" customWidth="1"/>
    <col min="13" max="13" width="9.7109375" style="21" customWidth="1"/>
    <col min="14" max="14" width="10.00390625" style="21" customWidth="1"/>
    <col min="15" max="15" width="10.57421875" style="21" customWidth="1"/>
    <col min="16" max="16" width="9.28125" style="21" customWidth="1"/>
    <col min="17" max="17" width="8.28125" style="21" customWidth="1"/>
    <col min="18" max="18" width="9.7109375" style="21" customWidth="1"/>
    <col min="19" max="19" width="9.140625" style="21" customWidth="1"/>
    <col min="20" max="20" width="8.8515625" style="21" customWidth="1"/>
    <col min="21" max="21" width="9.57421875" style="21" customWidth="1"/>
    <col min="22" max="22" width="10.7109375" style="1" bestFit="1" customWidth="1"/>
    <col min="23" max="16384" width="9.140625" style="1" customWidth="1"/>
  </cols>
  <sheetData>
    <row r="1" spans="1:21" ht="15.75" customHeight="1">
      <c r="A1" s="203" t="s">
        <v>145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ht="15.75" customHeight="1">
      <c r="A2" s="204" t="s">
        <v>194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1:21" ht="15.75" customHeight="1">
      <c r="A3" s="3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5.75" customHeight="1" thickBot="1">
      <c r="A4" s="16" t="s">
        <v>8</v>
      </c>
      <c r="U4" s="21" t="s">
        <v>193</v>
      </c>
    </row>
    <row r="5" spans="1:21" ht="15.75" customHeight="1">
      <c r="A5" s="205" t="s">
        <v>136</v>
      </c>
      <c r="B5" s="208" t="s">
        <v>0</v>
      </c>
      <c r="C5" s="209"/>
      <c r="D5" s="209"/>
      <c r="E5" s="209"/>
      <c r="F5" s="210"/>
      <c r="G5" s="208" t="s">
        <v>1</v>
      </c>
      <c r="H5" s="209"/>
      <c r="I5" s="209"/>
      <c r="J5" s="209"/>
      <c r="K5" s="210"/>
      <c r="L5" s="208" t="s">
        <v>2</v>
      </c>
      <c r="M5" s="209"/>
      <c r="N5" s="209"/>
      <c r="O5" s="209"/>
      <c r="P5" s="210"/>
      <c r="Q5" s="211" t="s">
        <v>6</v>
      </c>
      <c r="R5" s="212"/>
      <c r="S5" s="212"/>
      <c r="T5" s="212"/>
      <c r="U5" s="213"/>
    </row>
    <row r="6" spans="1:21" ht="15.75" customHeight="1">
      <c r="A6" s="206"/>
      <c r="B6" s="214" t="s">
        <v>178</v>
      </c>
      <c r="C6" s="215"/>
      <c r="D6" s="48" t="s">
        <v>179</v>
      </c>
      <c r="E6" s="216" t="s">
        <v>180</v>
      </c>
      <c r="F6" s="217"/>
      <c r="G6" s="214" t="s">
        <v>178</v>
      </c>
      <c r="H6" s="215"/>
      <c r="I6" s="48" t="s">
        <v>179</v>
      </c>
      <c r="J6" s="216" t="s">
        <v>180</v>
      </c>
      <c r="K6" s="217"/>
      <c r="L6" s="214" t="s">
        <v>178</v>
      </c>
      <c r="M6" s="215"/>
      <c r="N6" s="48" t="s">
        <v>179</v>
      </c>
      <c r="O6" s="216" t="s">
        <v>180</v>
      </c>
      <c r="P6" s="217"/>
      <c r="Q6" s="218" t="s">
        <v>178</v>
      </c>
      <c r="R6" s="219"/>
      <c r="S6" s="48" t="s">
        <v>179</v>
      </c>
      <c r="T6" s="216" t="s">
        <v>180</v>
      </c>
      <c r="U6" s="217"/>
    </row>
    <row r="7" spans="1:21" ht="39.75" customHeight="1" thickBot="1">
      <c r="A7" s="206"/>
      <c r="B7" s="79" t="s">
        <v>186</v>
      </c>
      <c r="C7" s="80" t="s">
        <v>187</v>
      </c>
      <c r="D7" s="80" t="s">
        <v>12</v>
      </c>
      <c r="E7" s="80" t="s">
        <v>177</v>
      </c>
      <c r="F7" s="81" t="s">
        <v>12</v>
      </c>
      <c r="G7" s="79" t="s">
        <v>186</v>
      </c>
      <c r="H7" s="80" t="s">
        <v>187</v>
      </c>
      <c r="I7" s="80" t="s">
        <v>12</v>
      </c>
      <c r="J7" s="80" t="s">
        <v>177</v>
      </c>
      <c r="K7" s="81" t="s">
        <v>12</v>
      </c>
      <c r="L7" s="79" t="s">
        <v>186</v>
      </c>
      <c r="M7" s="80" t="s">
        <v>187</v>
      </c>
      <c r="N7" s="80" t="s">
        <v>12</v>
      </c>
      <c r="O7" s="80" t="s">
        <v>177</v>
      </c>
      <c r="P7" s="81" t="s">
        <v>12</v>
      </c>
      <c r="Q7" s="79" t="s">
        <v>186</v>
      </c>
      <c r="R7" s="80" t="s">
        <v>187</v>
      </c>
      <c r="S7" s="80" t="s">
        <v>12</v>
      </c>
      <c r="T7" s="80" t="s">
        <v>177</v>
      </c>
      <c r="U7" s="81" t="s">
        <v>12</v>
      </c>
    </row>
    <row r="8" spans="1:21" ht="13.5" customHeight="1" thickBot="1">
      <c r="A8" s="207"/>
      <c r="B8" s="82">
        <v>1</v>
      </c>
      <c r="C8" s="83">
        <v>2</v>
      </c>
      <c r="D8" s="83">
        <v>3</v>
      </c>
      <c r="E8" s="83">
        <v>4</v>
      </c>
      <c r="F8" s="84">
        <v>5</v>
      </c>
      <c r="G8" s="82">
        <v>6</v>
      </c>
      <c r="H8" s="83">
        <v>7</v>
      </c>
      <c r="I8" s="83">
        <v>8</v>
      </c>
      <c r="J8" s="83">
        <v>9</v>
      </c>
      <c r="K8" s="84">
        <v>10</v>
      </c>
      <c r="L8" s="82">
        <v>11</v>
      </c>
      <c r="M8" s="83">
        <v>12</v>
      </c>
      <c r="N8" s="83">
        <v>13</v>
      </c>
      <c r="O8" s="83">
        <v>14</v>
      </c>
      <c r="P8" s="84">
        <v>15</v>
      </c>
      <c r="Q8" s="82" t="s">
        <v>181</v>
      </c>
      <c r="R8" s="83" t="s">
        <v>182</v>
      </c>
      <c r="S8" s="83" t="s">
        <v>183</v>
      </c>
      <c r="T8" s="83" t="s">
        <v>184</v>
      </c>
      <c r="U8" s="84" t="s">
        <v>185</v>
      </c>
    </row>
    <row r="9" spans="1:22" ht="15.75" customHeight="1">
      <c r="A9" s="17" t="s">
        <v>13</v>
      </c>
      <c r="B9" s="66">
        <v>2108</v>
      </c>
      <c r="C9" s="124">
        <v>688.851</v>
      </c>
      <c r="D9" s="124">
        <v>516.5261429999999</v>
      </c>
      <c r="E9" s="62">
        <v>2039</v>
      </c>
      <c r="F9" s="124">
        <f>694.21784+0.13</f>
        <v>694.34784</v>
      </c>
      <c r="G9" s="66">
        <v>76</v>
      </c>
      <c r="H9" s="124">
        <v>95.346</v>
      </c>
      <c r="I9" s="124">
        <v>108.19900000000001</v>
      </c>
      <c r="J9" s="62">
        <v>152</v>
      </c>
      <c r="K9" s="124">
        <v>79.33099999999999</v>
      </c>
      <c r="L9" s="66">
        <v>12</v>
      </c>
      <c r="M9" s="124">
        <v>620.288</v>
      </c>
      <c r="N9" s="124">
        <v>606.7030000000001</v>
      </c>
      <c r="O9" s="62">
        <v>23</v>
      </c>
      <c r="P9" s="124">
        <v>41.25800000000001</v>
      </c>
      <c r="Q9" s="66">
        <f aca="true" t="shared" si="0" ref="Q9:Q48">B9+G9+L9</f>
        <v>2196</v>
      </c>
      <c r="R9" s="124">
        <f aca="true" t="shared" si="1" ref="R9:R48">C9+H9+M9</f>
        <v>1404.4850000000001</v>
      </c>
      <c r="S9" s="124">
        <f aca="true" t="shared" si="2" ref="S9:S48">D9+I9+N9</f>
        <v>1231.428143</v>
      </c>
      <c r="T9" s="62">
        <f aca="true" t="shared" si="3" ref="T9:T48">E9+J9+O9</f>
        <v>2214</v>
      </c>
      <c r="U9" s="151">
        <f aca="true" t="shared" si="4" ref="U9:U48">F9+K9+P9</f>
        <v>814.9368400000001</v>
      </c>
      <c r="V9" s="4"/>
    </row>
    <row r="10" spans="1:21" ht="15.75" customHeight="1">
      <c r="A10" s="18" t="s">
        <v>18</v>
      </c>
      <c r="B10" s="67">
        <v>56705</v>
      </c>
      <c r="C10" s="125">
        <v>9117.526000000002</v>
      </c>
      <c r="D10" s="125">
        <v>8886.430933000001</v>
      </c>
      <c r="E10" s="63">
        <v>77868</v>
      </c>
      <c r="F10" s="125">
        <v>10635.67213</v>
      </c>
      <c r="G10" s="67">
        <v>2731</v>
      </c>
      <c r="H10" s="125">
        <f>4498.778+4.06</f>
        <v>4502.838000000001</v>
      </c>
      <c r="I10" s="125">
        <f>4440.961+2.8</f>
        <v>4443.761</v>
      </c>
      <c r="J10" s="63">
        <v>2997</v>
      </c>
      <c r="K10" s="125">
        <f>2317.66+0.02</f>
        <v>2317.68</v>
      </c>
      <c r="L10" s="67">
        <v>559</v>
      </c>
      <c r="M10" s="125">
        <v>4935.123</v>
      </c>
      <c r="N10" s="125">
        <v>2942.952</v>
      </c>
      <c r="O10" s="63">
        <v>603</v>
      </c>
      <c r="P10" s="125">
        <v>1648.6530000000002</v>
      </c>
      <c r="Q10" s="67">
        <f t="shared" si="0"/>
        <v>59995</v>
      </c>
      <c r="R10" s="125">
        <f t="shared" si="1"/>
        <v>18555.487</v>
      </c>
      <c r="S10" s="125">
        <f t="shared" si="2"/>
        <v>16273.143933000003</v>
      </c>
      <c r="T10" s="63">
        <f t="shared" si="3"/>
        <v>81468</v>
      </c>
      <c r="U10" s="192">
        <f t="shared" si="4"/>
        <v>14602.005130000001</v>
      </c>
    </row>
    <row r="11" spans="1:21" ht="15.75" customHeight="1">
      <c r="A11" s="18" t="s">
        <v>22</v>
      </c>
      <c r="B11" s="67">
        <v>48522</v>
      </c>
      <c r="C11" s="125">
        <v>11145.845</v>
      </c>
      <c r="D11" s="125">
        <v>10526.845402</v>
      </c>
      <c r="E11" s="63">
        <v>68286</v>
      </c>
      <c r="F11" s="125">
        <v>9490.427310000001</v>
      </c>
      <c r="G11" s="67">
        <v>1907</v>
      </c>
      <c r="H11" s="125">
        <v>3399.825</v>
      </c>
      <c r="I11" s="125">
        <v>3396.425000000001</v>
      </c>
      <c r="J11" s="63">
        <v>2017</v>
      </c>
      <c r="K11" s="125">
        <v>1757.7839999999997</v>
      </c>
      <c r="L11" s="67">
        <v>413</v>
      </c>
      <c r="M11" s="125">
        <v>2618.211</v>
      </c>
      <c r="N11" s="125">
        <v>2724.7329999999997</v>
      </c>
      <c r="O11" s="63">
        <v>328</v>
      </c>
      <c r="P11" s="125">
        <v>1693.82</v>
      </c>
      <c r="Q11" s="67">
        <f t="shared" si="0"/>
        <v>50842</v>
      </c>
      <c r="R11" s="125">
        <f t="shared" si="1"/>
        <v>17163.880999999998</v>
      </c>
      <c r="S11" s="125">
        <f t="shared" si="2"/>
        <v>16648.003402000002</v>
      </c>
      <c r="T11" s="63">
        <f t="shared" si="3"/>
        <v>70631</v>
      </c>
      <c r="U11" s="192">
        <f t="shared" si="4"/>
        <v>12942.03131</v>
      </c>
    </row>
    <row r="12" spans="1:21" ht="15.75" customHeight="1">
      <c r="A12" s="18" t="s">
        <v>27</v>
      </c>
      <c r="B12" s="67">
        <v>22731</v>
      </c>
      <c r="C12" s="125">
        <v>3582.8589999999995</v>
      </c>
      <c r="D12" s="125">
        <v>3351.355569</v>
      </c>
      <c r="E12" s="63">
        <v>35879</v>
      </c>
      <c r="F12" s="125">
        <v>4693.773370000001</v>
      </c>
      <c r="G12" s="67">
        <v>1376</v>
      </c>
      <c r="H12" s="125">
        <v>1248.357</v>
      </c>
      <c r="I12" s="125">
        <v>1274.1150000000002</v>
      </c>
      <c r="J12" s="63">
        <v>2597</v>
      </c>
      <c r="K12" s="125">
        <v>1229.607</v>
      </c>
      <c r="L12" s="67">
        <v>104</v>
      </c>
      <c r="M12" s="125">
        <v>1310.875</v>
      </c>
      <c r="N12" s="125">
        <v>1217.9899999999998</v>
      </c>
      <c r="O12" s="63">
        <v>139</v>
      </c>
      <c r="P12" s="125">
        <v>301.34999999999997</v>
      </c>
      <c r="Q12" s="67">
        <f t="shared" si="0"/>
        <v>24211</v>
      </c>
      <c r="R12" s="125">
        <f t="shared" si="1"/>
        <v>6142.090999999999</v>
      </c>
      <c r="S12" s="125">
        <f t="shared" si="2"/>
        <v>5843.460569</v>
      </c>
      <c r="T12" s="63">
        <f t="shared" si="3"/>
        <v>38615</v>
      </c>
      <c r="U12" s="192">
        <f t="shared" si="4"/>
        <v>6224.730370000001</v>
      </c>
    </row>
    <row r="13" spans="1:21" ht="15.75" customHeight="1">
      <c r="A13" s="18" t="s">
        <v>32</v>
      </c>
      <c r="B13" s="67">
        <v>3562</v>
      </c>
      <c r="C13" s="125">
        <v>543.8410000000001</v>
      </c>
      <c r="D13" s="125">
        <v>475.345976</v>
      </c>
      <c r="E13" s="63">
        <v>3554</v>
      </c>
      <c r="F13" s="125">
        <v>639.6704299999999</v>
      </c>
      <c r="G13" s="67">
        <v>82</v>
      </c>
      <c r="H13" s="125">
        <v>121.02799999999999</v>
      </c>
      <c r="I13" s="125">
        <v>94.459</v>
      </c>
      <c r="J13" s="63">
        <v>189</v>
      </c>
      <c r="K13" s="125">
        <v>119.985</v>
      </c>
      <c r="L13" s="67">
        <v>11</v>
      </c>
      <c r="M13" s="125">
        <v>433.05499999999995</v>
      </c>
      <c r="N13" s="125">
        <v>424.54100000000005</v>
      </c>
      <c r="O13" s="63">
        <v>13</v>
      </c>
      <c r="P13" s="125">
        <v>27.345</v>
      </c>
      <c r="Q13" s="67">
        <f t="shared" si="0"/>
        <v>3655</v>
      </c>
      <c r="R13" s="125">
        <f t="shared" si="1"/>
        <v>1097.924</v>
      </c>
      <c r="S13" s="125">
        <f t="shared" si="2"/>
        <v>994.3459760000001</v>
      </c>
      <c r="T13" s="63">
        <f t="shared" si="3"/>
        <v>3756</v>
      </c>
      <c r="U13" s="192">
        <f t="shared" si="4"/>
        <v>787.0004299999999</v>
      </c>
    </row>
    <row r="14" spans="1:21" ht="15.75" customHeight="1">
      <c r="A14" s="18" t="s">
        <v>147</v>
      </c>
      <c r="B14" s="67">
        <v>5955</v>
      </c>
      <c r="C14" s="125">
        <v>1787.9410000000003</v>
      </c>
      <c r="D14" s="125">
        <v>1888.2646340000001</v>
      </c>
      <c r="E14" s="63">
        <v>7779</v>
      </c>
      <c r="F14" s="125">
        <v>1338.42839</v>
      </c>
      <c r="G14" s="67">
        <v>794</v>
      </c>
      <c r="H14" s="125">
        <v>1303.8329999999999</v>
      </c>
      <c r="I14" s="125">
        <v>1252.3840000000002</v>
      </c>
      <c r="J14" s="63">
        <v>1076</v>
      </c>
      <c r="K14" s="125">
        <v>794.3240000000001</v>
      </c>
      <c r="L14" s="67">
        <v>215</v>
      </c>
      <c r="M14" s="125">
        <v>1648.45</v>
      </c>
      <c r="N14" s="125">
        <v>1615.975</v>
      </c>
      <c r="O14" s="63">
        <v>170</v>
      </c>
      <c r="P14" s="125">
        <v>462.153</v>
      </c>
      <c r="Q14" s="67">
        <f t="shared" si="0"/>
        <v>6964</v>
      </c>
      <c r="R14" s="125">
        <f t="shared" si="1"/>
        <v>4740.224</v>
      </c>
      <c r="S14" s="125">
        <f t="shared" si="2"/>
        <v>4756.623634</v>
      </c>
      <c r="T14" s="63">
        <f t="shared" si="3"/>
        <v>9025</v>
      </c>
      <c r="U14" s="192">
        <f t="shared" si="4"/>
        <v>2594.90539</v>
      </c>
    </row>
    <row r="15" spans="1:21" ht="15.75" customHeight="1">
      <c r="A15" s="18" t="s">
        <v>37</v>
      </c>
      <c r="B15" s="67">
        <v>14027</v>
      </c>
      <c r="C15" s="125">
        <v>2723.8219999999997</v>
      </c>
      <c r="D15" s="125">
        <v>2120.536226</v>
      </c>
      <c r="E15" s="63">
        <v>15133</v>
      </c>
      <c r="F15" s="125">
        <v>2298.42548</v>
      </c>
      <c r="G15" s="67">
        <v>1002</v>
      </c>
      <c r="H15" s="125">
        <v>1296.4649999999997</v>
      </c>
      <c r="I15" s="125">
        <v>1304.038</v>
      </c>
      <c r="J15" s="63">
        <v>1172</v>
      </c>
      <c r="K15" s="125">
        <v>898.217</v>
      </c>
      <c r="L15" s="67">
        <v>143</v>
      </c>
      <c r="M15" s="125">
        <v>1722.949</v>
      </c>
      <c r="N15" s="125">
        <v>1524.913</v>
      </c>
      <c r="O15" s="63">
        <v>153</v>
      </c>
      <c r="P15" s="125">
        <v>559.413</v>
      </c>
      <c r="Q15" s="67">
        <f t="shared" si="0"/>
        <v>15172</v>
      </c>
      <c r="R15" s="125">
        <f t="shared" si="1"/>
        <v>5743.235999999999</v>
      </c>
      <c r="S15" s="125">
        <f t="shared" si="2"/>
        <v>4949.487226</v>
      </c>
      <c r="T15" s="63">
        <f t="shared" si="3"/>
        <v>16458</v>
      </c>
      <c r="U15" s="192">
        <f t="shared" si="4"/>
        <v>3756.05548</v>
      </c>
    </row>
    <row r="16" spans="1:21" ht="15.75" customHeight="1">
      <c r="A16" s="18" t="s">
        <v>42</v>
      </c>
      <c r="B16" s="67">
        <v>20416</v>
      </c>
      <c r="C16" s="125">
        <v>3863.8129999999996</v>
      </c>
      <c r="D16" s="125">
        <v>3486.907126</v>
      </c>
      <c r="E16" s="63">
        <v>29300</v>
      </c>
      <c r="F16" s="125">
        <v>3945.31524</v>
      </c>
      <c r="G16" s="67">
        <v>1526</v>
      </c>
      <c r="H16" s="125">
        <v>2690.2580000000003</v>
      </c>
      <c r="I16" s="125">
        <v>2581.216</v>
      </c>
      <c r="J16" s="63">
        <v>2069</v>
      </c>
      <c r="K16" s="125">
        <v>1447.054</v>
      </c>
      <c r="L16" s="67">
        <v>471</v>
      </c>
      <c r="M16" s="125">
        <v>13062.513</v>
      </c>
      <c r="N16" s="125">
        <v>9890.965</v>
      </c>
      <c r="O16" s="63">
        <v>359</v>
      </c>
      <c r="P16" s="125">
        <v>2789.885</v>
      </c>
      <c r="Q16" s="67">
        <f t="shared" si="0"/>
        <v>22413</v>
      </c>
      <c r="R16" s="125">
        <f t="shared" si="1"/>
        <v>19616.584000000003</v>
      </c>
      <c r="S16" s="125">
        <f t="shared" si="2"/>
        <v>15959.088126</v>
      </c>
      <c r="T16" s="63">
        <f t="shared" si="3"/>
        <v>31728</v>
      </c>
      <c r="U16" s="192">
        <f t="shared" si="4"/>
        <v>8182.25424</v>
      </c>
    </row>
    <row r="17" spans="1:21" ht="15.75" customHeight="1">
      <c r="A17" s="18" t="s">
        <v>45</v>
      </c>
      <c r="B17" s="67">
        <v>11001</v>
      </c>
      <c r="C17" s="125">
        <v>2948.4219999999996</v>
      </c>
      <c r="D17" s="125">
        <v>4374.0874539999995</v>
      </c>
      <c r="E17" s="63">
        <v>13132</v>
      </c>
      <c r="F17" s="125">
        <v>3052.0242500000004</v>
      </c>
      <c r="G17" s="67">
        <v>2354</v>
      </c>
      <c r="H17" s="125">
        <v>4289.072999999999</v>
      </c>
      <c r="I17" s="125">
        <v>4169.231</v>
      </c>
      <c r="J17" s="63">
        <v>2328</v>
      </c>
      <c r="K17" s="125">
        <v>1941.8770000000002</v>
      </c>
      <c r="L17" s="67">
        <v>506</v>
      </c>
      <c r="M17" s="125">
        <v>4163.957</v>
      </c>
      <c r="N17" s="125">
        <v>3627.883</v>
      </c>
      <c r="O17" s="63">
        <v>518</v>
      </c>
      <c r="P17" s="125">
        <v>1318.4750000000001</v>
      </c>
      <c r="Q17" s="67">
        <f t="shared" si="0"/>
        <v>13861</v>
      </c>
      <c r="R17" s="125">
        <f t="shared" si="1"/>
        <v>11401.452</v>
      </c>
      <c r="S17" s="125">
        <f t="shared" si="2"/>
        <v>12171.201454</v>
      </c>
      <c r="T17" s="63">
        <f t="shared" si="3"/>
        <v>15978</v>
      </c>
      <c r="U17" s="192">
        <f t="shared" si="4"/>
        <v>6312.376250000001</v>
      </c>
    </row>
    <row r="18" spans="1:21" ht="15.75" customHeight="1">
      <c r="A18" s="18" t="s">
        <v>49</v>
      </c>
      <c r="B18" s="67">
        <v>6876</v>
      </c>
      <c r="C18" s="125">
        <v>1039.9180000000001</v>
      </c>
      <c r="D18" s="125">
        <v>1094.3405109999999</v>
      </c>
      <c r="E18" s="63">
        <v>7197</v>
      </c>
      <c r="F18" s="125">
        <v>1085.7800699999998</v>
      </c>
      <c r="G18" s="67">
        <v>102</v>
      </c>
      <c r="H18" s="125">
        <v>154.412</v>
      </c>
      <c r="I18" s="125">
        <v>167.396</v>
      </c>
      <c r="J18" s="63">
        <v>164</v>
      </c>
      <c r="K18" s="125">
        <v>129.514</v>
      </c>
      <c r="L18" s="67">
        <v>24</v>
      </c>
      <c r="M18" s="125">
        <v>73.14699999999999</v>
      </c>
      <c r="N18" s="125">
        <v>28.978</v>
      </c>
      <c r="O18" s="63">
        <v>36</v>
      </c>
      <c r="P18" s="125">
        <v>70.715</v>
      </c>
      <c r="Q18" s="67">
        <f t="shared" si="0"/>
        <v>7002</v>
      </c>
      <c r="R18" s="125">
        <f t="shared" si="1"/>
        <v>1267.477</v>
      </c>
      <c r="S18" s="125">
        <f t="shared" si="2"/>
        <v>1290.714511</v>
      </c>
      <c r="T18" s="63">
        <f t="shared" si="3"/>
        <v>7397</v>
      </c>
      <c r="U18" s="192">
        <f t="shared" si="4"/>
        <v>1286.0090699999998</v>
      </c>
    </row>
    <row r="19" spans="1:21" ht="15.75" customHeight="1">
      <c r="A19" s="18" t="s">
        <v>51</v>
      </c>
      <c r="B19" s="67">
        <v>6906</v>
      </c>
      <c r="C19" s="125">
        <v>2161.629</v>
      </c>
      <c r="D19" s="125">
        <v>2525.9600469999996</v>
      </c>
      <c r="E19" s="63">
        <v>9496</v>
      </c>
      <c r="F19" s="125">
        <v>2347.8586399999995</v>
      </c>
      <c r="G19" s="67">
        <v>1348</v>
      </c>
      <c r="H19" s="125">
        <v>2587.999</v>
      </c>
      <c r="I19" s="125">
        <v>2549.4640000000004</v>
      </c>
      <c r="J19" s="63">
        <v>1806</v>
      </c>
      <c r="K19" s="125">
        <v>1342.0319999999997</v>
      </c>
      <c r="L19" s="67">
        <v>151</v>
      </c>
      <c r="M19" s="125">
        <v>2189.242</v>
      </c>
      <c r="N19" s="125">
        <v>2096.076</v>
      </c>
      <c r="O19" s="63">
        <v>139</v>
      </c>
      <c r="P19" s="125">
        <v>414.59000000000003</v>
      </c>
      <c r="Q19" s="67">
        <f t="shared" si="0"/>
        <v>8405</v>
      </c>
      <c r="R19" s="125">
        <f t="shared" si="1"/>
        <v>6938.87</v>
      </c>
      <c r="S19" s="125">
        <f t="shared" si="2"/>
        <v>7171.500047</v>
      </c>
      <c r="T19" s="63">
        <f t="shared" si="3"/>
        <v>11441</v>
      </c>
      <c r="U19" s="192">
        <f t="shared" si="4"/>
        <v>4104.480639999999</v>
      </c>
    </row>
    <row r="20" spans="1:21" ht="15.75" customHeight="1">
      <c r="A20" s="18" t="s">
        <v>56</v>
      </c>
      <c r="B20" s="67">
        <v>401</v>
      </c>
      <c r="C20" s="125">
        <v>20018.667</v>
      </c>
      <c r="D20" s="125">
        <v>12220.592</v>
      </c>
      <c r="E20" s="63">
        <v>552</v>
      </c>
      <c r="F20" s="125">
        <v>13133.543</v>
      </c>
      <c r="G20" s="67">
        <v>14</v>
      </c>
      <c r="H20" s="125">
        <v>576.243</v>
      </c>
      <c r="I20" s="125">
        <v>535.8430000000001</v>
      </c>
      <c r="J20" s="63">
        <v>15</v>
      </c>
      <c r="K20" s="125">
        <v>47.177</v>
      </c>
      <c r="L20" s="67">
        <v>29</v>
      </c>
      <c r="M20" s="125">
        <v>67944.26800000001</v>
      </c>
      <c r="N20" s="125">
        <v>70753.50199999998</v>
      </c>
      <c r="O20" s="63">
        <v>42</v>
      </c>
      <c r="P20" s="125">
        <v>12816.003999999999</v>
      </c>
      <c r="Q20" s="67">
        <f t="shared" si="0"/>
        <v>444</v>
      </c>
      <c r="R20" s="125">
        <f t="shared" si="1"/>
        <v>88539.17800000001</v>
      </c>
      <c r="S20" s="125">
        <f t="shared" si="2"/>
        <v>83509.93699999998</v>
      </c>
      <c r="T20" s="63">
        <f t="shared" si="3"/>
        <v>609</v>
      </c>
      <c r="U20" s="192">
        <f t="shared" si="4"/>
        <v>25996.724</v>
      </c>
    </row>
    <row r="21" spans="1:21" ht="15.75" customHeight="1">
      <c r="A21" s="18" t="s">
        <v>66</v>
      </c>
      <c r="B21" s="67">
        <v>1914</v>
      </c>
      <c r="C21" s="125">
        <v>311.91</v>
      </c>
      <c r="D21" s="125">
        <v>324.981306</v>
      </c>
      <c r="E21" s="63">
        <v>1693</v>
      </c>
      <c r="F21" s="125">
        <v>307.38089</v>
      </c>
      <c r="G21" s="67">
        <v>38</v>
      </c>
      <c r="H21" s="125">
        <v>620.903</v>
      </c>
      <c r="I21" s="125">
        <v>36.78000000000001</v>
      </c>
      <c r="J21" s="63">
        <v>100</v>
      </c>
      <c r="K21" s="125">
        <v>637.753</v>
      </c>
      <c r="L21" s="67">
        <v>6</v>
      </c>
      <c r="M21" s="125">
        <v>1163.7069999999999</v>
      </c>
      <c r="N21" s="125">
        <v>1133.947</v>
      </c>
      <c r="O21" s="63">
        <v>9</v>
      </c>
      <c r="P21" s="125">
        <v>79.793</v>
      </c>
      <c r="Q21" s="67">
        <f t="shared" si="0"/>
        <v>1958</v>
      </c>
      <c r="R21" s="125">
        <f t="shared" si="1"/>
        <v>2096.52</v>
      </c>
      <c r="S21" s="125">
        <f t="shared" si="2"/>
        <v>1495.708306</v>
      </c>
      <c r="T21" s="63">
        <f t="shared" si="3"/>
        <v>1802</v>
      </c>
      <c r="U21" s="192">
        <f t="shared" si="4"/>
        <v>1024.9268900000002</v>
      </c>
    </row>
    <row r="22" spans="1:21" ht="15.75" customHeight="1">
      <c r="A22" s="18" t="s">
        <v>61</v>
      </c>
      <c r="B22" s="67">
        <v>25576</v>
      </c>
      <c r="C22" s="125">
        <v>4849.72</v>
      </c>
      <c r="D22" s="125">
        <v>4220.812360999999</v>
      </c>
      <c r="E22" s="63">
        <v>37228</v>
      </c>
      <c r="F22" s="125">
        <v>4917.334320000001</v>
      </c>
      <c r="G22" s="67">
        <v>1229</v>
      </c>
      <c r="H22" s="125">
        <v>2275.2570000000005</v>
      </c>
      <c r="I22" s="125">
        <v>2197.1809999999996</v>
      </c>
      <c r="J22" s="63">
        <v>1509</v>
      </c>
      <c r="K22" s="125">
        <v>1213.499</v>
      </c>
      <c r="L22" s="67">
        <v>310</v>
      </c>
      <c r="M22" s="125">
        <v>3301.609</v>
      </c>
      <c r="N22" s="125">
        <v>2935.533</v>
      </c>
      <c r="O22" s="63">
        <v>292</v>
      </c>
      <c r="P22" s="125">
        <v>1082.929</v>
      </c>
      <c r="Q22" s="67">
        <f t="shared" si="0"/>
        <v>27115</v>
      </c>
      <c r="R22" s="125">
        <f t="shared" si="1"/>
        <v>10426.586000000001</v>
      </c>
      <c r="S22" s="125">
        <f t="shared" si="2"/>
        <v>9353.526360999998</v>
      </c>
      <c r="T22" s="63">
        <f t="shared" si="3"/>
        <v>39029</v>
      </c>
      <c r="U22" s="192">
        <f t="shared" si="4"/>
        <v>7213.762320000001</v>
      </c>
    </row>
    <row r="23" spans="1:21" ht="15.75" customHeight="1">
      <c r="A23" s="18" t="s">
        <v>70</v>
      </c>
      <c r="B23" s="67">
        <v>15284</v>
      </c>
      <c r="C23" s="125">
        <v>3418.494</v>
      </c>
      <c r="D23" s="125">
        <v>3687.274222</v>
      </c>
      <c r="E23" s="63">
        <v>16809</v>
      </c>
      <c r="F23" s="125">
        <v>3155.63688</v>
      </c>
      <c r="G23" s="67">
        <v>1151</v>
      </c>
      <c r="H23" s="125">
        <v>2075.4120000000003</v>
      </c>
      <c r="I23" s="125">
        <v>2027.0819999999999</v>
      </c>
      <c r="J23" s="63">
        <v>1445</v>
      </c>
      <c r="K23" s="125">
        <v>1171.946</v>
      </c>
      <c r="L23" s="67">
        <v>146</v>
      </c>
      <c r="M23" s="125">
        <v>1413.993</v>
      </c>
      <c r="N23" s="125">
        <v>1218.464</v>
      </c>
      <c r="O23" s="63">
        <v>175</v>
      </c>
      <c r="P23" s="125">
        <v>517.464</v>
      </c>
      <c r="Q23" s="67">
        <f t="shared" si="0"/>
        <v>16581</v>
      </c>
      <c r="R23" s="125">
        <f t="shared" si="1"/>
        <v>6907.899000000001</v>
      </c>
      <c r="S23" s="125">
        <f t="shared" si="2"/>
        <v>6932.820222</v>
      </c>
      <c r="T23" s="63">
        <f t="shared" si="3"/>
        <v>18429</v>
      </c>
      <c r="U23" s="192">
        <f t="shared" si="4"/>
        <v>4845.04688</v>
      </c>
    </row>
    <row r="24" spans="1:21" ht="15.75" customHeight="1">
      <c r="A24" s="18" t="s">
        <v>75</v>
      </c>
      <c r="B24" s="67">
        <v>21682</v>
      </c>
      <c r="C24" s="125">
        <v>4988.836999999998</v>
      </c>
      <c r="D24" s="125">
        <v>4797.416107</v>
      </c>
      <c r="E24" s="63">
        <v>29808</v>
      </c>
      <c r="F24" s="125">
        <v>4282.186899999999</v>
      </c>
      <c r="G24" s="67">
        <v>1399</v>
      </c>
      <c r="H24" s="125">
        <v>2608.4179999999997</v>
      </c>
      <c r="I24" s="125">
        <v>2546.857</v>
      </c>
      <c r="J24" s="63">
        <v>1537</v>
      </c>
      <c r="K24" s="125">
        <v>1087.517</v>
      </c>
      <c r="L24" s="67">
        <v>364</v>
      </c>
      <c r="M24" s="125">
        <v>3890.452</v>
      </c>
      <c r="N24" s="125">
        <v>2772.178</v>
      </c>
      <c r="O24" s="63">
        <v>469</v>
      </c>
      <c r="P24" s="125">
        <v>1041.646</v>
      </c>
      <c r="Q24" s="67">
        <f t="shared" si="0"/>
        <v>23445</v>
      </c>
      <c r="R24" s="125">
        <f t="shared" si="1"/>
        <v>11487.706999999999</v>
      </c>
      <c r="S24" s="125">
        <f t="shared" si="2"/>
        <v>10116.451107</v>
      </c>
      <c r="T24" s="63">
        <f t="shared" si="3"/>
        <v>31814</v>
      </c>
      <c r="U24" s="192">
        <f t="shared" si="4"/>
        <v>6411.349899999998</v>
      </c>
    </row>
    <row r="25" spans="1:21" ht="15.75" customHeight="1">
      <c r="A25" s="18" t="s">
        <v>79</v>
      </c>
      <c r="B25" s="67">
        <v>8434</v>
      </c>
      <c r="C25" s="125">
        <v>1098.2050000000002</v>
      </c>
      <c r="D25" s="125">
        <v>1179.834856</v>
      </c>
      <c r="E25" s="63">
        <v>10631</v>
      </c>
      <c r="F25" s="125">
        <v>1290.72674</v>
      </c>
      <c r="G25" s="67">
        <v>625</v>
      </c>
      <c r="H25" s="125">
        <v>592.0939999999999</v>
      </c>
      <c r="I25" s="125">
        <v>528.797</v>
      </c>
      <c r="J25" s="63">
        <v>848</v>
      </c>
      <c r="K25" s="125">
        <v>536.2819999999999</v>
      </c>
      <c r="L25" s="67">
        <v>101</v>
      </c>
      <c r="M25" s="125">
        <v>1345.926</v>
      </c>
      <c r="N25" s="125">
        <v>1245.13</v>
      </c>
      <c r="O25" s="63">
        <v>122</v>
      </c>
      <c r="P25" s="125">
        <v>300.898</v>
      </c>
      <c r="Q25" s="67">
        <f t="shared" si="0"/>
        <v>9160</v>
      </c>
      <c r="R25" s="125">
        <f t="shared" si="1"/>
        <v>3036.225</v>
      </c>
      <c r="S25" s="125">
        <f t="shared" si="2"/>
        <v>2953.761856</v>
      </c>
      <c r="T25" s="63">
        <f t="shared" si="3"/>
        <v>11601</v>
      </c>
      <c r="U25" s="192">
        <f t="shared" si="4"/>
        <v>2127.90674</v>
      </c>
    </row>
    <row r="26" spans="1:21" ht="15.75" customHeight="1">
      <c r="A26" s="18" t="s">
        <v>83</v>
      </c>
      <c r="B26" s="67">
        <v>4471</v>
      </c>
      <c r="C26" s="125">
        <v>9324.383000000002</v>
      </c>
      <c r="D26" s="125">
        <v>11561.118171</v>
      </c>
      <c r="E26" s="63">
        <v>5463</v>
      </c>
      <c r="F26" s="125">
        <v>3945.72936</v>
      </c>
      <c r="G26" s="67">
        <v>287</v>
      </c>
      <c r="H26" s="125">
        <v>420.36300000000006</v>
      </c>
      <c r="I26" s="125">
        <v>483.67999999999995</v>
      </c>
      <c r="J26" s="63">
        <v>499</v>
      </c>
      <c r="K26" s="125">
        <v>522.549</v>
      </c>
      <c r="L26" s="67">
        <v>231</v>
      </c>
      <c r="M26" s="125">
        <v>54455.645000000004</v>
      </c>
      <c r="N26" s="125">
        <v>62417.922</v>
      </c>
      <c r="O26" s="63">
        <v>464</v>
      </c>
      <c r="P26" s="125">
        <v>14771.089</v>
      </c>
      <c r="Q26" s="67">
        <f t="shared" si="0"/>
        <v>4989</v>
      </c>
      <c r="R26" s="125">
        <f t="shared" si="1"/>
        <v>64200.391</v>
      </c>
      <c r="S26" s="125">
        <f t="shared" si="2"/>
        <v>74462.720171</v>
      </c>
      <c r="T26" s="63">
        <f t="shared" si="3"/>
        <v>6426</v>
      </c>
      <c r="U26" s="192">
        <f t="shared" si="4"/>
        <v>19239.36736</v>
      </c>
    </row>
    <row r="27" spans="1:21" ht="15.75" customHeight="1">
      <c r="A27" s="18" t="s">
        <v>87</v>
      </c>
      <c r="B27" s="67">
        <v>32859</v>
      </c>
      <c r="C27" s="125">
        <v>5051.480000000001</v>
      </c>
      <c r="D27" s="125">
        <v>4274.129223999998</v>
      </c>
      <c r="E27" s="63">
        <v>51133</v>
      </c>
      <c r="F27" s="125">
        <v>6172.11029</v>
      </c>
      <c r="G27" s="67">
        <v>1139</v>
      </c>
      <c r="H27" s="125">
        <v>1914.864</v>
      </c>
      <c r="I27" s="125">
        <v>1803.3</v>
      </c>
      <c r="J27" s="63">
        <v>1388</v>
      </c>
      <c r="K27" s="125">
        <v>1006.159</v>
      </c>
      <c r="L27" s="67">
        <v>165</v>
      </c>
      <c r="M27" s="125">
        <v>1820.018</v>
      </c>
      <c r="N27" s="125">
        <v>1660.3509999999999</v>
      </c>
      <c r="O27" s="63">
        <v>176</v>
      </c>
      <c r="P27" s="125">
        <v>489.2149999999999</v>
      </c>
      <c r="Q27" s="67">
        <f t="shared" si="0"/>
        <v>34163</v>
      </c>
      <c r="R27" s="125">
        <f t="shared" si="1"/>
        <v>8786.362000000001</v>
      </c>
      <c r="S27" s="125">
        <f t="shared" si="2"/>
        <v>7737.780223999998</v>
      </c>
      <c r="T27" s="63">
        <f t="shared" si="3"/>
        <v>52697</v>
      </c>
      <c r="U27" s="192">
        <f t="shared" si="4"/>
        <v>7667.484289999999</v>
      </c>
    </row>
    <row r="28" spans="1:21" ht="15.75" customHeight="1">
      <c r="A28" s="18" t="s">
        <v>91</v>
      </c>
      <c r="B28" s="67">
        <v>25844</v>
      </c>
      <c r="C28" s="125">
        <v>4856.691</v>
      </c>
      <c r="D28" s="125">
        <v>4682.318797000001</v>
      </c>
      <c r="E28" s="63">
        <v>41680</v>
      </c>
      <c r="F28" s="125">
        <v>5392.4375199999995</v>
      </c>
      <c r="G28" s="67">
        <v>792</v>
      </c>
      <c r="H28" s="125">
        <v>1713.0160000000003</v>
      </c>
      <c r="I28" s="125">
        <v>1666.468</v>
      </c>
      <c r="J28" s="63">
        <v>945</v>
      </c>
      <c r="K28" s="125">
        <v>748.527</v>
      </c>
      <c r="L28" s="67">
        <v>201</v>
      </c>
      <c r="M28" s="125">
        <v>864.3100000000001</v>
      </c>
      <c r="N28" s="125">
        <v>876.4069999999999</v>
      </c>
      <c r="O28" s="63">
        <v>178</v>
      </c>
      <c r="P28" s="125">
        <v>331.47299999999996</v>
      </c>
      <c r="Q28" s="67">
        <f t="shared" si="0"/>
        <v>26837</v>
      </c>
      <c r="R28" s="125">
        <f t="shared" si="1"/>
        <v>7434.017000000001</v>
      </c>
      <c r="S28" s="125">
        <f t="shared" si="2"/>
        <v>7225.193797000001</v>
      </c>
      <c r="T28" s="63">
        <f t="shared" si="3"/>
        <v>42803</v>
      </c>
      <c r="U28" s="192">
        <f t="shared" si="4"/>
        <v>6472.4375199999995</v>
      </c>
    </row>
    <row r="29" spans="1:21" ht="15.75" customHeight="1">
      <c r="A29" s="18" t="s">
        <v>95</v>
      </c>
      <c r="B29" s="67">
        <v>7195</v>
      </c>
      <c r="C29" s="125">
        <v>1464.145</v>
      </c>
      <c r="D29" s="125">
        <v>1276.362553</v>
      </c>
      <c r="E29" s="63">
        <v>8127</v>
      </c>
      <c r="F29" s="125">
        <v>1704.57418</v>
      </c>
      <c r="G29" s="67">
        <v>519</v>
      </c>
      <c r="H29" s="125">
        <v>860.4020000000003</v>
      </c>
      <c r="I29" s="125">
        <v>789.3630000000002</v>
      </c>
      <c r="J29" s="63">
        <v>573</v>
      </c>
      <c r="K29" s="125">
        <v>491.72700000000003</v>
      </c>
      <c r="L29" s="67">
        <v>42</v>
      </c>
      <c r="M29" s="125">
        <v>642.754</v>
      </c>
      <c r="N29" s="125">
        <v>615.748</v>
      </c>
      <c r="O29" s="63">
        <v>37</v>
      </c>
      <c r="P29" s="125">
        <v>73.434</v>
      </c>
      <c r="Q29" s="67">
        <f t="shared" si="0"/>
        <v>7756</v>
      </c>
      <c r="R29" s="125">
        <f t="shared" si="1"/>
        <v>2967.3010000000004</v>
      </c>
      <c r="S29" s="125">
        <f t="shared" si="2"/>
        <v>2681.4735530000003</v>
      </c>
      <c r="T29" s="63">
        <f t="shared" si="3"/>
        <v>8737</v>
      </c>
      <c r="U29" s="192">
        <f t="shared" si="4"/>
        <v>2269.73518</v>
      </c>
    </row>
    <row r="30" spans="1:21" ht="15.75" customHeight="1">
      <c r="A30" s="18" t="s">
        <v>98</v>
      </c>
      <c r="B30" s="67">
        <v>5127</v>
      </c>
      <c r="C30" s="125">
        <v>1113.319</v>
      </c>
      <c r="D30" s="125">
        <v>1349.585853</v>
      </c>
      <c r="E30" s="63">
        <v>6006</v>
      </c>
      <c r="F30" s="125">
        <v>1137.71072</v>
      </c>
      <c r="G30" s="67">
        <v>557</v>
      </c>
      <c r="H30" s="125">
        <v>668.6919999999999</v>
      </c>
      <c r="I30" s="125">
        <v>711.06</v>
      </c>
      <c r="J30" s="63">
        <v>731</v>
      </c>
      <c r="K30" s="125">
        <v>429.62</v>
      </c>
      <c r="L30" s="67">
        <v>110</v>
      </c>
      <c r="M30" s="125">
        <v>3203.282</v>
      </c>
      <c r="N30" s="125">
        <v>3183.103</v>
      </c>
      <c r="O30" s="63">
        <v>175</v>
      </c>
      <c r="P30" s="125">
        <v>407.097</v>
      </c>
      <c r="Q30" s="67">
        <f t="shared" si="0"/>
        <v>5794</v>
      </c>
      <c r="R30" s="125">
        <f t="shared" si="1"/>
        <v>4985.293</v>
      </c>
      <c r="S30" s="125">
        <f t="shared" si="2"/>
        <v>5243.748853</v>
      </c>
      <c r="T30" s="63">
        <f t="shared" si="3"/>
        <v>6912</v>
      </c>
      <c r="U30" s="192">
        <f t="shared" si="4"/>
        <v>1974.42772</v>
      </c>
    </row>
    <row r="31" spans="1:21" ht="15.75" customHeight="1">
      <c r="A31" s="18" t="s">
        <v>102</v>
      </c>
      <c r="B31" s="67">
        <v>29031</v>
      </c>
      <c r="C31" s="125">
        <v>13407.022999999997</v>
      </c>
      <c r="D31" s="125">
        <v>13395.647317000003</v>
      </c>
      <c r="E31" s="63">
        <v>45729</v>
      </c>
      <c r="F31" s="125">
        <v>7812.43289</v>
      </c>
      <c r="G31" s="67">
        <v>1421</v>
      </c>
      <c r="H31" s="125">
        <v>3551.4030000000007</v>
      </c>
      <c r="I31" s="125">
        <v>3148.0379999999996</v>
      </c>
      <c r="J31" s="63">
        <v>1685</v>
      </c>
      <c r="K31" s="125">
        <v>2071.8310000000006</v>
      </c>
      <c r="L31" s="67">
        <v>517</v>
      </c>
      <c r="M31" s="125">
        <v>51089.87400000002</v>
      </c>
      <c r="N31" s="125">
        <v>49682.27599999999</v>
      </c>
      <c r="O31" s="63">
        <v>524</v>
      </c>
      <c r="P31" s="125">
        <v>7406.861</v>
      </c>
      <c r="Q31" s="67">
        <f t="shared" si="0"/>
        <v>30969</v>
      </c>
      <c r="R31" s="125">
        <f t="shared" si="1"/>
        <v>68048.30000000002</v>
      </c>
      <c r="S31" s="125">
        <f t="shared" si="2"/>
        <v>66225.961317</v>
      </c>
      <c r="T31" s="63">
        <f t="shared" si="3"/>
        <v>47938</v>
      </c>
      <c r="U31" s="192">
        <f t="shared" si="4"/>
        <v>17291.12489</v>
      </c>
    </row>
    <row r="32" spans="1:21" ht="15.75" customHeight="1">
      <c r="A32" s="18" t="s">
        <v>106</v>
      </c>
      <c r="B32" s="67">
        <v>55092</v>
      </c>
      <c r="C32" s="125">
        <v>7015.715</v>
      </c>
      <c r="D32" s="125">
        <v>6896.334866000001</v>
      </c>
      <c r="E32" s="63">
        <v>84127</v>
      </c>
      <c r="F32" s="125">
        <v>8672.5078</v>
      </c>
      <c r="G32" s="67">
        <v>1444</v>
      </c>
      <c r="H32" s="125">
        <v>2482.545</v>
      </c>
      <c r="I32" s="125">
        <v>2393.4910000000004</v>
      </c>
      <c r="J32" s="63">
        <v>1627</v>
      </c>
      <c r="K32" s="125">
        <v>1253.5629999999996</v>
      </c>
      <c r="L32" s="67">
        <v>272</v>
      </c>
      <c r="M32" s="125">
        <v>2096.1719999999996</v>
      </c>
      <c r="N32" s="125">
        <v>1960.318</v>
      </c>
      <c r="O32" s="63">
        <v>296</v>
      </c>
      <c r="P32" s="125">
        <v>694.413</v>
      </c>
      <c r="Q32" s="67">
        <f t="shared" si="0"/>
        <v>56808</v>
      </c>
      <c r="R32" s="125">
        <f t="shared" si="1"/>
        <v>11594.432</v>
      </c>
      <c r="S32" s="125">
        <f t="shared" si="2"/>
        <v>11250.143866</v>
      </c>
      <c r="T32" s="63">
        <f t="shared" si="3"/>
        <v>86050</v>
      </c>
      <c r="U32" s="192">
        <f t="shared" si="4"/>
        <v>10620.4838</v>
      </c>
    </row>
    <row r="33" spans="1:21" ht="15.75" customHeight="1">
      <c r="A33" s="18" t="s">
        <v>111</v>
      </c>
      <c r="B33" s="67">
        <v>14879</v>
      </c>
      <c r="C33" s="125">
        <v>2011.883</v>
      </c>
      <c r="D33" s="125">
        <v>2707.2134720000004</v>
      </c>
      <c r="E33" s="63">
        <v>16105</v>
      </c>
      <c r="F33" s="125">
        <v>2057.47066</v>
      </c>
      <c r="G33" s="67">
        <v>769</v>
      </c>
      <c r="H33" s="125">
        <v>1663.7239999999997</v>
      </c>
      <c r="I33" s="125">
        <v>1639.3920000000003</v>
      </c>
      <c r="J33" s="63">
        <v>985</v>
      </c>
      <c r="K33" s="125">
        <v>741.9370000000001</v>
      </c>
      <c r="L33" s="67">
        <v>223</v>
      </c>
      <c r="M33" s="125">
        <v>2455.932</v>
      </c>
      <c r="N33" s="125">
        <v>2436.181</v>
      </c>
      <c r="O33" s="63">
        <v>195</v>
      </c>
      <c r="P33" s="125">
        <v>502.32199999999995</v>
      </c>
      <c r="Q33" s="67">
        <f t="shared" si="0"/>
        <v>15871</v>
      </c>
      <c r="R33" s="125">
        <f t="shared" si="1"/>
        <v>6131.539</v>
      </c>
      <c r="S33" s="125">
        <f t="shared" si="2"/>
        <v>6782.786472000002</v>
      </c>
      <c r="T33" s="63">
        <f t="shared" si="3"/>
        <v>17285</v>
      </c>
      <c r="U33" s="192">
        <f t="shared" si="4"/>
        <v>3301.72966</v>
      </c>
    </row>
    <row r="34" spans="1:21" ht="15.75" customHeight="1">
      <c r="A34" s="18" t="s">
        <v>110</v>
      </c>
      <c r="B34" s="67">
        <v>15513</v>
      </c>
      <c r="C34" s="125">
        <v>2329.2660000000005</v>
      </c>
      <c r="D34" s="125">
        <v>2252.50362</v>
      </c>
      <c r="E34" s="63">
        <v>18360</v>
      </c>
      <c r="F34" s="125">
        <v>2557.3751199999997</v>
      </c>
      <c r="G34" s="67">
        <v>1861</v>
      </c>
      <c r="H34" s="125">
        <v>3342.507</v>
      </c>
      <c r="I34" s="125">
        <v>3245.4850000000006</v>
      </c>
      <c r="J34" s="63">
        <v>1692</v>
      </c>
      <c r="K34" s="125">
        <v>1507.653</v>
      </c>
      <c r="L34" s="67">
        <v>362</v>
      </c>
      <c r="M34" s="125">
        <v>2214.915</v>
      </c>
      <c r="N34" s="125">
        <v>2009.507</v>
      </c>
      <c r="O34" s="63">
        <v>344</v>
      </c>
      <c r="P34" s="125">
        <v>984.256</v>
      </c>
      <c r="Q34" s="67">
        <f t="shared" si="0"/>
        <v>17736</v>
      </c>
      <c r="R34" s="125">
        <f t="shared" si="1"/>
        <v>7886.688000000001</v>
      </c>
      <c r="S34" s="125">
        <f t="shared" si="2"/>
        <v>7507.49562</v>
      </c>
      <c r="T34" s="63">
        <f t="shared" si="3"/>
        <v>20396</v>
      </c>
      <c r="U34" s="192">
        <f t="shared" si="4"/>
        <v>5049.28412</v>
      </c>
    </row>
    <row r="35" spans="1:21" ht="15.75" customHeight="1">
      <c r="A35" s="18" t="s">
        <v>113</v>
      </c>
      <c r="B35" s="67">
        <v>28448</v>
      </c>
      <c r="C35" s="125">
        <v>6414.5740000000005</v>
      </c>
      <c r="D35" s="125">
        <v>5764.122152000001</v>
      </c>
      <c r="E35" s="63">
        <v>40120</v>
      </c>
      <c r="F35" s="125">
        <v>7304.296910000002</v>
      </c>
      <c r="G35" s="67">
        <v>2637</v>
      </c>
      <c r="H35" s="125">
        <v>3952.4889999999996</v>
      </c>
      <c r="I35" s="125">
        <v>3967.126999999999</v>
      </c>
      <c r="J35" s="63">
        <v>3270</v>
      </c>
      <c r="K35" s="125">
        <v>2175.5520000000006</v>
      </c>
      <c r="L35" s="67">
        <v>575</v>
      </c>
      <c r="M35" s="125">
        <v>9208.665</v>
      </c>
      <c r="N35" s="125">
        <v>9257.816</v>
      </c>
      <c r="O35" s="63">
        <v>581</v>
      </c>
      <c r="P35" s="125">
        <v>3503.0330000000004</v>
      </c>
      <c r="Q35" s="67">
        <f t="shared" si="0"/>
        <v>31660</v>
      </c>
      <c r="R35" s="125">
        <f t="shared" si="1"/>
        <v>19575.728000000003</v>
      </c>
      <c r="S35" s="125">
        <f t="shared" si="2"/>
        <v>18989.065152000003</v>
      </c>
      <c r="T35" s="63">
        <f t="shared" si="3"/>
        <v>43971</v>
      </c>
      <c r="U35" s="192">
        <f t="shared" si="4"/>
        <v>12982.881910000004</v>
      </c>
    </row>
    <row r="36" spans="1:21" ht="15.75" customHeight="1">
      <c r="A36" s="18" t="s">
        <v>116</v>
      </c>
      <c r="B36" s="67">
        <v>15941</v>
      </c>
      <c r="C36" s="125">
        <v>3075.357</v>
      </c>
      <c r="D36" s="125">
        <v>3421.8839640000006</v>
      </c>
      <c r="E36" s="63">
        <v>26684</v>
      </c>
      <c r="F36" s="125">
        <v>3742.8789699999998</v>
      </c>
      <c r="G36" s="67">
        <v>1284</v>
      </c>
      <c r="H36" s="125">
        <v>2440.0370000000003</v>
      </c>
      <c r="I36" s="125">
        <v>2371.3579999999997</v>
      </c>
      <c r="J36" s="63">
        <v>1484</v>
      </c>
      <c r="K36" s="125">
        <v>1210.5620000000001</v>
      </c>
      <c r="L36" s="67">
        <v>335</v>
      </c>
      <c r="M36" s="125">
        <v>3503.7719999999995</v>
      </c>
      <c r="N36" s="125">
        <v>3416.982</v>
      </c>
      <c r="O36" s="63">
        <v>247</v>
      </c>
      <c r="P36" s="125">
        <v>1226.5279999999998</v>
      </c>
      <c r="Q36" s="67">
        <f t="shared" si="0"/>
        <v>17560</v>
      </c>
      <c r="R36" s="125">
        <f t="shared" si="1"/>
        <v>9019.166</v>
      </c>
      <c r="S36" s="125">
        <f t="shared" si="2"/>
        <v>9210.223964</v>
      </c>
      <c r="T36" s="63">
        <f t="shared" si="3"/>
        <v>28415</v>
      </c>
      <c r="U36" s="192">
        <f t="shared" si="4"/>
        <v>6179.96897</v>
      </c>
    </row>
    <row r="37" spans="1:21" ht="15.75" customHeight="1">
      <c r="A37" s="18" t="s">
        <v>119</v>
      </c>
      <c r="B37" s="67">
        <v>64346</v>
      </c>
      <c r="C37" s="125">
        <v>13399.280999999999</v>
      </c>
      <c r="D37" s="125">
        <v>11963.392738999999</v>
      </c>
      <c r="E37" s="63">
        <v>98817</v>
      </c>
      <c r="F37" s="125">
        <v>13919.591450000002</v>
      </c>
      <c r="G37" s="67">
        <v>3233</v>
      </c>
      <c r="H37" s="125">
        <v>5820.448</v>
      </c>
      <c r="I37" s="125">
        <v>5910.993999999999</v>
      </c>
      <c r="J37" s="63">
        <v>3048</v>
      </c>
      <c r="K37" s="125">
        <v>2978.144</v>
      </c>
      <c r="L37" s="67">
        <v>1869</v>
      </c>
      <c r="M37" s="125">
        <v>25972.439000000006</v>
      </c>
      <c r="N37" s="125">
        <v>23372.735</v>
      </c>
      <c r="O37" s="63">
        <v>850</v>
      </c>
      <c r="P37" s="125">
        <v>7981.48</v>
      </c>
      <c r="Q37" s="67">
        <f t="shared" si="0"/>
        <v>69448</v>
      </c>
      <c r="R37" s="125">
        <f t="shared" si="1"/>
        <v>45192.168000000005</v>
      </c>
      <c r="S37" s="125">
        <f t="shared" si="2"/>
        <v>41247.121738999995</v>
      </c>
      <c r="T37" s="63">
        <f t="shared" si="3"/>
        <v>102715</v>
      </c>
      <c r="U37" s="192">
        <f t="shared" si="4"/>
        <v>24879.21545</v>
      </c>
    </row>
    <row r="38" spans="1:21" ht="15.75" customHeight="1">
      <c r="A38" s="18" t="s">
        <v>122</v>
      </c>
      <c r="B38" s="67">
        <v>25862</v>
      </c>
      <c r="C38" s="125">
        <v>3622.7010000000005</v>
      </c>
      <c r="D38" s="125">
        <v>3268.2764039999993</v>
      </c>
      <c r="E38" s="63">
        <v>32126</v>
      </c>
      <c r="F38" s="125">
        <v>3774.2799299999997</v>
      </c>
      <c r="G38" s="67">
        <v>521</v>
      </c>
      <c r="H38" s="125">
        <v>1344.426</v>
      </c>
      <c r="I38" s="125">
        <v>1398</v>
      </c>
      <c r="J38" s="63">
        <v>749</v>
      </c>
      <c r="K38" s="125">
        <v>535.919</v>
      </c>
      <c r="L38" s="67">
        <v>78</v>
      </c>
      <c r="M38" s="125">
        <v>1481.497</v>
      </c>
      <c r="N38" s="125">
        <v>1393.864</v>
      </c>
      <c r="O38" s="63">
        <v>103</v>
      </c>
      <c r="P38" s="125">
        <v>270.184</v>
      </c>
      <c r="Q38" s="67">
        <f t="shared" si="0"/>
        <v>26461</v>
      </c>
      <c r="R38" s="125">
        <f t="shared" si="1"/>
        <v>6448.624000000001</v>
      </c>
      <c r="S38" s="125">
        <f t="shared" si="2"/>
        <v>6060.140404</v>
      </c>
      <c r="T38" s="63">
        <f t="shared" si="3"/>
        <v>32978</v>
      </c>
      <c r="U38" s="192">
        <f t="shared" si="4"/>
        <v>4580.38293</v>
      </c>
    </row>
    <row r="39" spans="1:21" ht="15.75" customHeight="1">
      <c r="A39" s="18" t="s">
        <v>125</v>
      </c>
      <c r="B39" s="67">
        <v>2869</v>
      </c>
      <c r="C39" s="125">
        <v>1485.7240000000002</v>
      </c>
      <c r="D39" s="125">
        <v>746.369956</v>
      </c>
      <c r="E39" s="63">
        <v>3165</v>
      </c>
      <c r="F39" s="125">
        <v>1280.6956400000001</v>
      </c>
      <c r="G39" s="67">
        <v>40</v>
      </c>
      <c r="H39" s="125">
        <v>1208.051</v>
      </c>
      <c r="I39" s="125">
        <v>1372.277</v>
      </c>
      <c r="J39" s="63">
        <v>129</v>
      </c>
      <c r="K39" s="125">
        <v>382.546</v>
      </c>
      <c r="L39" s="67">
        <v>36</v>
      </c>
      <c r="M39" s="125">
        <v>11295.822</v>
      </c>
      <c r="N39" s="125">
        <v>7760.186</v>
      </c>
      <c r="O39" s="63">
        <v>63</v>
      </c>
      <c r="P39" s="125">
        <v>6266.896000000001</v>
      </c>
      <c r="Q39" s="67">
        <f t="shared" si="0"/>
        <v>2945</v>
      </c>
      <c r="R39" s="125">
        <f t="shared" si="1"/>
        <v>13989.597</v>
      </c>
      <c r="S39" s="125">
        <f t="shared" si="2"/>
        <v>9878.832956</v>
      </c>
      <c r="T39" s="63">
        <f t="shared" si="3"/>
        <v>3357</v>
      </c>
      <c r="U39" s="192">
        <f t="shared" si="4"/>
        <v>7930.137640000001</v>
      </c>
    </row>
    <row r="40" spans="1:21" ht="15.75" customHeight="1">
      <c r="A40" s="18" t="s">
        <v>128</v>
      </c>
      <c r="B40" s="67">
        <v>21848</v>
      </c>
      <c r="C40" s="125">
        <v>3804.1499999999996</v>
      </c>
      <c r="D40" s="125">
        <v>3282.656087</v>
      </c>
      <c r="E40" s="63">
        <v>27712</v>
      </c>
      <c r="F40" s="125">
        <v>3829.5057000000006</v>
      </c>
      <c r="G40" s="67">
        <v>1150</v>
      </c>
      <c r="H40" s="125">
        <v>2865.0820000000003</v>
      </c>
      <c r="I40" s="125">
        <v>2545.4649999999997</v>
      </c>
      <c r="J40" s="63">
        <v>1363</v>
      </c>
      <c r="K40" s="125">
        <v>1355.5020000000004</v>
      </c>
      <c r="L40" s="67">
        <v>348</v>
      </c>
      <c r="M40" s="125">
        <v>4169.1320000000005</v>
      </c>
      <c r="N40" s="125">
        <v>4023.1950000000006</v>
      </c>
      <c r="O40" s="63">
        <v>377</v>
      </c>
      <c r="P40" s="125">
        <v>690.1270000000001</v>
      </c>
      <c r="Q40" s="67">
        <f t="shared" si="0"/>
        <v>23346</v>
      </c>
      <c r="R40" s="125">
        <f t="shared" si="1"/>
        <v>10838.364000000001</v>
      </c>
      <c r="S40" s="125">
        <f t="shared" si="2"/>
        <v>9851.316087</v>
      </c>
      <c r="T40" s="63">
        <f t="shared" si="3"/>
        <v>29452</v>
      </c>
      <c r="U40" s="192">
        <f t="shared" si="4"/>
        <v>5875.134700000001</v>
      </c>
    </row>
    <row r="41" spans="1:21" ht="15.75" customHeight="1">
      <c r="A41" s="18" t="s">
        <v>130</v>
      </c>
      <c r="B41" s="67">
        <v>19408</v>
      </c>
      <c r="C41" s="125">
        <v>4484.769</v>
      </c>
      <c r="D41" s="125">
        <v>3825.7919730000003</v>
      </c>
      <c r="E41" s="63">
        <v>23991</v>
      </c>
      <c r="F41" s="125">
        <v>4347.023980000001</v>
      </c>
      <c r="G41" s="67">
        <v>1980</v>
      </c>
      <c r="H41" s="125">
        <v>2418.5529999999994</v>
      </c>
      <c r="I41" s="125">
        <v>2415.1859999999997</v>
      </c>
      <c r="J41" s="63">
        <v>2637</v>
      </c>
      <c r="K41" s="125">
        <v>1807.069</v>
      </c>
      <c r="L41" s="67">
        <v>234</v>
      </c>
      <c r="M41" s="125">
        <v>4428.695</v>
      </c>
      <c r="N41" s="125">
        <v>3990.4049999999997</v>
      </c>
      <c r="O41" s="63">
        <v>253</v>
      </c>
      <c r="P41" s="125">
        <v>777.3780000000002</v>
      </c>
      <c r="Q41" s="67">
        <f t="shared" si="0"/>
        <v>21622</v>
      </c>
      <c r="R41" s="125">
        <f t="shared" si="1"/>
        <v>11332.017</v>
      </c>
      <c r="S41" s="125">
        <f t="shared" si="2"/>
        <v>10231.382973</v>
      </c>
      <c r="T41" s="63">
        <f t="shared" si="3"/>
        <v>26881</v>
      </c>
      <c r="U41" s="192">
        <f t="shared" si="4"/>
        <v>6931.470980000002</v>
      </c>
    </row>
    <row r="42" spans="1:21" ht="15.75" customHeight="1">
      <c r="A42" s="18" t="s">
        <v>131</v>
      </c>
      <c r="B42" s="67">
        <v>10883</v>
      </c>
      <c r="C42" s="125">
        <v>2044.3670000000002</v>
      </c>
      <c r="D42" s="125">
        <v>2578.742178</v>
      </c>
      <c r="E42" s="63">
        <v>16670</v>
      </c>
      <c r="F42" s="125">
        <v>2747.9059700000003</v>
      </c>
      <c r="G42" s="67">
        <v>1039</v>
      </c>
      <c r="H42" s="125">
        <v>1917.375</v>
      </c>
      <c r="I42" s="125">
        <v>1863.2150000000006</v>
      </c>
      <c r="J42" s="63">
        <v>1444</v>
      </c>
      <c r="K42" s="125">
        <v>1142.263</v>
      </c>
      <c r="L42" s="67">
        <v>224</v>
      </c>
      <c r="M42" s="125">
        <v>1706.371</v>
      </c>
      <c r="N42" s="125">
        <v>1711.0510000000004</v>
      </c>
      <c r="O42" s="63">
        <v>188</v>
      </c>
      <c r="P42" s="125">
        <v>520.9739999999999</v>
      </c>
      <c r="Q42" s="67">
        <f t="shared" si="0"/>
        <v>12146</v>
      </c>
      <c r="R42" s="125">
        <f t="shared" si="1"/>
        <v>5668.113</v>
      </c>
      <c r="S42" s="125">
        <f t="shared" si="2"/>
        <v>6153.008178000001</v>
      </c>
      <c r="T42" s="63">
        <f t="shared" si="3"/>
        <v>18302</v>
      </c>
      <c r="U42" s="192">
        <f t="shared" si="4"/>
        <v>4411.14297</v>
      </c>
    </row>
    <row r="43" spans="1:21" ht="15.75" customHeight="1">
      <c r="A43" s="18" t="s">
        <v>132</v>
      </c>
      <c r="B43" s="67">
        <v>13178</v>
      </c>
      <c r="C43" s="125">
        <v>2980.096</v>
      </c>
      <c r="D43" s="125">
        <v>2995.614361</v>
      </c>
      <c r="E43" s="63">
        <v>19052</v>
      </c>
      <c r="F43" s="125">
        <v>3205.9968999999996</v>
      </c>
      <c r="G43" s="67">
        <v>2107</v>
      </c>
      <c r="H43" s="125">
        <v>3734.0749999999994</v>
      </c>
      <c r="I43" s="125">
        <v>3614.987</v>
      </c>
      <c r="J43" s="63">
        <v>2374</v>
      </c>
      <c r="K43" s="125">
        <v>2125.0519999999997</v>
      </c>
      <c r="L43" s="67">
        <v>467</v>
      </c>
      <c r="M43" s="125">
        <v>2844.281</v>
      </c>
      <c r="N43" s="125">
        <v>2922.809</v>
      </c>
      <c r="O43" s="63">
        <v>455</v>
      </c>
      <c r="P43" s="125">
        <v>900.1409999999998</v>
      </c>
      <c r="Q43" s="67">
        <f t="shared" si="0"/>
        <v>15752</v>
      </c>
      <c r="R43" s="125">
        <f t="shared" si="1"/>
        <v>9558.452</v>
      </c>
      <c r="S43" s="125">
        <f t="shared" si="2"/>
        <v>9533.410361</v>
      </c>
      <c r="T43" s="63">
        <f t="shared" si="3"/>
        <v>21881</v>
      </c>
      <c r="U43" s="192">
        <f t="shared" si="4"/>
        <v>6231.189899999999</v>
      </c>
    </row>
    <row r="44" spans="1:21" ht="15.75" customHeight="1">
      <c r="A44" s="18" t="s">
        <v>133</v>
      </c>
      <c r="B44" s="67">
        <v>21275</v>
      </c>
      <c r="C44" s="125">
        <v>4463.988</v>
      </c>
      <c r="D44" s="125">
        <v>4292.748830999999</v>
      </c>
      <c r="E44" s="63">
        <v>30650</v>
      </c>
      <c r="F44" s="125">
        <v>4267.63256</v>
      </c>
      <c r="G44" s="67">
        <v>884</v>
      </c>
      <c r="H44" s="125">
        <v>1788.2259999999999</v>
      </c>
      <c r="I44" s="125">
        <v>1664.0369999999998</v>
      </c>
      <c r="J44" s="63">
        <v>937</v>
      </c>
      <c r="K44" s="125">
        <v>825.9679999999998</v>
      </c>
      <c r="L44" s="67">
        <v>142</v>
      </c>
      <c r="M44" s="125">
        <v>927.51</v>
      </c>
      <c r="N44" s="125">
        <v>802.7719999999999</v>
      </c>
      <c r="O44" s="63">
        <v>123</v>
      </c>
      <c r="P44" s="125">
        <v>388.45099999999996</v>
      </c>
      <c r="Q44" s="67">
        <f t="shared" si="0"/>
        <v>22301</v>
      </c>
      <c r="R44" s="125">
        <f t="shared" si="1"/>
        <v>7179.724</v>
      </c>
      <c r="S44" s="125">
        <f t="shared" si="2"/>
        <v>6759.557830999999</v>
      </c>
      <c r="T44" s="63">
        <f t="shared" si="3"/>
        <v>31710</v>
      </c>
      <c r="U44" s="192">
        <f t="shared" si="4"/>
        <v>5482.05156</v>
      </c>
    </row>
    <row r="45" spans="1:21" ht="15.75" customHeight="1" thickBot="1">
      <c r="A45" s="49" t="s">
        <v>134</v>
      </c>
      <c r="B45" s="68">
        <v>24541</v>
      </c>
      <c r="C45" s="126">
        <v>4990.784999999999</v>
      </c>
      <c r="D45" s="126">
        <v>4704.498203999999</v>
      </c>
      <c r="E45" s="64">
        <v>32515</v>
      </c>
      <c r="F45" s="126">
        <v>4770.46946</v>
      </c>
      <c r="G45" s="68">
        <v>1314</v>
      </c>
      <c r="H45" s="126">
        <v>3569.332</v>
      </c>
      <c r="I45" s="126">
        <v>3547.057</v>
      </c>
      <c r="J45" s="64">
        <v>1543</v>
      </c>
      <c r="K45" s="126">
        <v>1171.895</v>
      </c>
      <c r="L45" s="68">
        <v>355</v>
      </c>
      <c r="M45" s="126">
        <v>3112.082</v>
      </c>
      <c r="N45" s="126">
        <v>2952.908000000001</v>
      </c>
      <c r="O45" s="64">
        <v>418</v>
      </c>
      <c r="P45" s="126">
        <v>829.134</v>
      </c>
      <c r="Q45" s="68">
        <f t="shared" si="0"/>
        <v>26210</v>
      </c>
      <c r="R45" s="126">
        <f t="shared" si="1"/>
        <v>11672.198999999999</v>
      </c>
      <c r="S45" s="126">
        <f t="shared" si="2"/>
        <v>11204.463204</v>
      </c>
      <c r="T45" s="64">
        <f t="shared" si="3"/>
        <v>34476</v>
      </c>
      <c r="U45" s="193">
        <f t="shared" si="4"/>
        <v>6771.498460000001</v>
      </c>
    </row>
    <row r="46" spans="1:21" ht="15.75" customHeight="1" thickBot="1">
      <c r="A46" s="50" t="s">
        <v>6</v>
      </c>
      <c r="B46" s="70">
        <f>SUM(B9:B45)</f>
        <v>710710</v>
      </c>
      <c r="C46" s="127">
        <f aca="true" t="shared" si="5" ref="C46:P46">SUM(C9:C45)</f>
        <v>171629.997</v>
      </c>
      <c r="D46" s="127">
        <f t="shared" si="5"/>
        <v>160916.82159500004</v>
      </c>
      <c r="E46" s="65">
        <f t="shared" si="5"/>
        <v>994616</v>
      </c>
      <c r="F46" s="127">
        <f t="shared" si="5"/>
        <v>159951.15788999994</v>
      </c>
      <c r="G46" s="70">
        <f t="shared" si="5"/>
        <v>42732</v>
      </c>
      <c r="H46" s="127">
        <f t="shared" si="5"/>
        <v>78113.371</v>
      </c>
      <c r="I46" s="127">
        <f t="shared" si="5"/>
        <v>75763.20799999998</v>
      </c>
      <c r="J46" s="65">
        <f t="shared" si="5"/>
        <v>51124</v>
      </c>
      <c r="K46" s="127">
        <f t="shared" si="5"/>
        <v>41235.617</v>
      </c>
      <c r="L46" s="70">
        <f t="shared" si="5"/>
        <v>10351</v>
      </c>
      <c r="M46" s="127">
        <f t="shared" si="5"/>
        <v>299330.933</v>
      </c>
      <c r="N46" s="127">
        <f t="shared" si="5"/>
        <v>293206.99899999995</v>
      </c>
      <c r="O46" s="65">
        <f t="shared" si="5"/>
        <v>9637</v>
      </c>
      <c r="P46" s="127">
        <f t="shared" si="5"/>
        <v>74180.87700000001</v>
      </c>
      <c r="Q46" s="70">
        <f t="shared" si="0"/>
        <v>763793</v>
      </c>
      <c r="R46" s="127">
        <f t="shared" si="1"/>
        <v>549074.301</v>
      </c>
      <c r="S46" s="127">
        <f t="shared" si="2"/>
        <v>529887.028595</v>
      </c>
      <c r="T46" s="65">
        <f t="shared" si="3"/>
        <v>1055377</v>
      </c>
      <c r="U46" s="188">
        <f t="shared" si="4"/>
        <v>275367.65189</v>
      </c>
    </row>
    <row r="47" spans="1:21" ht="15.75" customHeight="1" thickBot="1">
      <c r="A47" s="50" t="s">
        <v>159</v>
      </c>
      <c r="B47" s="71">
        <v>82274</v>
      </c>
      <c r="C47" s="128">
        <v>4751.166</v>
      </c>
      <c r="D47" s="128">
        <v>5598.005999999999</v>
      </c>
      <c r="E47" s="72">
        <v>60795</v>
      </c>
      <c r="F47" s="128">
        <v>3261.7659999999996</v>
      </c>
      <c r="G47" s="71">
        <v>0</v>
      </c>
      <c r="H47" s="128">
        <v>0</v>
      </c>
      <c r="I47" s="128">
        <v>0</v>
      </c>
      <c r="J47" s="69">
        <v>0</v>
      </c>
      <c r="K47" s="128">
        <v>0</v>
      </c>
      <c r="L47" s="71">
        <v>0</v>
      </c>
      <c r="M47" s="128">
        <v>0</v>
      </c>
      <c r="N47" s="128">
        <v>0</v>
      </c>
      <c r="O47" s="69">
        <v>0</v>
      </c>
      <c r="P47" s="128">
        <v>0</v>
      </c>
      <c r="Q47" s="71">
        <f t="shared" si="0"/>
        <v>82274</v>
      </c>
      <c r="R47" s="128">
        <f t="shared" si="1"/>
        <v>4751.166</v>
      </c>
      <c r="S47" s="128">
        <f t="shared" si="2"/>
        <v>5598.005999999999</v>
      </c>
      <c r="T47" s="72">
        <f t="shared" si="3"/>
        <v>60795</v>
      </c>
      <c r="U47" s="194">
        <f t="shared" si="4"/>
        <v>3261.7659999999996</v>
      </c>
    </row>
    <row r="48" spans="1:21" ht="15.75" customHeight="1" thickBot="1">
      <c r="A48" s="50" t="s">
        <v>160</v>
      </c>
      <c r="B48" s="70">
        <f aca="true" t="shared" si="6" ref="B48:P48">B46+B47</f>
        <v>792984</v>
      </c>
      <c r="C48" s="127">
        <f t="shared" si="6"/>
        <v>176381.163</v>
      </c>
      <c r="D48" s="127">
        <f t="shared" si="6"/>
        <v>166514.82759500004</v>
      </c>
      <c r="E48" s="65">
        <f t="shared" si="6"/>
        <v>1055411</v>
      </c>
      <c r="F48" s="127">
        <f t="shared" si="6"/>
        <v>163212.92388999995</v>
      </c>
      <c r="G48" s="70">
        <f t="shared" si="6"/>
        <v>42732</v>
      </c>
      <c r="H48" s="127">
        <f t="shared" si="6"/>
        <v>78113.371</v>
      </c>
      <c r="I48" s="127">
        <f t="shared" si="6"/>
        <v>75763.20799999998</v>
      </c>
      <c r="J48" s="65">
        <f t="shared" si="6"/>
        <v>51124</v>
      </c>
      <c r="K48" s="127">
        <f t="shared" si="6"/>
        <v>41235.617</v>
      </c>
      <c r="L48" s="70">
        <f t="shared" si="6"/>
        <v>10351</v>
      </c>
      <c r="M48" s="127">
        <f t="shared" si="6"/>
        <v>299330.933</v>
      </c>
      <c r="N48" s="127">
        <f t="shared" si="6"/>
        <v>293206.99899999995</v>
      </c>
      <c r="O48" s="65">
        <f t="shared" si="6"/>
        <v>9637</v>
      </c>
      <c r="P48" s="127">
        <f t="shared" si="6"/>
        <v>74180.87700000001</v>
      </c>
      <c r="Q48" s="70">
        <f t="shared" si="0"/>
        <v>846067</v>
      </c>
      <c r="R48" s="127">
        <f t="shared" si="1"/>
        <v>553825.467</v>
      </c>
      <c r="S48" s="127">
        <f t="shared" si="2"/>
        <v>535485.034595</v>
      </c>
      <c r="T48" s="65">
        <f t="shared" si="3"/>
        <v>1116172</v>
      </c>
      <c r="U48" s="188">
        <f t="shared" si="4"/>
        <v>278629.4178899999</v>
      </c>
    </row>
    <row r="49" spans="1:21" ht="15.75" customHeight="1">
      <c r="A49" s="6"/>
      <c r="B49" s="10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0"/>
      <c r="R49" s="10"/>
      <c r="S49" s="10"/>
      <c r="T49" s="10"/>
      <c r="U49" s="10"/>
    </row>
    <row r="50" spans="1:21" ht="15.75" customHeight="1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0"/>
      <c r="R50" s="10"/>
      <c r="S50" s="10"/>
      <c r="T50" s="10"/>
      <c r="U50" s="10"/>
    </row>
    <row r="51" spans="1:21" ht="15.75" customHeight="1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.75" customHeight="1">
      <c r="A52" s="203" t="s">
        <v>145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</row>
    <row r="53" spans="1:21" ht="15.75" customHeight="1">
      <c r="A53" s="204" t="s">
        <v>195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</row>
    <row r="54" spans="1:21" ht="15.75" customHeight="1">
      <c r="A54" s="3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5.75" customHeight="1" thickBot="1">
      <c r="A55" s="11" t="s">
        <v>9</v>
      </c>
      <c r="U55" s="21" t="s">
        <v>193</v>
      </c>
    </row>
    <row r="56" spans="1:21" ht="15.75" customHeight="1">
      <c r="A56" s="205" t="s">
        <v>136</v>
      </c>
      <c r="B56" s="208" t="s">
        <v>0</v>
      </c>
      <c r="C56" s="209"/>
      <c r="D56" s="209"/>
      <c r="E56" s="209"/>
      <c r="F56" s="210"/>
      <c r="G56" s="208" t="s">
        <v>1</v>
      </c>
      <c r="H56" s="209"/>
      <c r="I56" s="209"/>
      <c r="J56" s="209"/>
      <c r="K56" s="210"/>
      <c r="L56" s="208" t="s">
        <v>2</v>
      </c>
      <c r="M56" s="209"/>
      <c r="N56" s="209"/>
      <c r="O56" s="209"/>
      <c r="P56" s="220"/>
      <c r="Q56" s="211" t="s">
        <v>6</v>
      </c>
      <c r="R56" s="212"/>
      <c r="S56" s="212"/>
      <c r="T56" s="212"/>
      <c r="U56" s="213"/>
    </row>
    <row r="57" spans="1:21" ht="15.75" customHeight="1">
      <c r="A57" s="206"/>
      <c r="B57" s="214" t="s">
        <v>178</v>
      </c>
      <c r="C57" s="215"/>
      <c r="D57" s="48" t="s">
        <v>179</v>
      </c>
      <c r="E57" s="216" t="s">
        <v>180</v>
      </c>
      <c r="F57" s="217"/>
      <c r="G57" s="214" t="s">
        <v>178</v>
      </c>
      <c r="H57" s="215"/>
      <c r="I57" s="48" t="s">
        <v>179</v>
      </c>
      <c r="J57" s="216" t="s">
        <v>180</v>
      </c>
      <c r="K57" s="217"/>
      <c r="L57" s="214" t="s">
        <v>178</v>
      </c>
      <c r="M57" s="215"/>
      <c r="N57" s="48" t="s">
        <v>179</v>
      </c>
      <c r="O57" s="216" t="s">
        <v>180</v>
      </c>
      <c r="P57" s="221"/>
      <c r="Q57" s="218" t="s">
        <v>178</v>
      </c>
      <c r="R57" s="219"/>
      <c r="S57" s="48" t="s">
        <v>179</v>
      </c>
      <c r="T57" s="216" t="s">
        <v>180</v>
      </c>
      <c r="U57" s="217"/>
    </row>
    <row r="58" spans="1:21" ht="30.75" customHeight="1" thickBot="1">
      <c r="A58" s="206"/>
      <c r="B58" s="79" t="s">
        <v>186</v>
      </c>
      <c r="C58" s="80" t="s">
        <v>187</v>
      </c>
      <c r="D58" s="80" t="s">
        <v>12</v>
      </c>
      <c r="E58" s="80" t="s">
        <v>177</v>
      </c>
      <c r="F58" s="81" t="s">
        <v>12</v>
      </c>
      <c r="G58" s="79" t="s">
        <v>186</v>
      </c>
      <c r="H58" s="80" t="s">
        <v>187</v>
      </c>
      <c r="I58" s="80" t="s">
        <v>12</v>
      </c>
      <c r="J58" s="80" t="s">
        <v>177</v>
      </c>
      <c r="K58" s="81" t="s">
        <v>12</v>
      </c>
      <c r="L58" s="79" t="s">
        <v>186</v>
      </c>
      <c r="M58" s="80" t="s">
        <v>187</v>
      </c>
      <c r="N58" s="80" t="s">
        <v>12</v>
      </c>
      <c r="O58" s="80" t="s">
        <v>177</v>
      </c>
      <c r="P58" s="85" t="s">
        <v>12</v>
      </c>
      <c r="Q58" s="79" t="s">
        <v>186</v>
      </c>
      <c r="R58" s="80" t="s">
        <v>187</v>
      </c>
      <c r="S58" s="80" t="s">
        <v>12</v>
      </c>
      <c r="T58" s="80" t="s">
        <v>177</v>
      </c>
      <c r="U58" s="81" t="s">
        <v>12</v>
      </c>
    </row>
    <row r="59" spans="1:21" ht="15.75" customHeight="1" thickBot="1">
      <c r="A59" s="207"/>
      <c r="B59" s="146">
        <v>1</v>
      </c>
      <c r="C59" s="147">
        <v>2</v>
      </c>
      <c r="D59" s="147">
        <v>3</v>
      </c>
      <c r="E59" s="147">
        <v>4</v>
      </c>
      <c r="F59" s="148">
        <v>5</v>
      </c>
      <c r="G59" s="82">
        <v>6</v>
      </c>
      <c r="H59" s="83">
        <v>7</v>
      </c>
      <c r="I59" s="83">
        <v>8</v>
      </c>
      <c r="J59" s="83">
        <v>9</v>
      </c>
      <c r="K59" s="84">
        <v>10</v>
      </c>
      <c r="L59" s="82">
        <v>11</v>
      </c>
      <c r="M59" s="83">
        <v>12</v>
      </c>
      <c r="N59" s="83">
        <v>13</v>
      </c>
      <c r="O59" s="83">
        <v>14</v>
      </c>
      <c r="P59" s="86">
        <v>15</v>
      </c>
      <c r="Q59" s="82" t="s">
        <v>181</v>
      </c>
      <c r="R59" s="83" t="s">
        <v>182</v>
      </c>
      <c r="S59" s="83" t="s">
        <v>183</v>
      </c>
      <c r="T59" s="83" t="s">
        <v>184</v>
      </c>
      <c r="U59" s="84" t="s">
        <v>185</v>
      </c>
    </row>
    <row r="60" spans="1:21" ht="15.75" customHeight="1">
      <c r="A60" s="17" t="s">
        <v>14</v>
      </c>
      <c r="B60" s="66">
        <v>4526</v>
      </c>
      <c r="C60" s="124">
        <v>1187.833218</v>
      </c>
      <c r="D60" s="124">
        <v>985.749816</v>
      </c>
      <c r="E60" s="62">
        <v>6340</v>
      </c>
      <c r="F60" s="151">
        <v>1514.194835</v>
      </c>
      <c r="G60" s="66">
        <v>1189</v>
      </c>
      <c r="H60" s="124">
        <f>1762.669-2.8</f>
        <v>1759.8690000000001</v>
      </c>
      <c r="I60" s="124">
        <f>1670.556-2.8</f>
        <v>1667.756</v>
      </c>
      <c r="J60" s="62">
        <v>1562</v>
      </c>
      <c r="K60" s="151">
        <f>1220.468-0.0003</f>
        <v>1220.4677000000001</v>
      </c>
      <c r="L60" s="66">
        <v>261</v>
      </c>
      <c r="M60" s="124">
        <v>1676.7269999999999</v>
      </c>
      <c r="N60" s="124">
        <v>1482.75</v>
      </c>
      <c r="O60" s="62">
        <v>385</v>
      </c>
      <c r="P60" s="151">
        <f>690.871+0.0003</f>
        <v>690.8713</v>
      </c>
      <c r="Q60" s="66">
        <f aca="true" t="shared" si="7" ref="Q60:Q86">B60+G60+L60</f>
        <v>5976</v>
      </c>
      <c r="R60" s="124">
        <f aca="true" t="shared" si="8" ref="R60:R86">C60+H60+M60</f>
        <v>4624.429218</v>
      </c>
      <c r="S60" s="124">
        <f aca="true" t="shared" si="9" ref="S60:S86">D60+I60+N60</f>
        <v>4136.255816</v>
      </c>
      <c r="T60" s="62">
        <f aca="true" t="shared" si="10" ref="T60:T86">E60+J60+O60</f>
        <v>8287</v>
      </c>
      <c r="U60" s="151">
        <f aca="true" t="shared" si="11" ref="U60:U86">F60+K60+P60</f>
        <v>3425.533835</v>
      </c>
    </row>
    <row r="61" spans="1:21" ht="15.75" customHeight="1">
      <c r="A61" s="18" t="s">
        <v>19</v>
      </c>
      <c r="B61" s="152">
        <v>7650</v>
      </c>
      <c r="C61" s="150">
        <v>2020.858078</v>
      </c>
      <c r="D61" s="150">
        <v>1170.165449</v>
      </c>
      <c r="E61" s="149">
        <v>10198</v>
      </c>
      <c r="F61" s="153">
        <f>2212.810858-0.15</f>
        <v>2212.6608579999997</v>
      </c>
      <c r="G61" s="152">
        <v>220</v>
      </c>
      <c r="H61" s="150">
        <v>458.73900000000003</v>
      </c>
      <c r="I61" s="150">
        <v>396.00800000000004</v>
      </c>
      <c r="J61" s="149">
        <v>322</v>
      </c>
      <c r="K61" s="153">
        <v>303.776</v>
      </c>
      <c r="L61" s="152">
        <v>25</v>
      </c>
      <c r="M61" s="150">
        <v>119.329</v>
      </c>
      <c r="N61" s="150">
        <v>93.08599999999998</v>
      </c>
      <c r="O61" s="149">
        <v>25</v>
      </c>
      <c r="P61" s="153">
        <v>55.028999999999996</v>
      </c>
      <c r="Q61" s="152">
        <f t="shared" si="7"/>
        <v>7895</v>
      </c>
      <c r="R61" s="150">
        <f t="shared" si="8"/>
        <v>2598.926078</v>
      </c>
      <c r="S61" s="150">
        <f t="shared" si="9"/>
        <v>1659.2594490000001</v>
      </c>
      <c r="T61" s="149">
        <f t="shared" si="10"/>
        <v>10545</v>
      </c>
      <c r="U61" s="153">
        <f t="shared" si="11"/>
        <v>2571.4658579999996</v>
      </c>
    </row>
    <row r="62" spans="1:21" ht="15.75" customHeight="1">
      <c r="A62" s="18" t="s">
        <v>23</v>
      </c>
      <c r="B62" s="152">
        <v>11438</v>
      </c>
      <c r="C62" s="150">
        <v>2096.1950399999996</v>
      </c>
      <c r="D62" s="150">
        <v>2327.2469009999995</v>
      </c>
      <c r="E62" s="149">
        <v>17275</v>
      </c>
      <c r="F62" s="153">
        <v>2647.224412</v>
      </c>
      <c r="G62" s="152">
        <v>291</v>
      </c>
      <c r="H62" s="150">
        <v>443.57499999999993</v>
      </c>
      <c r="I62" s="150">
        <v>573.727</v>
      </c>
      <c r="J62" s="149">
        <v>486</v>
      </c>
      <c r="K62" s="153">
        <v>356.078</v>
      </c>
      <c r="L62" s="152">
        <v>58</v>
      </c>
      <c r="M62" s="150">
        <v>254.80800000000002</v>
      </c>
      <c r="N62" s="150">
        <v>340.573</v>
      </c>
      <c r="O62" s="149">
        <v>32</v>
      </c>
      <c r="P62" s="153">
        <v>100.345</v>
      </c>
      <c r="Q62" s="152">
        <f t="shared" si="7"/>
        <v>11787</v>
      </c>
      <c r="R62" s="150">
        <f t="shared" si="8"/>
        <v>2794.5780399999994</v>
      </c>
      <c r="S62" s="150">
        <f t="shared" si="9"/>
        <v>3241.5469009999993</v>
      </c>
      <c r="T62" s="149">
        <f t="shared" si="10"/>
        <v>17793</v>
      </c>
      <c r="U62" s="153">
        <f t="shared" si="11"/>
        <v>3103.647412</v>
      </c>
    </row>
    <row r="63" spans="1:21" ht="15.75" customHeight="1">
      <c r="A63" s="18" t="s">
        <v>28</v>
      </c>
      <c r="B63" s="152">
        <v>2559</v>
      </c>
      <c r="C63" s="150">
        <v>18951.234068</v>
      </c>
      <c r="D63" s="150">
        <v>19712.240986</v>
      </c>
      <c r="E63" s="149">
        <v>3510</v>
      </c>
      <c r="F63" s="153">
        <v>3370.29518</v>
      </c>
      <c r="G63" s="152">
        <v>535</v>
      </c>
      <c r="H63" s="150">
        <v>1185.606</v>
      </c>
      <c r="I63" s="150">
        <v>1200.008</v>
      </c>
      <c r="J63" s="149">
        <v>617</v>
      </c>
      <c r="K63" s="153">
        <v>673.425</v>
      </c>
      <c r="L63" s="152">
        <v>318</v>
      </c>
      <c r="M63" s="150">
        <v>8225.716999999999</v>
      </c>
      <c r="N63" s="150">
        <v>26087.638</v>
      </c>
      <c r="O63" s="149">
        <v>269</v>
      </c>
      <c r="P63" s="153">
        <v>1632.3180000000002</v>
      </c>
      <c r="Q63" s="152">
        <f t="shared" si="7"/>
        <v>3412</v>
      </c>
      <c r="R63" s="150">
        <f t="shared" si="8"/>
        <v>28362.557068000002</v>
      </c>
      <c r="S63" s="150">
        <f t="shared" si="9"/>
        <v>46999.886986</v>
      </c>
      <c r="T63" s="149">
        <f t="shared" si="10"/>
        <v>4396</v>
      </c>
      <c r="U63" s="153">
        <f t="shared" si="11"/>
        <v>5676.0381800000005</v>
      </c>
    </row>
    <row r="64" spans="1:21" ht="15.75" customHeight="1">
      <c r="A64" s="18" t="s">
        <v>33</v>
      </c>
      <c r="B64" s="152">
        <v>2105</v>
      </c>
      <c r="C64" s="150">
        <v>676.1264199999999</v>
      </c>
      <c r="D64" s="150">
        <v>593.248563</v>
      </c>
      <c r="E64" s="149">
        <v>2820</v>
      </c>
      <c r="F64" s="153">
        <v>703.0551600000002</v>
      </c>
      <c r="G64" s="152">
        <v>169</v>
      </c>
      <c r="H64" s="150">
        <v>439.967</v>
      </c>
      <c r="I64" s="150">
        <v>386.047</v>
      </c>
      <c r="J64" s="149">
        <v>274</v>
      </c>
      <c r="K64" s="153">
        <v>257.293</v>
      </c>
      <c r="L64" s="152">
        <v>38</v>
      </c>
      <c r="M64" s="150">
        <v>266.95300000000003</v>
      </c>
      <c r="N64" s="150">
        <v>241.425</v>
      </c>
      <c r="O64" s="149">
        <v>42</v>
      </c>
      <c r="P64" s="153">
        <v>130.301</v>
      </c>
      <c r="Q64" s="152">
        <f t="shared" si="7"/>
        <v>2312</v>
      </c>
      <c r="R64" s="150">
        <f t="shared" si="8"/>
        <v>1383.04642</v>
      </c>
      <c r="S64" s="150">
        <f t="shared" si="9"/>
        <v>1220.720563</v>
      </c>
      <c r="T64" s="149">
        <f t="shared" si="10"/>
        <v>3136</v>
      </c>
      <c r="U64" s="153">
        <f t="shared" si="11"/>
        <v>1090.6491600000002</v>
      </c>
    </row>
    <row r="65" spans="1:21" ht="15.75" customHeight="1">
      <c r="A65" s="18" t="s">
        <v>38</v>
      </c>
      <c r="B65" s="152">
        <v>180</v>
      </c>
      <c r="C65" s="150">
        <v>78.675</v>
      </c>
      <c r="D65" s="150">
        <v>121.29699999999998</v>
      </c>
      <c r="E65" s="149">
        <v>329</v>
      </c>
      <c r="F65" s="153">
        <v>69.685</v>
      </c>
      <c r="G65" s="152">
        <v>67</v>
      </c>
      <c r="H65" s="150">
        <v>79.34200000000001</v>
      </c>
      <c r="I65" s="150">
        <v>77.75399999999999</v>
      </c>
      <c r="J65" s="149">
        <v>88</v>
      </c>
      <c r="K65" s="153">
        <v>65.652</v>
      </c>
      <c r="L65" s="152">
        <v>6</v>
      </c>
      <c r="M65" s="150">
        <v>26.316</v>
      </c>
      <c r="N65" s="150">
        <v>8.618</v>
      </c>
      <c r="O65" s="149">
        <v>10</v>
      </c>
      <c r="P65" s="153">
        <v>29.353</v>
      </c>
      <c r="Q65" s="152">
        <f t="shared" si="7"/>
        <v>253</v>
      </c>
      <c r="R65" s="150">
        <f t="shared" si="8"/>
        <v>184.333</v>
      </c>
      <c r="S65" s="150">
        <f t="shared" si="9"/>
        <v>207.66899999999998</v>
      </c>
      <c r="T65" s="149">
        <f t="shared" si="10"/>
        <v>427</v>
      </c>
      <c r="U65" s="153">
        <f t="shared" si="11"/>
        <v>164.69</v>
      </c>
    </row>
    <row r="66" spans="1:21" ht="15.75" customHeight="1">
      <c r="A66" s="18" t="s">
        <v>137</v>
      </c>
      <c r="B66" s="152">
        <v>11094</v>
      </c>
      <c r="C66" s="150">
        <v>1651.5988889999999</v>
      </c>
      <c r="D66" s="150">
        <v>1533.6897439999998</v>
      </c>
      <c r="E66" s="149">
        <v>15662</v>
      </c>
      <c r="F66" s="153">
        <v>1980.5501719999997</v>
      </c>
      <c r="G66" s="152">
        <v>318</v>
      </c>
      <c r="H66" s="150">
        <v>677.0160000000001</v>
      </c>
      <c r="I66" s="150">
        <v>613.7730000000001</v>
      </c>
      <c r="J66" s="149">
        <v>430</v>
      </c>
      <c r="K66" s="153">
        <v>319.244</v>
      </c>
      <c r="L66" s="152">
        <v>16</v>
      </c>
      <c r="M66" s="150">
        <v>66.23</v>
      </c>
      <c r="N66" s="150">
        <v>66.067</v>
      </c>
      <c r="O66" s="149">
        <v>31</v>
      </c>
      <c r="P66" s="153">
        <v>64.05</v>
      </c>
      <c r="Q66" s="152">
        <f t="shared" si="7"/>
        <v>11428</v>
      </c>
      <c r="R66" s="150">
        <f t="shared" si="8"/>
        <v>2394.844889</v>
      </c>
      <c r="S66" s="150">
        <f t="shared" si="9"/>
        <v>2213.529744</v>
      </c>
      <c r="T66" s="149">
        <f t="shared" si="10"/>
        <v>16123</v>
      </c>
      <c r="U66" s="153">
        <f t="shared" si="11"/>
        <v>2363.844172</v>
      </c>
    </row>
    <row r="67" spans="1:21" ht="15.75" customHeight="1">
      <c r="A67" s="18" t="s">
        <v>176</v>
      </c>
      <c r="B67" s="152">
        <v>4479</v>
      </c>
      <c r="C67" s="150">
        <v>36634.789059999996</v>
      </c>
      <c r="D67" s="150">
        <v>29641.641081</v>
      </c>
      <c r="E67" s="149">
        <v>6001</v>
      </c>
      <c r="F67" s="153">
        <v>6574.365046999999</v>
      </c>
      <c r="G67" s="152">
        <v>4</v>
      </c>
      <c r="H67" s="150">
        <v>21.168</v>
      </c>
      <c r="I67" s="150">
        <v>25.974</v>
      </c>
      <c r="J67" s="149">
        <v>11</v>
      </c>
      <c r="K67" s="153">
        <v>17.735</v>
      </c>
      <c r="L67" s="152">
        <v>71</v>
      </c>
      <c r="M67" s="150">
        <v>31678.579</v>
      </c>
      <c r="N67" s="150">
        <v>31028.194999999996</v>
      </c>
      <c r="O67" s="149">
        <v>96</v>
      </c>
      <c r="P67" s="153">
        <v>5414.302</v>
      </c>
      <c r="Q67" s="152">
        <f t="shared" si="7"/>
        <v>4554</v>
      </c>
      <c r="R67" s="150">
        <f t="shared" si="8"/>
        <v>68334.53606</v>
      </c>
      <c r="S67" s="150">
        <f t="shared" si="9"/>
        <v>60695.810080999996</v>
      </c>
      <c r="T67" s="149">
        <f t="shared" si="10"/>
        <v>6108</v>
      </c>
      <c r="U67" s="153">
        <f t="shared" si="11"/>
        <v>12006.402047</v>
      </c>
    </row>
    <row r="68" spans="1:21" ht="15.75" customHeight="1">
      <c r="A68" s="18" t="s">
        <v>138</v>
      </c>
      <c r="B68" s="152">
        <v>6645</v>
      </c>
      <c r="C68" s="150">
        <v>1062.7321709999999</v>
      </c>
      <c r="D68" s="150">
        <v>829.488595</v>
      </c>
      <c r="E68" s="149">
        <v>9883</v>
      </c>
      <c r="F68" s="153">
        <v>1345.681475</v>
      </c>
      <c r="G68" s="152">
        <v>147</v>
      </c>
      <c r="H68" s="150">
        <v>876.6819999999999</v>
      </c>
      <c r="I68" s="150">
        <v>754.269</v>
      </c>
      <c r="J68" s="149">
        <v>216</v>
      </c>
      <c r="K68" s="153">
        <v>266.451</v>
      </c>
      <c r="L68" s="152">
        <v>28</v>
      </c>
      <c r="M68" s="150">
        <v>143.21699999999998</v>
      </c>
      <c r="N68" s="150">
        <v>140.618</v>
      </c>
      <c r="O68" s="149">
        <v>29</v>
      </c>
      <c r="P68" s="153">
        <v>72.095</v>
      </c>
      <c r="Q68" s="152">
        <f t="shared" si="7"/>
        <v>6820</v>
      </c>
      <c r="R68" s="150">
        <f t="shared" si="8"/>
        <v>2082.631171</v>
      </c>
      <c r="S68" s="150">
        <f t="shared" si="9"/>
        <v>1724.375595</v>
      </c>
      <c r="T68" s="149">
        <f t="shared" si="10"/>
        <v>10128</v>
      </c>
      <c r="U68" s="153">
        <f t="shared" si="11"/>
        <v>1684.2274750000001</v>
      </c>
    </row>
    <row r="69" spans="1:21" ht="15.75" customHeight="1">
      <c r="A69" s="18" t="s">
        <v>52</v>
      </c>
      <c r="B69" s="152">
        <v>11530</v>
      </c>
      <c r="C69" s="150">
        <v>2518.0733010000004</v>
      </c>
      <c r="D69" s="150">
        <v>2398.3723310000005</v>
      </c>
      <c r="E69" s="149">
        <v>16544</v>
      </c>
      <c r="F69" s="153">
        <v>2989.496412</v>
      </c>
      <c r="G69" s="152">
        <v>758</v>
      </c>
      <c r="H69" s="150">
        <v>847.385</v>
      </c>
      <c r="I69" s="150">
        <v>908.9780000000001</v>
      </c>
      <c r="J69" s="149">
        <v>905</v>
      </c>
      <c r="K69" s="153">
        <v>400.015</v>
      </c>
      <c r="L69" s="152">
        <v>380</v>
      </c>
      <c r="M69" s="150">
        <v>71.101</v>
      </c>
      <c r="N69" s="150">
        <v>118.33799999999998</v>
      </c>
      <c r="O69" s="149">
        <v>24</v>
      </c>
      <c r="P69" s="153">
        <v>34.558</v>
      </c>
      <c r="Q69" s="152">
        <f t="shared" si="7"/>
        <v>12668</v>
      </c>
      <c r="R69" s="150">
        <f t="shared" si="8"/>
        <v>3436.5593010000007</v>
      </c>
      <c r="S69" s="150">
        <f t="shared" si="9"/>
        <v>3425.6883310000007</v>
      </c>
      <c r="T69" s="149">
        <f t="shared" si="10"/>
        <v>17473</v>
      </c>
      <c r="U69" s="153">
        <f t="shared" si="11"/>
        <v>3424.069412</v>
      </c>
    </row>
    <row r="70" spans="1:21" ht="15.75" customHeight="1">
      <c r="A70" s="18" t="s">
        <v>57</v>
      </c>
      <c r="B70" s="152">
        <v>13434</v>
      </c>
      <c r="C70" s="150">
        <v>2581.711722</v>
      </c>
      <c r="D70" s="150">
        <v>1682.855829</v>
      </c>
      <c r="E70" s="149">
        <v>19690</v>
      </c>
      <c r="F70" s="153">
        <v>3008.7694059999994</v>
      </c>
      <c r="G70" s="152">
        <v>252</v>
      </c>
      <c r="H70" s="150">
        <v>480.984</v>
      </c>
      <c r="I70" s="150">
        <v>399.785</v>
      </c>
      <c r="J70" s="149">
        <v>357</v>
      </c>
      <c r="K70" s="153">
        <v>305.70500000000004</v>
      </c>
      <c r="L70" s="152">
        <v>27</v>
      </c>
      <c r="M70" s="150">
        <v>140.388</v>
      </c>
      <c r="N70" s="150">
        <v>110.703</v>
      </c>
      <c r="O70" s="149">
        <v>33</v>
      </c>
      <c r="P70" s="153">
        <v>76.87899999999999</v>
      </c>
      <c r="Q70" s="152">
        <f t="shared" si="7"/>
        <v>13713</v>
      </c>
      <c r="R70" s="150">
        <f t="shared" si="8"/>
        <v>3203.083722</v>
      </c>
      <c r="S70" s="150">
        <f t="shared" si="9"/>
        <v>2193.343829</v>
      </c>
      <c r="T70" s="149">
        <f t="shared" si="10"/>
        <v>20080</v>
      </c>
      <c r="U70" s="153">
        <f t="shared" si="11"/>
        <v>3391.3534059999993</v>
      </c>
    </row>
    <row r="71" spans="1:21" ht="15.75" customHeight="1">
      <c r="A71" s="18" t="s">
        <v>62</v>
      </c>
      <c r="B71" s="152">
        <v>3405</v>
      </c>
      <c r="C71" s="150">
        <v>501.23634999999996</v>
      </c>
      <c r="D71" s="150">
        <v>720.815423</v>
      </c>
      <c r="E71" s="149">
        <v>5281</v>
      </c>
      <c r="F71" s="153">
        <v>646.406557</v>
      </c>
      <c r="G71" s="152">
        <v>277</v>
      </c>
      <c r="H71" s="150">
        <v>466.097</v>
      </c>
      <c r="I71" s="150">
        <v>476.80499999999995</v>
      </c>
      <c r="J71" s="149">
        <v>284</v>
      </c>
      <c r="K71" s="153">
        <v>253.07100000000003</v>
      </c>
      <c r="L71" s="152">
        <v>45</v>
      </c>
      <c r="M71" s="150">
        <v>424.8979999999999</v>
      </c>
      <c r="N71" s="150">
        <v>394.295</v>
      </c>
      <c r="O71" s="149">
        <v>53</v>
      </c>
      <c r="P71" s="153">
        <v>168.152</v>
      </c>
      <c r="Q71" s="152">
        <f t="shared" si="7"/>
        <v>3727</v>
      </c>
      <c r="R71" s="150">
        <f t="shared" si="8"/>
        <v>1392.2313499999998</v>
      </c>
      <c r="S71" s="150">
        <f t="shared" si="9"/>
        <v>1591.915423</v>
      </c>
      <c r="T71" s="149">
        <f t="shared" si="10"/>
        <v>5618</v>
      </c>
      <c r="U71" s="153">
        <f t="shared" si="11"/>
        <v>1067.629557</v>
      </c>
    </row>
    <row r="72" spans="1:21" ht="15.75" customHeight="1">
      <c r="A72" s="18" t="s">
        <v>67</v>
      </c>
      <c r="B72" s="152">
        <v>3589</v>
      </c>
      <c r="C72" s="150">
        <v>1060.577136</v>
      </c>
      <c r="D72" s="150">
        <v>774.997097</v>
      </c>
      <c r="E72" s="149">
        <v>3993</v>
      </c>
      <c r="F72" s="153">
        <v>986.1917300000002</v>
      </c>
      <c r="G72" s="152">
        <v>708</v>
      </c>
      <c r="H72" s="150">
        <v>1193.6119999999999</v>
      </c>
      <c r="I72" s="150">
        <v>1070.237</v>
      </c>
      <c r="J72" s="149">
        <v>1010</v>
      </c>
      <c r="K72" s="153">
        <v>820.404</v>
      </c>
      <c r="L72" s="152">
        <v>203</v>
      </c>
      <c r="M72" s="150">
        <v>1470.4989999999998</v>
      </c>
      <c r="N72" s="150">
        <v>1349.7580000000003</v>
      </c>
      <c r="O72" s="149">
        <v>236</v>
      </c>
      <c r="P72" s="153">
        <v>500.4789999999999</v>
      </c>
      <c r="Q72" s="152">
        <f t="shared" si="7"/>
        <v>4500</v>
      </c>
      <c r="R72" s="150">
        <f t="shared" si="8"/>
        <v>3724.6881359999998</v>
      </c>
      <c r="S72" s="150">
        <f t="shared" si="9"/>
        <v>3194.9920970000003</v>
      </c>
      <c r="T72" s="149">
        <f t="shared" si="10"/>
        <v>5239</v>
      </c>
      <c r="U72" s="153">
        <f t="shared" si="11"/>
        <v>2307.0747300000003</v>
      </c>
    </row>
    <row r="73" spans="1:21" ht="15.75" customHeight="1">
      <c r="A73" s="18" t="s">
        <v>71</v>
      </c>
      <c r="B73" s="152">
        <v>10319</v>
      </c>
      <c r="C73" s="150">
        <v>1800.53915</v>
      </c>
      <c r="D73" s="150">
        <v>1383.2031860000002</v>
      </c>
      <c r="E73" s="149">
        <v>11206</v>
      </c>
      <c r="F73" s="153">
        <v>1991.8468589999998</v>
      </c>
      <c r="G73" s="152">
        <v>550</v>
      </c>
      <c r="H73" s="150">
        <v>927.1389999999999</v>
      </c>
      <c r="I73" s="150">
        <v>1154.2250000000001</v>
      </c>
      <c r="J73" s="149">
        <v>299</v>
      </c>
      <c r="K73" s="153">
        <v>299.43100000000004</v>
      </c>
      <c r="L73" s="152">
        <v>883</v>
      </c>
      <c r="M73" s="150">
        <v>764.039</v>
      </c>
      <c r="N73" s="150">
        <v>482.38599999999997</v>
      </c>
      <c r="O73" s="149">
        <v>47</v>
      </c>
      <c r="P73" s="153">
        <v>169.901</v>
      </c>
      <c r="Q73" s="152">
        <f t="shared" si="7"/>
        <v>11752</v>
      </c>
      <c r="R73" s="150">
        <f t="shared" si="8"/>
        <v>3491.7171499999995</v>
      </c>
      <c r="S73" s="150">
        <f t="shared" si="9"/>
        <v>3019.814186</v>
      </c>
      <c r="T73" s="149">
        <f t="shared" si="10"/>
        <v>11552</v>
      </c>
      <c r="U73" s="153">
        <f t="shared" si="11"/>
        <v>2461.1788589999996</v>
      </c>
    </row>
    <row r="74" spans="1:21" ht="15.75" customHeight="1">
      <c r="A74" s="18" t="s">
        <v>76</v>
      </c>
      <c r="B74" s="152">
        <v>4611</v>
      </c>
      <c r="C74" s="150">
        <v>1207.9785460000003</v>
      </c>
      <c r="D74" s="150">
        <v>1045.838015</v>
      </c>
      <c r="E74" s="149">
        <v>6573</v>
      </c>
      <c r="F74" s="153">
        <v>1277.3523890000001</v>
      </c>
      <c r="G74" s="152">
        <v>920</v>
      </c>
      <c r="H74" s="150">
        <v>1337.492</v>
      </c>
      <c r="I74" s="150">
        <v>1238.681</v>
      </c>
      <c r="J74" s="149">
        <v>1131</v>
      </c>
      <c r="K74" s="153">
        <v>871.751</v>
      </c>
      <c r="L74" s="152">
        <v>109</v>
      </c>
      <c r="M74" s="150">
        <v>1244.585</v>
      </c>
      <c r="N74" s="150">
        <v>1083.156</v>
      </c>
      <c r="O74" s="149">
        <v>149</v>
      </c>
      <c r="P74" s="153">
        <v>393.754</v>
      </c>
      <c r="Q74" s="152">
        <f t="shared" si="7"/>
        <v>5640</v>
      </c>
      <c r="R74" s="150">
        <f t="shared" si="8"/>
        <v>3790.0555460000005</v>
      </c>
      <c r="S74" s="150">
        <f t="shared" si="9"/>
        <v>3367.675015</v>
      </c>
      <c r="T74" s="149">
        <f t="shared" si="10"/>
        <v>7853</v>
      </c>
      <c r="U74" s="153">
        <f t="shared" si="11"/>
        <v>2542.857389</v>
      </c>
    </row>
    <row r="75" spans="1:21" ht="15.75" customHeight="1">
      <c r="A75" s="18" t="s">
        <v>80</v>
      </c>
      <c r="B75" s="152">
        <v>5175</v>
      </c>
      <c r="C75" s="150">
        <v>1608.1974340000002</v>
      </c>
      <c r="D75" s="150">
        <v>1268.998556</v>
      </c>
      <c r="E75" s="149">
        <v>7072</v>
      </c>
      <c r="F75" s="153">
        <v>1560.4604289999997</v>
      </c>
      <c r="G75" s="152">
        <v>1054</v>
      </c>
      <c r="H75" s="150">
        <v>2123.5220000000004</v>
      </c>
      <c r="I75" s="150">
        <v>1896.3899999999999</v>
      </c>
      <c r="J75" s="149">
        <v>1298</v>
      </c>
      <c r="K75" s="153">
        <v>1210.651</v>
      </c>
      <c r="L75" s="152">
        <v>201</v>
      </c>
      <c r="M75" s="150">
        <v>1791.074</v>
      </c>
      <c r="N75" s="150">
        <v>1484.2579999999998</v>
      </c>
      <c r="O75" s="149">
        <v>276</v>
      </c>
      <c r="P75" s="153">
        <v>848.067</v>
      </c>
      <c r="Q75" s="152">
        <f t="shared" si="7"/>
        <v>6430</v>
      </c>
      <c r="R75" s="150">
        <f t="shared" si="8"/>
        <v>5522.793434000001</v>
      </c>
      <c r="S75" s="150">
        <f t="shared" si="9"/>
        <v>4649.646556</v>
      </c>
      <c r="T75" s="149">
        <f t="shared" si="10"/>
        <v>8646</v>
      </c>
      <c r="U75" s="153">
        <f t="shared" si="11"/>
        <v>3619.1784289999996</v>
      </c>
    </row>
    <row r="76" spans="1:21" ht="15.75" customHeight="1">
      <c r="A76" s="18" t="s">
        <v>84</v>
      </c>
      <c r="B76" s="152">
        <v>5436</v>
      </c>
      <c r="C76" s="150">
        <v>1095.560799</v>
      </c>
      <c r="D76" s="150">
        <v>761.753787</v>
      </c>
      <c r="E76" s="149">
        <v>7338</v>
      </c>
      <c r="F76" s="153">
        <v>1208.209227</v>
      </c>
      <c r="G76" s="152">
        <v>151</v>
      </c>
      <c r="H76" s="150">
        <v>341.68899999999996</v>
      </c>
      <c r="I76" s="150">
        <v>345.025</v>
      </c>
      <c r="J76" s="149">
        <v>252</v>
      </c>
      <c r="K76" s="153">
        <v>236.792</v>
      </c>
      <c r="L76" s="152">
        <v>20</v>
      </c>
      <c r="M76" s="150">
        <v>1993.3729999999998</v>
      </c>
      <c r="N76" s="150">
        <v>119.819</v>
      </c>
      <c r="O76" s="149">
        <v>32</v>
      </c>
      <c r="P76" s="153">
        <v>179.669</v>
      </c>
      <c r="Q76" s="152">
        <f t="shared" si="7"/>
        <v>5607</v>
      </c>
      <c r="R76" s="150">
        <f t="shared" si="8"/>
        <v>3430.6227989999998</v>
      </c>
      <c r="S76" s="150">
        <f t="shared" si="9"/>
        <v>1226.597787</v>
      </c>
      <c r="T76" s="149">
        <f t="shared" si="10"/>
        <v>7622</v>
      </c>
      <c r="U76" s="153">
        <f t="shared" si="11"/>
        <v>1624.670227</v>
      </c>
    </row>
    <row r="77" spans="1:21" ht="15.75" customHeight="1">
      <c r="A77" s="18" t="s">
        <v>154</v>
      </c>
      <c r="B77" s="152">
        <v>746</v>
      </c>
      <c r="C77" s="150">
        <v>222.53879999999998</v>
      </c>
      <c r="D77" s="150">
        <v>289.324679</v>
      </c>
      <c r="E77" s="149">
        <v>1049</v>
      </c>
      <c r="F77" s="153">
        <v>298.608985</v>
      </c>
      <c r="G77" s="152">
        <v>148</v>
      </c>
      <c r="H77" s="150">
        <v>217.466</v>
      </c>
      <c r="I77" s="150">
        <v>215.52299999999997</v>
      </c>
      <c r="J77" s="149">
        <v>346</v>
      </c>
      <c r="K77" s="153">
        <v>206.855</v>
      </c>
      <c r="L77" s="152">
        <v>15</v>
      </c>
      <c r="M77" s="150">
        <v>95.755</v>
      </c>
      <c r="N77" s="150">
        <v>86.04</v>
      </c>
      <c r="O77" s="149">
        <v>298</v>
      </c>
      <c r="P77" s="153">
        <v>112.281</v>
      </c>
      <c r="Q77" s="152">
        <f t="shared" si="7"/>
        <v>909</v>
      </c>
      <c r="R77" s="150">
        <f t="shared" si="8"/>
        <v>535.7598</v>
      </c>
      <c r="S77" s="150">
        <f t="shared" si="9"/>
        <v>590.8876789999999</v>
      </c>
      <c r="T77" s="149">
        <f t="shared" si="10"/>
        <v>1693</v>
      </c>
      <c r="U77" s="153">
        <f t="shared" si="11"/>
        <v>617.744985</v>
      </c>
    </row>
    <row r="78" spans="1:21" ht="15.75" customHeight="1">
      <c r="A78" s="18" t="s">
        <v>88</v>
      </c>
      <c r="B78" s="152">
        <v>6376</v>
      </c>
      <c r="C78" s="150">
        <v>4888.193442</v>
      </c>
      <c r="D78" s="150">
        <v>5095.802614999999</v>
      </c>
      <c r="E78" s="149">
        <v>13094</v>
      </c>
      <c r="F78" s="153">
        <v>2715.2675569999997</v>
      </c>
      <c r="G78" s="152">
        <v>355</v>
      </c>
      <c r="H78" s="150">
        <v>2108.004</v>
      </c>
      <c r="I78" s="150">
        <v>6003.134999999999</v>
      </c>
      <c r="J78" s="149">
        <v>458</v>
      </c>
      <c r="K78" s="153">
        <v>498.6083</v>
      </c>
      <c r="L78" s="152">
        <v>84</v>
      </c>
      <c r="M78" s="150">
        <v>690.856</v>
      </c>
      <c r="N78" s="150">
        <v>713.502</v>
      </c>
      <c r="O78" s="149">
        <v>74</v>
      </c>
      <c r="P78" s="153">
        <v>1032.059</v>
      </c>
      <c r="Q78" s="152">
        <f t="shared" si="7"/>
        <v>6815</v>
      </c>
      <c r="R78" s="150">
        <f t="shared" si="8"/>
        <v>7687.053441999999</v>
      </c>
      <c r="S78" s="150">
        <f t="shared" si="9"/>
        <v>11812.439615</v>
      </c>
      <c r="T78" s="149">
        <f t="shared" si="10"/>
        <v>13626</v>
      </c>
      <c r="U78" s="153">
        <f t="shared" si="11"/>
        <v>4245.934856999999</v>
      </c>
    </row>
    <row r="79" spans="1:21" ht="15.75" customHeight="1">
      <c r="A79" s="18" t="s">
        <v>92</v>
      </c>
      <c r="B79" s="152">
        <v>2794</v>
      </c>
      <c r="C79" s="150">
        <v>542.0894049999999</v>
      </c>
      <c r="D79" s="150">
        <v>548.435035</v>
      </c>
      <c r="E79" s="149">
        <v>4278</v>
      </c>
      <c r="F79" s="153">
        <v>775.2345640000001</v>
      </c>
      <c r="G79" s="152">
        <v>398</v>
      </c>
      <c r="H79" s="150">
        <v>552.4369999999999</v>
      </c>
      <c r="I79" s="150">
        <v>489.446</v>
      </c>
      <c r="J79" s="149">
        <v>718</v>
      </c>
      <c r="K79" s="153">
        <v>563.7030000000001</v>
      </c>
      <c r="L79" s="152">
        <v>94</v>
      </c>
      <c r="M79" s="150">
        <v>977.5889999999999</v>
      </c>
      <c r="N79" s="150">
        <v>955.72</v>
      </c>
      <c r="O79" s="149">
        <v>76</v>
      </c>
      <c r="P79" s="153">
        <v>403.05799999999994</v>
      </c>
      <c r="Q79" s="152">
        <f t="shared" si="7"/>
        <v>3286</v>
      </c>
      <c r="R79" s="150">
        <f t="shared" si="8"/>
        <v>2072.1154049999996</v>
      </c>
      <c r="S79" s="150">
        <f t="shared" si="9"/>
        <v>1993.601035</v>
      </c>
      <c r="T79" s="149">
        <f t="shared" si="10"/>
        <v>5072</v>
      </c>
      <c r="U79" s="153">
        <f t="shared" si="11"/>
        <v>1741.9955640000003</v>
      </c>
    </row>
    <row r="80" spans="1:21" ht="15.75" customHeight="1">
      <c r="A80" s="18" t="s">
        <v>96</v>
      </c>
      <c r="B80" s="152">
        <v>2328</v>
      </c>
      <c r="C80" s="150">
        <v>454.01344399999994</v>
      </c>
      <c r="D80" s="150">
        <v>311.407648</v>
      </c>
      <c r="E80" s="149">
        <v>3249</v>
      </c>
      <c r="F80" s="153">
        <v>638.7027579999999</v>
      </c>
      <c r="G80" s="152">
        <v>290</v>
      </c>
      <c r="H80" s="150">
        <v>453.974</v>
      </c>
      <c r="I80" s="150">
        <v>417.79999999999995</v>
      </c>
      <c r="J80" s="149">
        <v>402</v>
      </c>
      <c r="K80" s="153">
        <v>294.815</v>
      </c>
      <c r="L80" s="152">
        <v>62</v>
      </c>
      <c r="M80" s="150">
        <v>783.3199999999999</v>
      </c>
      <c r="N80" s="150">
        <v>659.3059999999999</v>
      </c>
      <c r="O80" s="149">
        <v>63</v>
      </c>
      <c r="P80" s="153">
        <v>223.034</v>
      </c>
      <c r="Q80" s="152">
        <f t="shared" si="7"/>
        <v>2680</v>
      </c>
      <c r="R80" s="150">
        <f t="shared" si="8"/>
        <v>1691.3074439999998</v>
      </c>
      <c r="S80" s="150">
        <f t="shared" si="9"/>
        <v>1388.5136479999999</v>
      </c>
      <c r="T80" s="149">
        <f t="shared" si="10"/>
        <v>3714</v>
      </c>
      <c r="U80" s="153">
        <f t="shared" si="11"/>
        <v>1156.551758</v>
      </c>
    </row>
    <row r="81" spans="1:21" ht="15.75" customHeight="1">
      <c r="A81" s="18" t="s">
        <v>99</v>
      </c>
      <c r="B81" s="152">
        <v>957</v>
      </c>
      <c r="C81" s="150">
        <v>195.64875</v>
      </c>
      <c r="D81" s="150">
        <v>69.491686</v>
      </c>
      <c r="E81" s="149">
        <v>760</v>
      </c>
      <c r="F81" s="153">
        <v>165.64516099999997</v>
      </c>
      <c r="G81" s="152">
        <v>19</v>
      </c>
      <c r="H81" s="150">
        <v>8.877</v>
      </c>
      <c r="I81" s="150">
        <v>11.030000000000001</v>
      </c>
      <c r="J81" s="149">
        <v>17</v>
      </c>
      <c r="K81" s="153">
        <v>6.926</v>
      </c>
      <c r="L81" s="152">
        <v>0</v>
      </c>
      <c r="M81" s="150">
        <v>0</v>
      </c>
      <c r="N81" s="150">
        <v>0.38</v>
      </c>
      <c r="O81" s="149">
        <v>1</v>
      </c>
      <c r="P81" s="153">
        <v>0.037</v>
      </c>
      <c r="Q81" s="152">
        <f t="shared" si="7"/>
        <v>976</v>
      </c>
      <c r="R81" s="150">
        <f t="shared" si="8"/>
        <v>204.52575000000002</v>
      </c>
      <c r="S81" s="150">
        <f t="shared" si="9"/>
        <v>80.901686</v>
      </c>
      <c r="T81" s="149">
        <f t="shared" si="10"/>
        <v>778</v>
      </c>
      <c r="U81" s="153">
        <f t="shared" si="11"/>
        <v>172.60816099999997</v>
      </c>
    </row>
    <row r="82" spans="1:21" ht="15.75" customHeight="1">
      <c r="A82" s="18" t="s">
        <v>103</v>
      </c>
      <c r="B82" s="152">
        <v>1292</v>
      </c>
      <c r="C82" s="150">
        <v>332.5645</v>
      </c>
      <c r="D82" s="150">
        <v>313.994961</v>
      </c>
      <c r="E82" s="149">
        <v>1760</v>
      </c>
      <c r="F82" s="153">
        <v>392.66502900000006</v>
      </c>
      <c r="G82" s="152">
        <v>211</v>
      </c>
      <c r="H82" s="150">
        <v>213.088</v>
      </c>
      <c r="I82" s="150">
        <v>232.074</v>
      </c>
      <c r="J82" s="149">
        <v>275</v>
      </c>
      <c r="K82" s="153">
        <v>154.75400000000002</v>
      </c>
      <c r="L82" s="152">
        <v>58</v>
      </c>
      <c r="M82" s="150">
        <v>2214.219</v>
      </c>
      <c r="N82" s="150">
        <v>1121.717</v>
      </c>
      <c r="O82" s="149">
        <v>56</v>
      </c>
      <c r="P82" s="153">
        <v>1139.718</v>
      </c>
      <c r="Q82" s="152">
        <f t="shared" si="7"/>
        <v>1561</v>
      </c>
      <c r="R82" s="150">
        <f t="shared" si="8"/>
        <v>2759.8715</v>
      </c>
      <c r="S82" s="150">
        <f t="shared" si="9"/>
        <v>1667.785961</v>
      </c>
      <c r="T82" s="149">
        <f t="shared" si="10"/>
        <v>2091</v>
      </c>
      <c r="U82" s="153">
        <f t="shared" si="11"/>
        <v>1687.1370290000002</v>
      </c>
    </row>
    <row r="83" spans="1:21" ht="15.75" customHeight="1" thickBot="1">
      <c r="A83" s="49" t="s">
        <v>107</v>
      </c>
      <c r="B83" s="154">
        <v>1890</v>
      </c>
      <c r="C83" s="155">
        <v>570.973465</v>
      </c>
      <c r="D83" s="155">
        <v>296.929298</v>
      </c>
      <c r="E83" s="156">
        <v>2475</v>
      </c>
      <c r="F83" s="157">
        <v>598.5460790000001</v>
      </c>
      <c r="G83" s="154">
        <v>428</v>
      </c>
      <c r="H83" s="155">
        <v>862.979</v>
      </c>
      <c r="I83" s="155">
        <v>828.428</v>
      </c>
      <c r="J83" s="156">
        <v>584</v>
      </c>
      <c r="K83" s="157">
        <v>527.4970000000001</v>
      </c>
      <c r="L83" s="154">
        <v>91</v>
      </c>
      <c r="M83" s="155">
        <v>428.75300000000004</v>
      </c>
      <c r="N83" s="155">
        <v>434.38</v>
      </c>
      <c r="O83" s="156">
        <v>104</v>
      </c>
      <c r="P83" s="157">
        <v>220.25199999999998</v>
      </c>
      <c r="Q83" s="154">
        <f t="shared" si="7"/>
        <v>2409</v>
      </c>
      <c r="R83" s="155">
        <f t="shared" si="8"/>
        <v>1862.705465</v>
      </c>
      <c r="S83" s="155">
        <f t="shared" si="9"/>
        <v>1559.737298</v>
      </c>
      <c r="T83" s="156">
        <f t="shared" si="10"/>
        <v>3163</v>
      </c>
      <c r="U83" s="157">
        <f t="shared" si="11"/>
        <v>1346.295079</v>
      </c>
    </row>
    <row r="84" spans="1:21" ht="15.75" customHeight="1" thickBot="1">
      <c r="A84" s="158" t="s">
        <v>6</v>
      </c>
      <c r="B84" s="117">
        <f aca="true" t="shared" si="12" ref="B84:P84">SUM(B60:B83)</f>
        <v>124558</v>
      </c>
      <c r="C84" s="129">
        <f t="shared" si="12"/>
        <v>83939.938188</v>
      </c>
      <c r="D84" s="129">
        <f t="shared" si="12"/>
        <v>73876.98828099998</v>
      </c>
      <c r="E84" s="118">
        <f t="shared" si="12"/>
        <v>176380</v>
      </c>
      <c r="F84" s="129">
        <f t="shared" si="12"/>
        <v>39671.115281</v>
      </c>
      <c r="G84" s="117">
        <f t="shared" si="12"/>
        <v>9459</v>
      </c>
      <c r="H84" s="129">
        <f t="shared" si="12"/>
        <v>18076.708999999995</v>
      </c>
      <c r="I84" s="129">
        <f t="shared" si="12"/>
        <v>21382.877999999997</v>
      </c>
      <c r="J84" s="118">
        <f t="shared" si="12"/>
        <v>12342</v>
      </c>
      <c r="K84" s="129">
        <f t="shared" si="12"/>
        <v>10131.100000000002</v>
      </c>
      <c r="L84" s="117">
        <f t="shared" si="12"/>
        <v>3093</v>
      </c>
      <c r="M84" s="129">
        <f t="shared" si="12"/>
        <v>55548.32499999999</v>
      </c>
      <c r="N84" s="129">
        <f t="shared" si="12"/>
        <v>68602.72800000002</v>
      </c>
      <c r="O84" s="118">
        <f t="shared" si="12"/>
        <v>2441</v>
      </c>
      <c r="P84" s="129">
        <f t="shared" si="12"/>
        <v>13690.562300000001</v>
      </c>
      <c r="Q84" s="117">
        <f t="shared" si="7"/>
        <v>137110</v>
      </c>
      <c r="R84" s="129">
        <f t="shared" si="8"/>
        <v>157564.97218799999</v>
      </c>
      <c r="S84" s="129">
        <f t="shared" si="9"/>
        <v>163862.594281</v>
      </c>
      <c r="T84" s="118">
        <f t="shared" si="10"/>
        <v>191163</v>
      </c>
      <c r="U84" s="191">
        <f t="shared" si="11"/>
        <v>63492.777581</v>
      </c>
    </row>
    <row r="85" spans="1:21" ht="15.75" customHeight="1" thickBot="1">
      <c r="A85" s="50" t="s">
        <v>159</v>
      </c>
      <c r="B85" s="54">
        <v>11524</v>
      </c>
      <c r="C85" s="130">
        <v>639.1679999999999</v>
      </c>
      <c r="D85" s="130">
        <v>539.107</v>
      </c>
      <c r="E85" s="72">
        <v>11448</v>
      </c>
      <c r="F85" s="130">
        <v>576.832</v>
      </c>
      <c r="G85" s="71">
        <v>0</v>
      </c>
      <c r="H85" s="130">
        <v>0</v>
      </c>
      <c r="I85" s="130">
        <v>0</v>
      </c>
      <c r="J85" s="69">
        <v>0</v>
      </c>
      <c r="K85" s="130">
        <v>0</v>
      </c>
      <c r="L85" s="71">
        <v>0</v>
      </c>
      <c r="M85" s="130">
        <v>0</v>
      </c>
      <c r="N85" s="130">
        <v>0</v>
      </c>
      <c r="O85" s="69">
        <v>0</v>
      </c>
      <c r="P85" s="130">
        <v>0</v>
      </c>
      <c r="Q85" s="66">
        <f t="shared" si="7"/>
        <v>11524</v>
      </c>
      <c r="R85" s="130">
        <f t="shared" si="8"/>
        <v>639.1679999999999</v>
      </c>
      <c r="S85" s="130">
        <f t="shared" si="9"/>
        <v>539.107</v>
      </c>
      <c r="T85" s="62">
        <f t="shared" si="10"/>
        <v>11448</v>
      </c>
      <c r="U85" s="190">
        <f t="shared" si="11"/>
        <v>576.832</v>
      </c>
    </row>
    <row r="86" spans="1:21" ht="15.75" customHeight="1" thickBot="1">
      <c r="A86" s="50" t="s">
        <v>165</v>
      </c>
      <c r="B86" s="70">
        <f aca="true" t="shared" si="13" ref="B86:P86">B84+B85</f>
        <v>136082</v>
      </c>
      <c r="C86" s="127">
        <f t="shared" si="13"/>
        <v>84579.106188</v>
      </c>
      <c r="D86" s="127">
        <f t="shared" si="13"/>
        <v>74416.09528099999</v>
      </c>
      <c r="E86" s="65">
        <f t="shared" si="13"/>
        <v>187828</v>
      </c>
      <c r="F86" s="127">
        <f t="shared" si="13"/>
        <v>40247.947281</v>
      </c>
      <c r="G86" s="70">
        <f t="shared" si="13"/>
        <v>9459</v>
      </c>
      <c r="H86" s="127">
        <f t="shared" si="13"/>
        <v>18076.708999999995</v>
      </c>
      <c r="I86" s="127">
        <f>I84+I85</f>
        <v>21382.877999999997</v>
      </c>
      <c r="J86" s="65">
        <f t="shared" si="13"/>
        <v>12342</v>
      </c>
      <c r="K86" s="127">
        <f t="shared" si="13"/>
        <v>10131.100000000002</v>
      </c>
      <c r="L86" s="70">
        <f t="shared" si="13"/>
        <v>3093</v>
      </c>
      <c r="M86" s="127">
        <f t="shared" si="13"/>
        <v>55548.32499999999</v>
      </c>
      <c r="N86" s="127">
        <f t="shared" si="13"/>
        <v>68602.72800000002</v>
      </c>
      <c r="O86" s="65">
        <f t="shared" si="13"/>
        <v>2441</v>
      </c>
      <c r="P86" s="127">
        <f t="shared" si="13"/>
        <v>13690.562300000001</v>
      </c>
      <c r="Q86" s="70">
        <f t="shared" si="7"/>
        <v>148634</v>
      </c>
      <c r="R86" s="127">
        <f t="shared" si="8"/>
        <v>158204.140188</v>
      </c>
      <c r="S86" s="127">
        <f t="shared" si="9"/>
        <v>164401.701281</v>
      </c>
      <c r="T86" s="65">
        <f t="shared" si="10"/>
        <v>202611</v>
      </c>
      <c r="U86" s="188">
        <f t="shared" si="11"/>
        <v>64069.60958100001</v>
      </c>
    </row>
    <row r="87" spans="1:21" ht="15.75" customHeight="1">
      <c r="A87" s="3"/>
      <c r="B87" s="5"/>
      <c r="C87" s="5"/>
      <c r="D87" s="7"/>
      <c r="E87" s="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75" customHeight="1">
      <c r="A88" s="3"/>
      <c r="B88" s="5"/>
      <c r="C88" s="5"/>
      <c r="D88" s="7"/>
      <c r="E88" s="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.75" customHeight="1">
      <c r="A89" s="3"/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5"/>
      <c r="R89" s="5"/>
      <c r="S89" s="5"/>
      <c r="T89" s="5"/>
      <c r="U89" s="5"/>
    </row>
    <row r="90" spans="1:21" ht="15.75" customHeight="1">
      <c r="A90" s="3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5"/>
      <c r="R90" s="5"/>
      <c r="S90" s="5"/>
      <c r="T90" s="5"/>
      <c r="U90" s="5"/>
    </row>
    <row r="91" spans="1:21" ht="15.75" customHeight="1">
      <c r="A91" s="3"/>
      <c r="B91" s="5"/>
      <c r="C91" s="5"/>
      <c r="D91" s="7"/>
      <c r="E91" s="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.75" customHeight="1">
      <c r="A92" s="3"/>
      <c r="B92" s="5"/>
      <c r="C92" s="5"/>
      <c r="D92" s="7"/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.75" customHeight="1">
      <c r="A93" s="3"/>
      <c r="B93" s="5"/>
      <c r="C93" s="5"/>
      <c r="D93" s="7"/>
      <c r="E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.75" customHeight="1">
      <c r="A94" s="3"/>
      <c r="B94" s="5"/>
      <c r="C94" s="5"/>
      <c r="D94" s="7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.75" customHeight="1">
      <c r="A95" s="3"/>
      <c r="B95" s="5"/>
      <c r="C95" s="5"/>
      <c r="D95" s="7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.75" customHeight="1">
      <c r="A96" s="3"/>
      <c r="B96" s="5"/>
      <c r="C96" s="5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.75" customHeight="1">
      <c r="A97" s="3"/>
      <c r="B97" s="5"/>
      <c r="C97" s="5"/>
      <c r="D97" s="7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.75" customHeight="1">
      <c r="A98" s="3"/>
      <c r="B98" s="5"/>
      <c r="C98" s="5"/>
      <c r="D98" s="7"/>
      <c r="E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.75" customHeight="1">
      <c r="A99" s="3"/>
      <c r="B99" s="5"/>
      <c r="C99" s="5"/>
      <c r="D99" s="7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.75" customHeight="1">
      <c r="A100" s="203" t="s">
        <v>145</v>
      </c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</row>
    <row r="101" spans="1:21" ht="15.75" customHeight="1">
      <c r="A101" s="204" t="s">
        <v>194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</row>
    <row r="102" spans="1:21" ht="15.75" customHeight="1">
      <c r="A102" s="33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5.75" customHeight="1" thickBot="1">
      <c r="A103" s="34" t="s">
        <v>149</v>
      </c>
      <c r="U103" s="21" t="s">
        <v>193</v>
      </c>
    </row>
    <row r="104" spans="1:21" ht="15.75" customHeight="1">
      <c r="A104" s="205" t="s">
        <v>136</v>
      </c>
      <c r="B104" s="208" t="s">
        <v>0</v>
      </c>
      <c r="C104" s="209"/>
      <c r="D104" s="209"/>
      <c r="E104" s="209"/>
      <c r="F104" s="210"/>
      <c r="G104" s="208" t="s">
        <v>1</v>
      </c>
      <c r="H104" s="209"/>
      <c r="I104" s="209"/>
      <c r="J104" s="209"/>
      <c r="K104" s="210"/>
      <c r="L104" s="208" t="s">
        <v>2</v>
      </c>
      <c r="M104" s="209"/>
      <c r="N104" s="209"/>
      <c r="O104" s="209"/>
      <c r="P104" s="210"/>
      <c r="Q104" s="211" t="s">
        <v>6</v>
      </c>
      <c r="R104" s="212"/>
      <c r="S104" s="212"/>
      <c r="T104" s="212"/>
      <c r="U104" s="213"/>
    </row>
    <row r="105" spans="1:21" ht="15.75" customHeight="1">
      <c r="A105" s="206"/>
      <c r="B105" s="214" t="s">
        <v>178</v>
      </c>
      <c r="C105" s="215"/>
      <c r="D105" s="48" t="s">
        <v>179</v>
      </c>
      <c r="E105" s="216" t="s">
        <v>180</v>
      </c>
      <c r="F105" s="217"/>
      <c r="G105" s="214" t="s">
        <v>178</v>
      </c>
      <c r="H105" s="215"/>
      <c r="I105" s="48" t="s">
        <v>179</v>
      </c>
      <c r="J105" s="216" t="s">
        <v>180</v>
      </c>
      <c r="K105" s="217"/>
      <c r="L105" s="214" t="s">
        <v>178</v>
      </c>
      <c r="M105" s="215"/>
      <c r="N105" s="48" t="s">
        <v>179</v>
      </c>
      <c r="O105" s="216" t="s">
        <v>180</v>
      </c>
      <c r="P105" s="217"/>
      <c r="Q105" s="218" t="s">
        <v>178</v>
      </c>
      <c r="R105" s="219"/>
      <c r="S105" s="48" t="s">
        <v>179</v>
      </c>
      <c r="T105" s="216" t="s">
        <v>180</v>
      </c>
      <c r="U105" s="217"/>
    </row>
    <row r="106" spans="1:21" ht="33.75" customHeight="1" thickBot="1">
      <c r="A106" s="206"/>
      <c r="B106" s="79" t="s">
        <v>186</v>
      </c>
      <c r="C106" s="80" t="s">
        <v>187</v>
      </c>
      <c r="D106" s="80" t="s">
        <v>12</v>
      </c>
      <c r="E106" s="80" t="s">
        <v>177</v>
      </c>
      <c r="F106" s="81" t="s">
        <v>12</v>
      </c>
      <c r="G106" s="79" t="s">
        <v>186</v>
      </c>
      <c r="H106" s="80" t="s">
        <v>187</v>
      </c>
      <c r="I106" s="80" t="s">
        <v>12</v>
      </c>
      <c r="J106" s="80" t="s">
        <v>177</v>
      </c>
      <c r="K106" s="81" t="s">
        <v>12</v>
      </c>
      <c r="L106" s="79" t="s">
        <v>186</v>
      </c>
      <c r="M106" s="80" t="s">
        <v>187</v>
      </c>
      <c r="N106" s="80" t="s">
        <v>12</v>
      </c>
      <c r="O106" s="80" t="s">
        <v>177</v>
      </c>
      <c r="P106" s="81" t="s">
        <v>12</v>
      </c>
      <c r="Q106" s="79" t="s">
        <v>186</v>
      </c>
      <c r="R106" s="80" t="s">
        <v>187</v>
      </c>
      <c r="S106" s="80" t="s">
        <v>12</v>
      </c>
      <c r="T106" s="80" t="s">
        <v>177</v>
      </c>
      <c r="U106" s="81" t="s">
        <v>12</v>
      </c>
    </row>
    <row r="107" spans="1:21" ht="15.75" customHeight="1" thickBot="1">
      <c r="A107" s="207"/>
      <c r="B107" s="146">
        <v>1</v>
      </c>
      <c r="C107" s="147">
        <v>2</v>
      </c>
      <c r="D107" s="147">
        <v>3</v>
      </c>
      <c r="E107" s="147">
        <v>4</v>
      </c>
      <c r="F107" s="148">
        <v>5</v>
      </c>
      <c r="G107" s="82">
        <v>6</v>
      </c>
      <c r="H107" s="83">
        <v>7</v>
      </c>
      <c r="I107" s="83">
        <v>8</v>
      </c>
      <c r="J107" s="83">
        <v>9</v>
      </c>
      <c r="K107" s="84">
        <v>10</v>
      </c>
      <c r="L107" s="82">
        <v>11</v>
      </c>
      <c r="M107" s="83">
        <v>12</v>
      </c>
      <c r="N107" s="83">
        <v>13</v>
      </c>
      <c r="O107" s="83">
        <v>14</v>
      </c>
      <c r="P107" s="84">
        <v>15</v>
      </c>
      <c r="Q107" s="82" t="s">
        <v>181</v>
      </c>
      <c r="R107" s="83" t="s">
        <v>182</v>
      </c>
      <c r="S107" s="83" t="s">
        <v>183</v>
      </c>
      <c r="T107" s="83" t="s">
        <v>184</v>
      </c>
      <c r="U107" s="84" t="s">
        <v>185</v>
      </c>
    </row>
    <row r="108" spans="1:21" ht="15.75" customHeight="1">
      <c r="A108" s="13" t="s">
        <v>15</v>
      </c>
      <c r="B108" s="66">
        <v>550</v>
      </c>
      <c r="C108" s="124">
        <v>155.8267</v>
      </c>
      <c r="D108" s="124">
        <v>89.9988856</v>
      </c>
      <c r="E108" s="62">
        <v>475</v>
      </c>
      <c r="F108" s="151">
        <v>103.5839732</v>
      </c>
      <c r="G108" s="66">
        <v>2</v>
      </c>
      <c r="H108" s="124">
        <v>4.503</v>
      </c>
      <c r="I108" s="124">
        <v>9.003</v>
      </c>
      <c r="J108" s="62">
        <v>2</v>
      </c>
      <c r="K108" s="151">
        <v>1.999</v>
      </c>
      <c r="L108" s="66">
        <v>3</v>
      </c>
      <c r="M108" s="124">
        <v>190.48</v>
      </c>
      <c r="N108" s="124">
        <v>184.67999999999998</v>
      </c>
      <c r="O108" s="62">
        <v>5</v>
      </c>
      <c r="P108" s="151">
        <v>10.326</v>
      </c>
      <c r="Q108" s="66">
        <f aca="true" t="shared" si="14" ref="Q108:Q145">B108+G108+L108</f>
        <v>555</v>
      </c>
      <c r="R108" s="124">
        <f aca="true" t="shared" si="15" ref="R108:R145">C108+H108+M108</f>
        <v>350.8097</v>
      </c>
      <c r="S108" s="124">
        <f aca="true" t="shared" si="16" ref="S108:S145">D108+I108+N108</f>
        <v>283.6818856</v>
      </c>
      <c r="T108" s="62">
        <f aca="true" t="shared" si="17" ref="T108:T145">E108+J108+O108</f>
        <v>482</v>
      </c>
      <c r="U108" s="151">
        <f aca="true" t="shared" si="18" ref="U108:U145">F108+K108+P108</f>
        <v>115.90897319999999</v>
      </c>
    </row>
    <row r="109" spans="1:21" ht="15.75" customHeight="1">
      <c r="A109" s="14" t="s">
        <v>114</v>
      </c>
      <c r="B109" s="152">
        <v>122</v>
      </c>
      <c r="C109" s="150">
        <v>35.803</v>
      </c>
      <c r="D109" s="150">
        <v>20.403000000000002</v>
      </c>
      <c r="E109" s="149">
        <v>123</v>
      </c>
      <c r="F109" s="153">
        <v>33.858</v>
      </c>
      <c r="G109" s="152">
        <v>1</v>
      </c>
      <c r="H109" s="150">
        <v>0.51</v>
      </c>
      <c r="I109" s="150">
        <v>0.392</v>
      </c>
      <c r="J109" s="149">
        <v>1</v>
      </c>
      <c r="K109" s="153">
        <v>0.5</v>
      </c>
      <c r="L109" s="152">
        <v>0</v>
      </c>
      <c r="M109" s="150">
        <v>0</v>
      </c>
      <c r="N109" s="150">
        <v>0</v>
      </c>
      <c r="O109" s="149">
        <v>0</v>
      </c>
      <c r="P109" s="153">
        <v>0</v>
      </c>
      <c r="Q109" s="152">
        <f t="shared" si="14"/>
        <v>123</v>
      </c>
      <c r="R109" s="150">
        <f t="shared" si="15"/>
        <v>36.312999999999995</v>
      </c>
      <c r="S109" s="150">
        <f t="shared" si="16"/>
        <v>20.795</v>
      </c>
      <c r="T109" s="149">
        <f t="shared" si="17"/>
        <v>124</v>
      </c>
      <c r="U109" s="153">
        <f t="shared" si="18"/>
        <v>34.358</v>
      </c>
    </row>
    <row r="110" spans="1:21" ht="15.75" customHeight="1">
      <c r="A110" s="14" t="s">
        <v>168</v>
      </c>
      <c r="B110" s="152">
        <v>158</v>
      </c>
      <c r="C110" s="150">
        <v>45.649</v>
      </c>
      <c r="D110" s="150">
        <v>72.803</v>
      </c>
      <c r="E110" s="149">
        <v>286</v>
      </c>
      <c r="F110" s="153">
        <v>61.086</v>
      </c>
      <c r="G110" s="152">
        <v>17</v>
      </c>
      <c r="H110" s="150">
        <v>7.5969999999999995</v>
      </c>
      <c r="I110" s="150">
        <v>14.378</v>
      </c>
      <c r="J110" s="149">
        <v>17</v>
      </c>
      <c r="K110" s="153">
        <v>7.6129999999999995</v>
      </c>
      <c r="L110" s="152">
        <v>1</v>
      </c>
      <c r="M110" s="150">
        <v>23.001</v>
      </c>
      <c r="N110" s="150">
        <v>23.001</v>
      </c>
      <c r="O110" s="149">
        <v>2</v>
      </c>
      <c r="P110" s="153">
        <v>0</v>
      </c>
      <c r="Q110" s="152">
        <f t="shared" si="14"/>
        <v>176</v>
      </c>
      <c r="R110" s="150">
        <f t="shared" si="15"/>
        <v>76.247</v>
      </c>
      <c r="S110" s="150">
        <f t="shared" si="16"/>
        <v>110.182</v>
      </c>
      <c r="T110" s="149">
        <f t="shared" si="17"/>
        <v>305</v>
      </c>
      <c r="U110" s="153">
        <f t="shared" si="18"/>
        <v>68.699</v>
      </c>
    </row>
    <row r="111" spans="1:21" ht="15.75" customHeight="1">
      <c r="A111" s="14" t="s">
        <v>24</v>
      </c>
      <c r="B111" s="152">
        <v>0</v>
      </c>
      <c r="C111" s="150">
        <v>0</v>
      </c>
      <c r="D111" s="150">
        <v>0.039</v>
      </c>
      <c r="E111" s="149">
        <v>0</v>
      </c>
      <c r="F111" s="153">
        <v>0</v>
      </c>
      <c r="G111" s="152">
        <v>0</v>
      </c>
      <c r="H111" s="150">
        <v>0</v>
      </c>
      <c r="I111" s="150">
        <v>0</v>
      </c>
      <c r="J111" s="149">
        <v>0</v>
      </c>
      <c r="K111" s="153">
        <v>0</v>
      </c>
      <c r="L111" s="152">
        <v>0</v>
      </c>
      <c r="M111" s="150">
        <v>0</v>
      </c>
      <c r="N111" s="150">
        <v>0</v>
      </c>
      <c r="O111" s="149">
        <v>0</v>
      </c>
      <c r="P111" s="153">
        <v>0</v>
      </c>
      <c r="Q111" s="152">
        <f t="shared" si="14"/>
        <v>0</v>
      </c>
      <c r="R111" s="150">
        <f t="shared" si="15"/>
        <v>0</v>
      </c>
      <c r="S111" s="150">
        <f t="shared" si="16"/>
        <v>0.039</v>
      </c>
      <c r="T111" s="149">
        <f t="shared" si="17"/>
        <v>0</v>
      </c>
      <c r="U111" s="153">
        <f t="shared" si="18"/>
        <v>0</v>
      </c>
    </row>
    <row r="112" spans="1:21" ht="15.75" customHeight="1">
      <c r="A112" s="14" t="s">
        <v>29</v>
      </c>
      <c r="B112" s="152">
        <v>71</v>
      </c>
      <c r="C112" s="150">
        <v>19.855</v>
      </c>
      <c r="D112" s="150">
        <v>14.265</v>
      </c>
      <c r="E112" s="149">
        <v>86</v>
      </c>
      <c r="F112" s="153">
        <v>21.377</v>
      </c>
      <c r="G112" s="152">
        <v>5</v>
      </c>
      <c r="H112" s="150">
        <v>3.159</v>
      </c>
      <c r="I112" s="150">
        <v>5.369</v>
      </c>
      <c r="J112" s="149">
        <v>7</v>
      </c>
      <c r="K112" s="153">
        <v>4.769</v>
      </c>
      <c r="L112" s="152">
        <v>0</v>
      </c>
      <c r="M112" s="150">
        <v>0</v>
      </c>
      <c r="N112" s="150">
        <v>0</v>
      </c>
      <c r="O112" s="149">
        <v>0</v>
      </c>
      <c r="P112" s="153">
        <v>0</v>
      </c>
      <c r="Q112" s="152">
        <f t="shared" si="14"/>
        <v>76</v>
      </c>
      <c r="R112" s="150">
        <f t="shared" si="15"/>
        <v>23.014</v>
      </c>
      <c r="S112" s="150">
        <f t="shared" si="16"/>
        <v>19.634</v>
      </c>
      <c r="T112" s="149">
        <f t="shared" si="17"/>
        <v>93</v>
      </c>
      <c r="U112" s="153">
        <f t="shared" si="18"/>
        <v>26.146</v>
      </c>
    </row>
    <row r="113" spans="1:21" ht="15.75" customHeight="1">
      <c r="A113" s="14" t="s">
        <v>34</v>
      </c>
      <c r="B113" s="152">
        <v>1745</v>
      </c>
      <c r="C113" s="150">
        <v>414.20350399999995</v>
      </c>
      <c r="D113" s="150">
        <v>391.10787400000004</v>
      </c>
      <c r="E113" s="149">
        <v>1854</v>
      </c>
      <c r="F113" s="153">
        <v>363.53563180000003</v>
      </c>
      <c r="G113" s="152">
        <v>166</v>
      </c>
      <c r="H113" s="150">
        <v>208.24699999999999</v>
      </c>
      <c r="I113" s="150">
        <v>240.422</v>
      </c>
      <c r="J113" s="149">
        <v>205</v>
      </c>
      <c r="K113" s="153">
        <v>129.00799999999998</v>
      </c>
      <c r="L113" s="152">
        <v>14</v>
      </c>
      <c r="M113" s="150">
        <v>22.612000000000002</v>
      </c>
      <c r="N113" s="150">
        <v>25.35</v>
      </c>
      <c r="O113" s="149">
        <v>11</v>
      </c>
      <c r="P113" s="153">
        <v>16.049</v>
      </c>
      <c r="Q113" s="152">
        <f t="shared" si="14"/>
        <v>1925</v>
      </c>
      <c r="R113" s="150">
        <f t="shared" si="15"/>
        <v>645.0625039999999</v>
      </c>
      <c r="S113" s="150">
        <f t="shared" si="16"/>
        <v>656.8798740000001</v>
      </c>
      <c r="T113" s="149">
        <f t="shared" si="17"/>
        <v>2070</v>
      </c>
      <c r="U113" s="153">
        <f t="shared" si="18"/>
        <v>508.5926318</v>
      </c>
    </row>
    <row r="114" spans="1:21" ht="15.75" customHeight="1">
      <c r="A114" s="14" t="s">
        <v>39</v>
      </c>
      <c r="B114" s="152">
        <v>3029</v>
      </c>
      <c r="C114" s="150">
        <v>549.109</v>
      </c>
      <c r="D114" s="150">
        <v>390.77699999999993</v>
      </c>
      <c r="E114" s="149">
        <v>3401</v>
      </c>
      <c r="F114" s="153">
        <v>478.568</v>
      </c>
      <c r="G114" s="152">
        <v>148</v>
      </c>
      <c r="H114" s="150">
        <v>287.907</v>
      </c>
      <c r="I114" s="150">
        <v>228.238</v>
      </c>
      <c r="J114" s="149">
        <v>147</v>
      </c>
      <c r="K114" s="153">
        <v>137.566</v>
      </c>
      <c r="L114" s="152">
        <v>7</v>
      </c>
      <c r="M114" s="150">
        <v>59.488</v>
      </c>
      <c r="N114" s="150">
        <v>42.451</v>
      </c>
      <c r="O114" s="149">
        <v>7</v>
      </c>
      <c r="P114" s="153">
        <v>31.048</v>
      </c>
      <c r="Q114" s="152">
        <f t="shared" si="14"/>
        <v>3184</v>
      </c>
      <c r="R114" s="150">
        <f t="shared" si="15"/>
        <v>896.5040000000001</v>
      </c>
      <c r="S114" s="150">
        <f t="shared" si="16"/>
        <v>661.4659999999999</v>
      </c>
      <c r="T114" s="149">
        <f t="shared" si="17"/>
        <v>3555</v>
      </c>
      <c r="U114" s="153">
        <f t="shared" si="18"/>
        <v>647.182</v>
      </c>
    </row>
    <row r="115" spans="1:21" ht="15.75" customHeight="1">
      <c r="A115" s="14" t="s">
        <v>169</v>
      </c>
      <c r="B115" s="152">
        <v>8599</v>
      </c>
      <c r="C115" s="150">
        <v>1980.6348186999999</v>
      </c>
      <c r="D115" s="150">
        <v>1969.3167401</v>
      </c>
      <c r="E115" s="149">
        <v>9674</v>
      </c>
      <c r="F115" s="153">
        <v>2040.1549294000001</v>
      </c>
      <c r="G115" s="152">
        <v>1040</v>
      </c>
      <c r="H115" s="150">
        <f>1354.614-1.26</f>
        <v>1353.354</v>
      </c>
      <c r="I115" s="150">
        <v>1305.866</v>
      </c>
      <c r="J115" s="149">
        <v>1073</v>
      </c>
      <c r="K115" s="153">
        <v>863.057</v>
      </c>
      <c r="L115" s="152">
        <v>162</v>
      </c>
      <c r="M115" s="150">
        <v>1489.292</v>
      </c>
      <c r="N115" s="150">
        <v>1019.957</v>
      </c>
      <c r="O115" s="149">
        <v>163</v>
      </c>
      <c r="P115" s="153">
        <v>559.933</v>
      </c>
      <c r="Q115" s="152">
        <f t="shared" si="14"/>
        <v>9801</v>
      </c>
      <c r="R115" s="150">
        <f t="shared" si="15"/>
        <v>4823.280818699999</v>
      </c>
      <c r="S115" s="150">
        <f t="shared" si="16"/>
        <v>4295.1397401</v>
      </c>
      <c r="T115" s="149">
        <f t="shared" si="17"/>
        <v>10910</v>
      </c>
      <c r="U115" s="153">
        <f t="shared" si="18"/>
        <v>3463.1449294000004</v>
      </c>
    </row>
    <row r="116" spans="1:21" ht="15.75" customHeight="1">
      <c r="A116" s="14" t="s">
        <v>46</v>
      </c>
      <c r="B116" s="152">
        <v>377</v>
      </c>
      <c r="C116" s="150">
        <v>94.199</v>
      </c>
      <c r="D116" s="150">
        <v>68.333</v>
      </c>
      <c r="E116" s="149">
        <v>442</v>
      </c>
      <c r="F116" s="153">
        <v>85.64099999999999</v>
      </c>
      <c r="G116" s="152">
        <v>0</v>
      </c>
      <c r="H116" s="150">
        <v>0</v>
      </c>
      <c r="I116" s="150">
        <v>0</v>
      </c>
      <c r="J116" s="149">
        <v>0</v>
      </c>
      <c r="K116" s="153">
        <v>0</v>
      </c>
      <c r="L116" s="152">
        <v>0</v>
      </c>
      <c r="M116" s="150">
        <v>0</v>
      </c>
      <c r="N116" s="150">
        <v>0</v>
      </c>
      <c r="O116" s="149">
        <v>0</v>
      </c>
      <c r="P116" s="153">
        <v>0</v>
      </c>
      <c r="Q116" s="152">
        <f t="shared" si="14"/>
        <v>377</v>
      </c>
      <c r="R116" s="150">
        <f t="shared" si="15"/>
        <v>94.199</v>
      </c>
      <c r="S116" s="150">
        <f t="shared" si="16"/>
        <v>68.333</v>
      </c>
      <c r="T116" s="149">
        <f t="shared" si="17"/>
        <v>442</v>
      </c>
      <c r="U116" s="153">
        <f t="shared" si="18"/>
        <v>85.64099999999999</v>
      </c>
    </row>
    <row r="117" spans="1:21" ht="15.75" customHeight="1">
      <c r="A117" s="14" t="s">
        <v>170</v>
      </c>
      <c r="B117" s="152">
        <v>36</v>
      </c>
      <c r="C117" s="150">
        <v>11.251</v>
      </c>
      <c r="D117" s="150">
        <v>15.932</v>
      </c>
      <c r="E117" s="149">
        <v>37</v>
      </c>
      <c r="F117" s="153">
        <v>10.549999999999999</v>
      </c>
      <c r="G117" s="152">
        <v>0</v>
      </c>
      <c r="H117" s="150">
        <v>0</v>
      </c>
      <c r="I117" s="150">
        <v>0</v>
      </c>
      <c r="J117" s="149">
        <v>0</v>
      </c>
      <c r="K117" s="153">
        <v>0</v>
      </c>
      <c r="L117" s="152">
        <v>0</v>
      </c>
      <c r="M117" s="150">
        <v>0</v>
      </c>
      <c r="N117" s="150">
        <v>0</v>
      </c>
      <c r="O117" s="149">
        <v>0</v>
      </c>
      <c r="P117" s="153">
        <v>0</v>
      </c>
      <c r="Q117" s="152">
        <f t="shared" si="14"/>
        <v>36</v>
      </c>
      <c r="R117" s="150">
        <f t="shared" si="15"/>
        <v>11.251</v>
      </c>
      <c r="S117" s="150">
        <f t="shared" si="16"/>
        <v>15.932</v>
      </c>
      <c r="T117" s="149">
        <f t="shared" si="17"/>
        <v>37</v>
      </c>
      <c r="U117" s="153">
        <f t="shared" si="18"/>
        <v>10.549999999999999</v>
      </c>
    </row>
    <row r="118" spans="1:21" ht="15.75" customHeight="1">
      <c r="A118" s="14" t="s">
        <v>139</v>
      </c>
      <c r="B118" s="152">
        <v>0</v>
      </c>
      <c r="C118" s="150">
        <v>0</v>
      </c>
      <c r="D118" s="150">
        <v>0</v>
      </c>
      <c r="E118" s="149">
        <v>0</v>
      </c>
      <c r="F118" s="153">
        <v>0</v>
      </c>
      <c r="G118" s="152">
        <v>0</v>
      </c>
      <c r="H118" s="150">
        <v>0</v>
      </c>
      <c r="I118" s="150">
        <v>0</v>
      </c>
      <c r="J118" s="149">
        <v>0</v>
      </c>
      <c r="K118" s="153">
        <v>0</v>
      </c>
      <c r="L118" s="152">
        <v>0</v>
      </c>
      <c r="M118" s="150">
        <v>0</v>
      </c>
      <c r="N118" s="150">
        <v>0</v>
      </c>
      <c r="O118" s="149">
        <v>0</v>
      </c>
      <c r="P118" s="153">
        <v>0</v>
      </c>
      <c r="Q118" s="152">
        <f t="shared" si="14"/>
        <v>0</v>
      </c>
      <c r="R118" s="150">
        <f t="shared" si="15"/>
        <v>0</v>
      </c>
      <c r="S118" s="150">
        <f t="shared" si="16"/>
        <v>0</v>
      </c>
      <c r="T118" s="149">
        <f t="shared" si="17"/>
        <v>0</v>
      </c>
      <c r="U118" s="153">
        <f t="shared" si="18"/>
        <v>0</v>
      </c>
    </row>
    <row r="119" spans="1:21" ht="15.75" customHeight="1">
      <c r="A119" s="14" t="s">
        <v>140</v>
      </c>
      <c r="B119" s="152">
        <v>0</v>
      </c>
      <c r="C119" s="150">
        <v>0</v>
      </c>
      <c r="D119" s="150">
        <v>0</v>
      </c>
      <c r="E119" s="149">
        <v>0</v>
      </c>
      <c r="F119" s="153">
        <v>0</v>
      </c>
      <c r="G119" s="152">
        <v>0</v>
      </c>
      <c r="H119" s="150">
        <v>0</v>
      </c>
      <c r="I119" s="150">
        <v>0</v>
      </c>
      <c r="J119" s="149">
        <v>0</v>
      </c>
      <c r="K119" s="153">
        <v>0</v>
      </c>
      <c r="L119" s="152">
        <v>0</v>
      </c>
      <c r="M119" s="150">
        <v>0</v>
      </c>
      <c r="N119" s="150">
        <v>0</v>
      </c>
      <c r="O119" s="149">
        <v>0</v>
      </c>
      <c r="P119" s="153">
        <v>0</v>
      </c>
      <c r="Q119" s="152">
        <f t="shared" si="14"/>
        <v>0</v>
      </c>
      <c r="R119" s="150">
        <f t="shared" si="15"/>
        <v>0</v>
      </c>
      <c r="S119" s="150">
        <f t="shared" si="16"/>
        <v>0</v>
      </c>
      <c r="T119" s="149">
        <f t="shared" si="17"/>
        <v>0</v>
      </c>
      <c r="U119" s="153">
        <f t="shared" si="18"/>
        <v>0</v>
      </c>
    </row>
    <row r="120" spans="1:21" ht="15.75" customHeight="1">
      <c r="A120" s="14" t="s">
        <v>141</v>
      </c>
      <c r="B120" s="152">
        <v>0</v>
      </c>
      <c r="C120" s="150">
        <v>0</v>
      </c>
      <c r="D120" s="150">
        <v>0</v>
      </c>
      <c r="E120" s="149">
        <v>0</v>
      </c>
      <c r="F120" s="153">
        <v>0</v>
      </c>
      <c r="G120" s="152">
        <v>0</v>
      </c>
      <c r="H120" s="150">
        <v>0</v>
      </c>
      <c r="I120" s="150">
        <v>0</v>
      </c>
      <c r="J120" s="149">
        <v>0</v>
      </c>
      <c r="K120" s="153">
        <v>0</v>
      </c>
      <c r="L120" s="152">
        <v>0</v>
      </c>
      <c r="M120" s="150">
        <v>0</v>
      </c>
      <c r="N120" s="150">
        <v>0</v>
      </c>
      <c r="O120" s="149">
        <v>0</v>
      </c>
      <c r="P120" s="153">
        <v>0</v>
      </c>
      <c r="Q120" s="152">
        <f t="shared" si="14"/>
        <v>0</v>
      </c>
      <c r="R120" s="150">
        <f t="shared" si="15"/>
        <v>0</v>
      </c>
      <c r="S120" s="150">
        <f t="shared" si="16"/>
        <v>0</v>
      </c>
      <c r="T120" s="149">
        <f t="shared" si="17"/>
        <v>0</v>
      </c>
      <c r="U120" s="153">
        <f t="shared" si="18"/>
        <v>0</v>
      </c>
    </row>
    <row r="121" spans="1:21" ht="15.75" customHeight="1">
      <c r="A121" s="14" t="s">
        <v>142</v>
      </c>
      <c r="B121" s="152">
        <v>0</v>
      </c>
      <c r="C121" s="150">
        <v>0</v>
      </c>
      <c r="D121" s="150">
        <v>0</v>
      </c>
      <c r="E121" s="149">
        <v>0</v>
      </c>
      <c r="F121" s="153">
        <v>0</v>
      </c>
      <c r="G121" s="152">
        <v>0</v>
      </c>
      <c r="H121" s="150">
        <v>0</v>
      </c>
      <c r="I121" s="150">
        <v>0</v>
      </c>
      <c r="J121" s="149">
        <v>0</v>
      </c>
      <c r="K121" s="153">
        <v>0</v>
      </c>
      <c r="L121" s="152">
        <v>0</v>
      </c>
      <c r="M121" s="150">
        <v>0</v>
      </c>
      <c r="N121" s="150">
        <v>0</v>
      </c>
      <c r="O121" s="149">
        <v>0</v>
      </c>
      <c r="P121" s="153">
        <v>0</v>
      </c>
      <c r="Q121" s="152">
        <f t="shared" si="14"/>
        <v>0</v>
      </c>
      <c r="R121" s="150">
        <f t="shared" si="15"/>
        <v>0</v>
      </c>
      <c r="S121" s="150">
        <f t="shared" si="16"/>
        <v>0</v>
      </c>
      <c r="T121" s="149">
        <f t="shared" si="17"/>
        <v>0</v>
      </c>
      <c r="U121" s="153">
        <f t="shared" si="18"/>
        <v>0</v>
      </c>
    </row>
    <row r="122" spans="1:21" ht="15.75" customHeight="1">
      <c r="A122" s="14" t="s">
        <v>143</v>
      </c>
      <c r="B122" s="152">
        <v>13</v>
      </c>
      <c r="C122" s="150">
        <v>2.24</v>
      </c>
      <c r="D122" s="150">
        <v>0</v>
      </c>
      <c r="E122" s="149">
        <v>13</v>
      </c>
      <c r="F122" s="153">
        <v>2.24</v>
      </c>
      <c r="G122" s="152">
        <v>0</v>
      </c>
      <c r="H122" s="150">
        <v>0</v>
      </c>
      <c r="I122" s="150">
        <v>0</v>
      </c>
      <c r="J122" s="149">
        <v>0</v>
      </c>
      <c r="K122" s="153">
        <v>0</v>
      </c>
      <c r="L122" s="152">
        <v>0</v>
      </c>
      <c r="M122" s="150">
        <v>0</v>
      </c>
      <c r="N122" s="150">
        <v>0</v>
      </c>
      <c r="O122" s="149">
        <v>0</v>
      </c>
      <c r="P122" s="153">
        <v>0</v>
      </c>
      <c r="Q122" s="152">
        <f t="shared" si="14"/>
        <v>13</v>
      </c>
      <c r="R122" s="150">
        <f t="shared" si="15"/>
        <v>2.24</v>
      </c>
      <c r="S122" s="150">
        <f t="shared" si="16"/>
        <v>0</v>
      </c>
      <c r="T122" s="149">
        <f t="shared" si="17"/>
        <v>13</v>
      </c>
      <c r="U122" s="153">
        <f t="shared" si="18"/>
        <v>2.24</v>
      </c>
    </row>
    <row r="123" spans="1:21" ht="15.75" customHeight="1">
      <c r="A123" s="14" t="s">
        <v>144</v>
      </c>
      <c r="B123" s="152">
        <v>0</v>
      </c>
      <c r="C123" s="150">
        <v>0</v>
      </c>
      <c r="D123" s="150">
        <v>0</v>
      </c>
      <c r="E123" s="149">
        <v>0</v>
      </c>
      <c r="F123" s="153">
        <v>0</v>
      </c>
      <c r="G123" s="152">
        <v>0</v>
      </c>
      <c r="H123" s="150">
        <v>0</v>
      </c>
      <c r="I123" s="150">
        <v>0</v>
      </c>
      <c r="J123" s="149">
        <v>0</v>
      </c>
      <c r="K123" s="153">
        <v>0</v>
      </c>
      <c r="L123" s="152">
        <v>0</v>
      </c>
      <c r="M123" s="150">
        <v>0</v>
      </c>
      <c r="N123" s="150">
        <v>0</v>
      </c>
      <c r="O123" s="149">
        <v>0</v>
      </c>
      <c r="P123" s="153">
        <v>0</v>
      </c>
      <c r="Q123" s="152">
        <f t="shared" si="14"/>
        <v>0</v>
      </c>
      <c r="R123" s="150">
        <f t="shared" si="15"/>
        <v>0</v>
      </c>
      <c r="S123" s="150">
        <f t="shared" si="16"/>
        <v>0</v>
      </c>
      <c r="T123" s="149">
        <f t="shared" si="17"/>
        <v>0</v>
      </c>
      <c r="U123" s="153">
        <f t="shared" si="18"/>
        <v>0</v>
      </c>
    </row>
    <row r="124" spans="1:21" ht="15.75" customHeight="1">
      <c r="A124" s="14" t="s">
        <v>53</v>
      </c>
      <c r="B124" s="152">
        <v>3</v>
      </c>
      <c r="C124" s="150">
        <v>0.4</v>
      </c>
      <c r="D124" s="150">
        <v>3.769</v>
      </c>
      <c r="E124" s="149">
        <v>17</v>
      </c>
      <c r="F124" s="153">
        <v>3.2779999999999996</v>
      </c>
      <c r="G124" s="152">
        <v>1</v>
      </c>
      <c r="H124" s="150">
        <v>0.2</v>
      </c>
      <c r="I124" s="150">
        <v>4.505</v>
      </c>
      <c r="J124" s="149">
        <v>43</v>
      </c>
      <c r="K124" s="153">
        <v>6.141</v>
      </c>
      <c r="L124" s="152">
        <v>0</v>
      </c>
      <c r="M124" s="150">
        <v>0</v>
      </c>
      <c r="N124" s="150">
        <v>0</v>
      </c>
      <c r="O124" s="149">
        <v>0</v>
      </c>
      <c r="P124" s="153">
        <v>0</v>
      </c>
      <c r="Q124" s="152">
        <f t="shared" si="14"/>
        <v>4</v>
      </c>
      <c r="R124" s="150">
        <f t="shared" si="15"/>
        <v>0.6000000000000001</v>
      </c>
      <c r="S124" s="150">
        <f t="shared" si="16"/>
        <v>8.274000000000001</v>
      </c>
      <c r="T124" s="149">
        <f t="shared" si="17"/>
        <v>60</v>
      </c>
      <c r="U124" s="153">
        <f t="shared" si="18"/>
        <v>9.419</v>
      </c>
    </row>
    <row r="125" spans="1:21" ht="15.75" customHeight="1">
      <c r="A125" s="14" t="s">
        <v>58</v>
      </c>
      <c r="B125" s="152">
        <v>614</v>
      </c>
      <c r="C125" s="150">
        <v>151.974376</v>
      </c>
      <c r="D125" s="150">
        <v>79.7589901</v>
      </c>
      <c r="E125" s="149">
        <v>644</v>
      </c>
      <c r="F125" s="153">
        <v>158.6785544</v>
      </c>
      <c r="G125" s="152">
        <v>44</v>
      </c>
      <c r="H125" s="150">
        <v>123.368</v>
      </c>
      <c r="I125" s="150">
        <v>40.714999999999996</v>
      </c>
      <c r="J125" s="149">
        <v>48</v>
      </c>
      <c r="K125" s="153">
        <v>115.812</v>
      </c>
      <c r="L125" s="152">
        <v>9</v>
      </c>
      <c r="M125" s="150">
        <v>65.13499999999999</v>
      </c>
      <c r="N125" s="150">
        <v>23.718999999999998</v>
      </c>
      <c r="O125" s="149">
        <v>9</v>
      </c>
      <c r="P125" s="153">
        <v>17.054000000000002</v>
      </c>
      <c r="Q125" s="152">
        <f t="shared" si="14"/>
        <v>667</v>
      </c>
      <c r="R125" s="150">
        <f t="shared" si="15"/>
        <v>340.477376</v>
      </c>
      <c r="S125" s="150">
        <f t="shared" si="16"/>
        <v>144.1929901</v>
      </c>
      <c r="T125" s="149">
        <f t="shared" si="17"/>
        <v>701</v>
      </c>
      <c r="U125" s="153">
        <f t="shared" si="18"/>
        <v>291.54455440000004</v>
      </c>
    </row>
    <row r="126" spans="1:21" ht="15.75" customHeight="1">
      <c r="A126" s="14" t="s">
        <v>150</v>
      </c>
      <c r="B126" s="152"/>
      <c r="C126" s="150"/>
      <c r="D126" s="150"/>
      <c r="E126" s="149"/>
      <c r="F126" s="153"/>
      <c r="G126" s="152"/>
      <c r="H126" s="150"/>
      <c r="I126" s="150"/>
      <c r="J126" s="149"/>
      <c r="K126" s="153"/>
      <c r="L126" s="152"/>
      <c r="M126" s="150"/>
      <c r="N126" s="150"/>
      <c r="O126" s="149"/>
      <c r="P126" s="153"/>
      <c r="Q126" s="152">
        <f t="shared" si="14"/>
        <v>0</v>
      </c>
      <c r="R126" s="150">
        <f t="shared" si="15"/>
        <v>0</v>
      </c>
      <c r="S126" s="150">
        <f t="shared" si="16"/>
        <v>0</v>
      </c>
      <c r="T126" s="149">
        <f t="shared" si="17"/>
        <v>0</v>
      </c>
      <c r="U126" s="153">
        <f t="shared" si="18"/>
        <v>0</v>
      </c>
    </row>
    <row r="127" spans="1:21" ht="15.75" customHeight="1">
      <c r="A127" s="14" t="s">
        <v>63</v>
      </c>
      <c r="B127" s="152">
        <v>1</v>
      </c>
      <c r="C127" s="150">
        <v>0.5</v>
      </c>
      <c r="D127" s="150">
        <v>2.4019999999999997</v>
      </c>
      <c r="E127" s="149">
        <v>14</v>
      </c>
      <c r="F127" s="153">
        <v>3.6239999999999997</v>
      </c>
      <c r="G127" s="152">
        <v>0</v>
      </c>
      <c r="H127" s="150">
        <v>0</v>
      </c>
      <c r="I127" s="150">
        <v>0</v>
      </c>
      <c r="J127" s="149">
        <v>0</v>
      </c>
      <c r="K127" s="153">
        <v>0</v>
      </c>
      <c r="L127" s="152">
        <v>0</v>
      </c>
      <c r="M127" s="150">
        <v>0</v>
      </c>
      <c r="N127" s="150">
        <v>0</v>
      </c>
      <c r="O127" s="149">
        <v>0</v>
      </c>
      <c r="P127" s="153">
        <v>0</v>
      </c>
      <c r="Q127" s="152">
        <f t="shared" si="14"/>
        <v>1</v>
      </c>
      <c r="R127" s="150">
        <f t="shared" si="15"/>
        <v>0.5</v>
      </c>
      <c r="S127" s="150">
        <f t="shared" si="16"/>
        <v>2.4019999999999997</v>
      </c>
      <c r="T127" s="149">
        <f t="shared" si="17"/>
        <v>14</v>
      </c>
      <c r="U127" s="153">
        <f t="shared" si="18"/>
        <v>3.6239999999999997</v>
      </c>
    </row>
    <row r="128" spans="1:21" ht="15.75" customHeight="1">
      <c r="A128" s="14" t="s">
        <v>117</v>
      </c>
      <c r="B128" s="152">
        <v>0</v>
      </c>
      <c r="C128" s="150">
        <v>0</v>
      </c>
      <c r="D128" s="150">
        <v>0</v>
      </c>
      <c r="E128" s="149">
        <v>0</v>
      </c>
      <c r="F128" s="153">
        <v>0</v>
      </c>
      <c r="G128" s="152">
        <v>0</v>
      </c>
      <c r="H128" s="150">
        <v>0</v>
      </c>
      <c r="I128" s="150">
        <v>0</v>
      </c>
      <c r="J128" s="149">
        <v>0</v>
      </c>
      <c r="K128" s="153">
        <v>0</v>
      </c>
      <c r="L128" s="152">
        <v>0</v>
      </c>
      <c r="M128" s="150">
        <v>0</v>
      </c>
      <c r="N128" s="150">
        <v>0</v>
      </c>
      <c r="O128" s="149">
        <v>0</v>
      </c>
      <c r="P128" s="153">
        <v>0</v>
      </c>
      <c r="Q128" s="152">
        <f t="shared" si="14"/>
        <v>0</v>
      </c>
      <c r="R128" s="150">
        <f t="shared" si="15"/>
        <v>0</v>
      </c>
      <c r="S128" s="150">
        <f t="shared" si="16"/>
        <v>0</v>
      </c>
      <c r="T128" s="149">
        <f t="shared" si="17"/>
        <v>0</v>
      </c>
      <c r="U128" s="153">
        <f t="shared" si="18"/>
        <v>0</v>
      </c>
    </row>
    <row r="129" spans="1:21" ht="15.75" customHeight="1">
      <c r="A129" s="14" t="s">
        <v>171</v>
      </c>
      <c r="B129" s="152">
        <v>213</v>
      </c>
      <c r="C129" s="150">
        <v>60.95100000000001</v>
      </c>
      <c r="D129" s="150">
        <v>55.1836158</v>
      </c>
      <c r="E129" s="149">
        <v>178</v>
      </c>
      <c r="F129" s="153">
        <v>50.441034900000005</v>
      </c>
      <c r="G129" s="152">
        <v>4</v>
      </c>
      <c r="H129" s="150">
        <v>2.3</v>
      </c>
      <c r="I129" s="150">
        <v>6.31</v>
      </c>
      <c r="J129" s="149">
        <v>7</v>
      </c>
      <c r="K129" s="153">
        <v>3.1100000000000003</v>
      </c>
      <c r="L129" s="152">
        <v>0</v>
      </c>
      <c r="M129" s="150">
        <v>0</v>
      </c>
      <c r="N129" s="150">
        <v>0</v>
      </c>
      <c r="O129" s="149">
        <v>0</v>
      </c>
      <c r="P129" s="153">
        <v>0</v>
      </c>
      <c r="Q129" s="152">
        <f t="shared" si="14"/>
        <v>217</v>
      </c>
      <c r="R129" s="150">
        <f t="shared" si="15"/>
        <v>63.251000000000005</v>
      </c>
      <c r="S129" s="150">
        <f t="shared" si="16"/>
        <v>61.4936158</v>
      </c>
      <c r="T129" s="149">
        <f t="shared" si="17"/>
        <v>185</v>
      </c>
      <c r="U129" s="153">
        <f t="shared" si="18"/>
        <v>53.551034900000005</v>
      </c>
    </row>
    <row r="130" spans="1:21" ht="15.75" customHeight="1">
      <c r="A130" s="14" t="s">
        <v>72</v>
      </c>
      <c r="B130" s="152">
        <v>0</v>
      </c>
      <c r="C130" s="150">
        <v>0</v>
      </c>
      <c r="D130" s="150">
        <v>0</v>
      </c>
      <c r="E130" s="149">
        <v>0</v>
      </c>
      <c r="F130" s="153">
        <v>0</v>
      </c>
      <c r="G130" s="152">
        <v>0</v>
      </c>
      <c r="H130" s="150">
        <v>0</v>
      </c>
      <c r="I130" s="150">
        <v>0</v>
      </c>
      <c r="J130" s="149">
        <v>0</v>
      </c>
      <c r="K130" s="153">
        <v>0</v>
      </c>
      <c r="L130" s="152">
        <v>0</v>
      </c>
      <c r="M130" s="150">
        <v>0</v>
      </c>
      <c r="N130" s="150">
        <v>0</v>
      </c>
      <c r="O130" s="149">
        <v>0</v>
      </c>
      <c r="P130" s="153">
        <v>0</v>
      </c>
      <c r="Q130" s="152">
        <f t="shared" si="14"/>
        <v>0</v>
      </c>
      <c r="R130" s="150">
        <f t="shared" si="15"/>
        <v>0</v>
      </c>
      <c r="S130" s="150">
        <f t="shared" si="16"/>
        <v>0</v>
      </c>
      <c r="T130" s="149">
        <f t="shared" si="17"/>
        <v>0</v>
      </c>
      <c r="U130" s="153">
        <f t="shared" si="18"/>
        <v>0</v>
      </c>
    </row>
    <row r="131" spans="1:21" ht="15.75" customHeight="1">
      <c r="A131" s="14" t="s">
        <v>120</v>
      </c>
      <c r="B131" s="152">
        <v>14</v>
      </c>
      <c r="C131" s="150">
        <v>8.37</v>
      </c>
      <c r="D131" s="150">
        <v>14.492999999999999</v>
      </c>
      <c r="E131" s="149">
        <v>281</v>
      </c>
      <c r="F131" s="153">
        <v>62.851000000000006</v>
      </c>
      <c r="G131" s="152">
        <v>0</v>
      </c>
      <c r="H131" s="150">
        <v>0</v>
      </c>
      <c r="I131" s="150">
        <v>0</v>
      </c>
      <c r="J131" s="149">
        <v>0</v>
      </c>
      <c r="K131" s="153">
        <v>0</v>
      </c>
      <c r="L131" s="152">
        <v>0</v>
      </c>
      <c r="M131" s="150">
        <v>0</v>
      </c>
      <c r="N131" s="150">
        <v>0</v>
      </c>
      <c r="O131" s="149">
        <v>0</v>
      </c>
      <c r="P131" s="153">
        <v>0</v>
      </c>
      <c r="Q131" s="152">
        <f t="shared" si="14"/>
        <v>14</v>
      </c>
      <c r="R131" s="150">
        <f t="shared" si="15"/>
        <v>8.37</v>
      </c>
      <c r="S131" s="150">
        <f t="shared" si="16"/>
        <v>14.492999999999999</v>
      </c>
      <c r="T131" s="149">
        <f t="shared" si="17"/>
        <v>281</v>
      </c>
      <c r="U131" s="153">
        <f t="shared" si="18"/>
        <v>62.851000000000006</v>
      </c>
    </row>
    <row r="132" spans="1:21" ht="15.75" customHeight="1">
      <c r="A132" s="14" t="s">
        <v>172</v>
      </c>
      <c r="B132" s="152">
        <v>124</v>
      </c>
      <c r="C132" s="150">
        <v>28.987</v>
      </c>
      <c r="D132" s="150">
        <v>27.6</v>
      </c>
      <c r="E132" s="149">
        <v>251</v>
      </c>
      <c r="F132" s="153">
        <v>47.894999999999996</v>
      </c>
      <c r="G132" s="152">
        <v>48</v>
      </c>
      <c r="H132" s="150">
        <v>24.288</v>
      </c>
      <c r="I132" s="150">
        <v>24.889</v>
      </c>
      <c r="J132" s="149">
        <v>69</v>
      </c>
      <c r="K132" s="153">
        <v>30.166000000000004</v>
      </c>
      <c r="L132" s="152">
        <v>3</v>
      </c>
      <c r="M132" s="150">
        <v>15.999</v>
      </c>
      <c r="N132" s="150">
        <v>10.82</v>
      </c>
      <c r="O132" s="149">
        <v>4</v>
      </c>
      <c r="P132" s="153">
        <v>24.979</v>
      </c>
      <c r="Q132" s="152">
        <f t="shared" si="14"/>
        <v>175</v>
      </c>
      <c r="R132" s="150">
        <f t="shared" si="15"/>
        <v>69.274</v>
      </c>
      <c r="S132" s="150">
        <f t="shared" si="16"/>
        <v>63.309000000000005</v>
      </c>
      <c r="T132" s="149">
        <f t="shared" si="17"/>
        <v>324</v>
      </c>
      <c r="U132" s="153">
        <f t="shared" si="18"/>
        <v>103.04</v>
      </c>
    </row>
    <row r="133" spans="1:21" ht="15.75" customHeight="1">
      <c r="A133" s="14" t="s">
        <v>81</v>
      </c>
      <c r="B133" s="152">
        <v>212</v>
      </c>
      <c r="C133" s="150">
        <v>45.885999999999996</v>
      </c>
      <c r="D133" s="150">
        <v>46.711</v>
      </c>
      <c r="E133" s="149">
        <v>221</v>
      </c>
      <c r="F133" s="153">
        <v>42.409</v>
      </c>
      <c r="G133" s="152">
        <v>21</v>
      </c>
      <c r="H133" s="150">
        <v>31.637999999999998</v>
      </c>
      <c r="I133" s="150">
        <v>22.72</v>
      </c>
      <c r="J133" s="149">
        <v>20</v>
      </c>
      <c r="K133" s="153">
        <v>18.462</v>
      </c>
      <c r="L133" s="152">
        <v>0</v>
      </c>
      <c r="M133" s="150">
        <v>0</v>
      </c>
      <c r="N133" s="150">
        <v>0</v>
      </c>
      <c r="O133" s="149">
        <v>0</v>
      </c>
      <c r="P133" s="153">
        <v>0</v>
      </c>
      <c r="Q133" s="152">
        <f t="shared" si="14"/>
        <v>233</v>
      </c>
      <c r="R133" s="150">
        <f t="shared" si="15"/>
        <v>77.524</v>
      </c>
      <c r="S133" s="150">
        <f t="shared" si="16"/>
        <v>69.431</v>
      </c>
      <c r="T133" s="149">
        <f t="shared" si="17"/>
        <v>241</v>
      </c>
      <c r="U133" s="153">
        <f t="shared" si="18"/>
        <v>60.870999999999995</v>
      </c>
    </row>
    <row r="134" spans="1:21" ht="15.75" customHeight="1">
      <c r="A134" s="14" t="s">
        <v>85</v>
      </c>
      <c r="B134" s="152">
        <v>1062</v>
      </c>
      <c r="C134" s="150">
        <v>350.0847</v>
      </c>
      <c r="D134" s="150">
        <v>340.7707012</v>
      </c>
      <c r="E134" s="149">
        <v>1095</v>
      </c>
      <c r="F134" s="153">
        <v>279.1553478000001</v>
      </c>
      <c r="G134" s="152">
        <v>0</v>
      </c>
      <c r="H134" s="150">
        <v>0</v>
      </c>
      <c r="I134" s="150">
        <v>0</v>
      </c>
      <c r="J134" s="149">
        <v>0</v>
      </c>
      <c r="K134" s="153">
        <v>0</v>
      </c>
      <c r="L134" s="152">
        <v>0</v>
      </c>
      <c r="M134" s="150">
        <v>0</v>
      </c>
      <c r="N134" s="150">
        <v>0</v>
      </c>
      <c r="O134" s="149">
        <v>0</v>
      </c>
      <c r="P134" s="153">
        <v>0</v>
      </c>
      <c r="Q134" s="152">
        <f t="shared" si="14"/>
        <v>1062</v>
      </c>
      <c r="R134" s="150">
        <f t="shared" si="15"/>
        <v>350.0847</v>
      </c>
      <c r="S134" s="150">
        <f t="shared" si="16"/>
        <v>340.7707012</v>
      </c>
      <c r="T134" s="149">
        <f t="shared" si="17"/>
        <v>1095</v>
      </c>
      <c r="U134" s="153">
        <f t="shared" si="18"/>
        <v>279.1553478000001</v>
      </c>
    </row>
    <row r="135" spans="1:21" ht="15.75" customHeight="1">
      <c r="A135" s="14" t="s">
        <v>89</v>
      </c>
      <c r="B135" s="152">
        <v>1858</v>
      </c>
      <c r="C135" s="150">
        <v>497.79906</v>
      </c>
      <c r="D135" s="150">
        <v>448.70866269999993</v>
      </c>
      <c r="E135" s="149">
        <v>2296</v>
      </c>
      <c r="F135" s="153">
        <v>451.0715344000001</v>
      </c>
      <c r="G135" s="152">
        <v>352</v>
      </c>
      <c r="H135" s="150">
        <v>318.23300000000006</v>
      </c>
      <c r="I135" s="150">
        <v>344.25600000000003</v>
      </c>
      <c r="J135" s="149">
        <v>403</v>
      </c>
      <c r="K135" s="153">
        <v>249.43499999999995</v>
      </c>
      <c r="L135" s="152">
        <v>17</v>
      </c>
      <c r="M135" s="150">
        <v>543.774</v>
      </c>
      <c r="N135" s="150">
        <v>492.855</v>
      </c>
      <c r="O135" s="149">
        <v>20</v>
      </c>
      <c r="P135" s="153">
        <v>73.642</v>
      </c>
      <c r="Q135" s="152">
        <f t="shared" si="14"/>
        <v>2227</v>
      </c>
      <c r="R135" s="150">
        <f t="shared" si="15"/>
        <v>1359.80606</v>
      </c>
      <c r="S135" s="150">
        <f t="shared" si="16"/>
        <v>1285.8196627</v>
      </c>
      <c r="T135" s="149">
        <f t="shared" si="17"/>
        <v>2719</v>
      </c>
      <c r="U135" s="153">
        <f t="shared" si="18"/>
        <v>774.1485344</v>
      </c>
    </row>
    <row r="136" spans="1:21" ht="15.75" customHeight="1">
      <c r="A136" s="14" t="s">
        <v>123</v>
      </c>
      <c r="B136" s="152">
        <v>0</v>
      </c>
      <c r="C136" s="150">
        <v>0</v>
      </c>
      <c r="D136" s="150">
        <v>0</v>
      </c>
      <c r="E136" s="149">
        <v>0</v>
      </c>
      <c r="F136" s="153">
        <v>0</v>
      </c>
      <c r="G136" s="152"/>
      <c r="H136" s="150"/>
      <c r="I136" s="150"/>
      <c r="J136" s="149"/>
      <c r="K136" s="153"/>
      <c r="L136" s="152"/>
      <c r="M136" s="150"/>
      <c r="N136" s="150"/>
      <c r="O136" s="149"/>
      <c r="P136" s="153"/>
      <c r="Q136" s="152">
        <f t="shared" si="14"/>
        <v>0</v>
      </c>
      <c r="R136" s="150">
        <f t="shared" si="15"/>
        <v>0</v>
      </c>
      <c r="S136" s="150">
        <f t="shared" si="16"/>
        <v>0</v>
      </c>
      <c r="T136" s="149">
        <f t="shared" si="17"/>
        <v>0</v>
      </c>
      <c r="U136" s="153">
        <f t="shared" si="18"/>
        <v>0</v>
      </c>
    </row>
    <row r="137" spans="1:21" ht="15.75" customHeight="1">
      <c r="A137" s="14" t="s">
        <v>126</v>
      </c>
      <c r="B137" s="152">
        <v>0</v>
      </c>
      <c r="C137" s="150">
        <v>0</v>
      </c>
      <c r="D137" s="150">
        <v>0</v>
      </c>
      <c r="E137" s="149">
        <v>0</v>
      </c>
      <c r="F137" s="153">
        <v>0</v>
      </c>
      <c r="G137" s="152"/>
      <c r="H137" s="150"/>
      <c r="I137" s="150"/>
      <c r="J137" s="149"/>
      <c r="K137" s="153"/>
      <c r="L137" s="152"/>
      <c r="M137" s="150"/>
      <c r="N137" s="150"/>
      <c r="O137" s="149"/>
      <c r="P137" s="153"/>
      <c r="Q137" s="152">
        <f t="shared" si="14"/>
        <v>0</v>
      </c>
      <c r="R137" s="150">
        <f t="shared" si="15"/>
        <v>0</v>
      </c>
      <c r="S137" s="150">
        <f t="shared" si="16"/>
        <v>0</v>
      </c>
      <c r="T137" s="149">
        <f t="shared" si="17"/>
        <v>0</v>
      </c>
      <c r="U137" s="153">
        <f t="shared" si="18"/>
        <v>0</v>
      </c>
    </row>
    <row r="138" spans="1:21" ht="15.75" customHeight="1">
      <c r="A138" s="14" t="s">
        <v>93</v>
      </c>
      <c r="B138" s="152">
        <v>1308</v>
      </c>
      <c r="C138" s="150">
        <v>277.4882166</v>
      </c>
      <c r="D138" s="150">
        <v>137.856519</v>
      </c>
      <c r="E138" s="149">
        <v>1434</v>
      </c>
      <c r="F138" s="153">
        <v>250.6037105</v>
      </c>
      <c r="G138" s="152">
        <v>44</v>
      </c>
      <c r="H138" s="150">
        <v>41.467</v>
      </c>
      <c r="I138" s="150">
        <v>45.825</v>
      </c>
      <c r="J138" s="149">
        <v>53</v>
      </c>
      <c r="K138" s="153">
        <v>28.708000000000002</v>
      </c>
      <c r="L138" s="152">
        <v>1</v>
      </c>
      <c r="M138" s="150">
        <v>2.023</v>
      </c>
      <c r="N138" s="150">
        <v>7.313</v>
      </c>
      <c r="O138" s="149">
        <v>1</v>
      </c>
      <c r="P138" s="153">
        <v>1.6</v>
      </c>
      <c r="Q138" s="152">
        <f t="shared" si="14"/>
        <v>1353</v>
      </c>
      <c r="R138" s="150">
        <f t="shared" si="15"/>
        <v>320.9782166</v>
      </c>
      <c r="S138" s="150">
        <f t="shared" si="16"/>
        <v>190.99451899999997</v>
      </c>
      <c r="T138" s="149">
        <f t="shared" si="17"/>
        <v>1488</v>
      </c>
      <c r="U138" s="153">
        <f t="shared" si="18"/>
        <v>280.9117105</v>
      </c>
    </row>
    <row r="139" spans="1:21" ht="15.75" customHeight="1">
      <c r="A139" s="14" t="s">
        <v>129</v>
      </c>
      <c r="B139" s="152"/>
      <c r="C139" s="150"/>
      <c r="D139" s="150"/>
      <c r="E139" s="149"/>
      <c r="F139" s="153"/>
      <c r="G139" s="152"/>
      <c r="H139" s="150"/>
      <c r="I139" s="150"/>
      <c r="J139" s="149"/>
      <c r="K139" s="153"/>
      <c r="L139" s="152"/>
      <c r="M139" s="150"/>
      <c r="N139" s="150"/>
      <c r="O139" s="149"/>
      <c r="P139" s="153"/>
      <c r="Q139" s="152">
        <f t="shared" si="14"/>
        <v>0</v>
      </c>
      <c r="R139" s="150">
        <f t="shared" si="15"/>
        <v>0</v>
      </c>
      <c r="S139" s="150">
        <f t="shared" si="16"/>
        <v>0</v>
      </c>
      <c r="T139" s="149">
        <f t="shared" si="17"/>
        <v>0</v>
      </c>
      <c r="U139" s="153">
        <f t="shared" si="18"/>
        <v>0</v>
      </c>
    </row>
    <row r="140" spans="1:21" ht="15.75" customHeight="1">
      <c r="A140" s="14" t="s">
        <v>173</v>
      </c>
      <c r="B140" s="152">
        <v>428</v>
      </c>
      <c r="C140" s="150">
        <v>228.5338</v>
      </c>
      <c r="D140" s="150">
        <v>530.8870589</v>
      </c>
      <c r="E140" s="149">
        <v>581</v>
      </c>
      <c r="F140" s="153">
        <v>1239.0458170000002</v>
      </c>
      <c r="G140" s="152">
        <v>70</v>
      </c>
      <c r="H140" s="150">
        <v>68.90599999999999</v>
      </c>
      <c r="I140" s="150">
        <v>152.786</v>
      </c>
      <c r="J140" s="149">
        <v>116</v>
      </c>
      <c r="K140" s="153">
        <v>74.875</v>
      </c>
      <c r="L140" s="152">
        <v>23</v>
      </c>
      <c r="M140" s="150">
        <v>858.582</v>
      </c>
      <c r="N140" s="150">
        <v>833.553</v>
      </c>
      <c r="O140" s="149">
        <v>43</v>
      </c>
      <c r="P140" s="153">
        <v>193.82000000000002</v>
      </c>
      <c r="Q140" s="152">
        <f t="shared" si="14"/>
        <v>521</v>
      </c>
      <c r="R140" s="150">
        <f t="shared" si="15"/>
        <v>1156.0218</v>
      </c>
      <c r="S140" s="150">
        <f t="shared" si="16"/>
        <v>1517.2260589000002</v>
      </c>
      <c r="T140" s="149">
        <f t="shared" si="17"/>
        <v>740</v>
      </c>
      <c r="U140" s="153">
        <f t="shared" si="18"/>
        <v>1507.740817</v>
      </c>
    </row>
    <row r="141" spans="1:21" ht="15.75" customHeight="1">
      <c r="A141" s="14" t="s">
        <v>174</v>
      </c>
      <c r="B141" s="152">
        <v>0</v>
      </c>
      <c r="C141" s="150">
        <v>0</v>
      </c>
      <c r="D141" s="150">
        <v>0</v>
      </c>
      <c r="E141" s="149">
        <v>0</v>
      </c>
      <c r="F141" s="153">
        <v>0</v>
      </c>
      <c r="G141" s="152">
        <v>0</v>
      </c>
      <c r="H141" s="150">
        <v>0</v>
      </c>
      <c r="I141" s="150">
        <v>0</v>
      </c>
      <c r="J141" s="149">
        <v>0</v>
      </c>
      <c r="K141" s="153">
        <v>0</v>
      </c>
      <c r="L141" s="152">
        <v>0</v>
      </c>
      <c r="M141" s="150">
        <v>0</v>
      </c>
      <c r="N141" s="150">
        <v>0</v>
      </c>
      <c r="O141" s="149">
        <v>0</v>
      </c>
      <c r="P141" s="153">
        <v>0</v>
      </c>
      <c r="Q141" s="152">
        <f t="shared" si="14"/>
        <v>0</v>
      </c>
      <c r="R141" s="150">
        <f t="shared" si="15"/>
        <v>0</v>
      </c>
      <c r="S141" s="150">
        <f t="shared" si="16"/>
        <v>0</v>
      </c>
      <c r="T141" s="149">
        <f t="shared" si="17"/>
        <v>0</v>
      </c>
      <c r="U141" s="153">
        <f t="shared" si="18"/>
        <v>0</v>
      </c>
    </row>
    <row r="142" spans="1:21" ht="15.75" customHeight="1">
      <c r="A142" s="14" t="s">
        <v>100</v>
      </c>
      <c r="B142" s="152">
        <v>141</v>
      </c>
      <c r="C142" s="150">
        <v>32.229</v>
      </c>
      <c r="D142" s="150">
        <v>35.495</v>
      </c>
      <c r="E142" s="149">
        <v>136</v>
      </c>
      <c r="F142" s="153">
        <v>30.902</v>
      </c>
      <c r="G142" s="152">
        <v>90</v>
      </c>
      <c r="H142" s="150">
        <v>35.775</v>
      </c>
      <c r="I142" s="150">
        <v>28.864</v>
      </c>
      <c r="J142" s="149">
        <v>83</v>
      </c>
      <c r="K142" s="153">
        <v>32.263</v>
      </c>
      <c r="L142" s="152">
        <v>0</v>
      </c>
      <c r="M142" s="150">
        <v>0</v>
      </c>
      <c r="N142" s="150">
        <v>0</v>
      </c>
      <c r="O142" s="149">
        <v>0</v>
      </c>
      <c r="P142" s="153">
        <v>0</v>
      </c>
      <c r="Q142" s="152">
        <f t="shared" si="14"/>
        <v>231</v>
      </c>
      <c r="R142" s="150">
        <f t="shared" si="15"/>
        <v>68.00399999999999</v>
      </c>
      <c r="S142" s="150">
        <f t="shared" si="16"/>
        <v>64.359</v>
      </c>
      <c r="T142" s="149">
        <f t="shared" si="17"/>
        <v>219</v>
      </c>
      <c r="U142" s="153">
        <f t="shared" si="18"/>
        <v>63.165</v>
      </c>
    </row>
    <row r="143" spans="1:21" ht="15.75" customHeight="1">
      <c r="A143" s="14" t="s">
        <v>104</v>
      </c>
      <c r="B143" s="152">
        <v>2141</v>
      </c>
      <c r="C143" s="150">
        <v>436.75369</v>
      </c>
      <c r="D143" s="150">
        <v>355.97431759999995</v>
      </c>
      <c r="E143" s="149">
        <v>2827</v>
      </c>
      <c r="F143" s="153">
        <v>447.2802992</v>
      </c>
      <c r="G143" s="152">
        <v>243</v>
      </c>
      <c r="H143" s="150">
        <v>211.20399999999998</v>
      </c>
      <c r="I143" s="150">
        <v>241.08999999999997</v>
      </c>
      <c r="J143" s="149">
        <v>280</v>
      </c>
      <c r="K143" s="153">
        <v>167.598</v>
      </c>
      <c r="L143" s="152">
        <v>15</v>
      </c>
      <c r="M143" s="150">
        <v>44.534</v>
      </c>
      <c r="N143" s="150">
        <v>21.611</v>
      </c>
      <c r="O143" s="149">
        <v>14</v>
      </c>
      <c r="P143" s="153">
        <v>27.664</v>
      </c>
      <c r="Q143" s="152">
        <f t="shared" si="14"/>
        <v>2399</v>
      </c>
      <c r="R143" s="150">
        <f t="shared" si="15"/>
        <v>692.49169</v>
      </c>
      <c r="S143" s="150">
        <f t="shared" si="16"/>
        <v>618.6753175999999</v>
      </c>
      <c r="T143" s="149">
        <f t="shared" si="17"/>
        <v>3121</v>
      </c>
      <c r="U143" s="153">
        <f t="shared" si="18"/>
        <v>642.5422992</v>
      </c>
    </row>
    <row r="144" spans="1:21" ht="15.75" customHeight="1">
      <c r="A144" s="14" t="s">
        <v>108</v>
      </c>
      <c r="B144" s="152">
        <v>873</v>
      </c>
      <c r="C144" s="150">
        <v>247.67810000000003</v>
      </c>
      <c r="D144" s="150">
        <v>275.2920377</v>
      </c>
      <c r="E144" s="149">
        <v>880</v>
      </c>
      <c r="F144" s="153">
        <v>242.47503210000002</v>
      </c>
      <c r="G144" s="152">
        <v>38</v>
      </c>
      <c r="H144" s="150">
        <v>18.571</v>
      </c>
      <c r="I144" s="150">
        <v>18.448</v>
      </c>
      <c r="J144" s="149">
        <v>36</v>
      </c>
      <c r="K144" s="153">
        <v>17.3</v>
      </c>
      <c r="L144" s="152">
        <v>0</v>
      </c>
      <c r="M144" s="150">
        <v>0</v>
      </c>
      <c r="N144" s="150">
        <v>0</v>
      </c>
      <c r="O144" s="149">
        <v>0</v>
      </c>
      <c r="P144" s="153">
        <v>0</v>
      </c>
      <c r="Q144" s="152">
        <f t="shared" si="14"/>
        <v>911</v>
      </c>
      <c r="R144" s="150">
        <f t="shared" si="15"/>
        <v>266.24910000000006</v>
      </c>
      <c r="S144" s="150">
        <f t="shared" si="16"/>
        <v>293.74003769999996</v>
      </c>
      <c r="T144" s="149">
        <f t="shared" si="17"/>
        <v>916</v>
      </c>
      <c r="U144" s="153">
        <f t="shared" si="18"/>
        <v>259.77503210000003</v>
      </c>
    </row>
    <row r="145" spans="1:21" ht="15.75" customHeight="1" thickBot="1">
      <c r="A145" s="108" t="s">
        <v>175</v>
      </c>
      <c r="B145" s="154">
        <v>74</v>
      </c>
      <c r="C145" s="155">
        <v>20.812</v>
      </c>
      <c r="D145" s="155">
        <v>17.287</v>
      </c>
      <c r="E145" s="156">
        <v>86</v>
      </c>
      <c r="F145" s="157">
        <v>23.176000000000002</v>
      </c>
      <c r="G145" s="154">
        <v>17</v>
      </c>
      <c r="H145" s="155">
        <v>8.562000000000001</v>
      </c>
      <c r="I145" s="155">
        <v>11.506</v>
      </c>
      <c r="J145" s="156">
        <v>19</v>
      </c>
      <c r="K145" s="157">
        <v>7.207000000000001</v>
      </c>
      <c r="L145" s="154">
        <v>0</v>
      </c>
      <c r="M145" s="155">
        <v>0</v>
      </c>
      <c r="N145" s="155">
        <v>0</v>
      </c>
      <c r="O145" s="156">
        <v>0</v>
      </c>
      <c r="P145" s="157">
        <v>0</v>
      </c>
      <c r="Q145" s="154">
        <f t="shared" si="14"/>
        <v>91</v>
      </c>
      <c r="R145" s="155">
        <f t="shared" si="15"/>
        <v>29.374000000000002</v>
      </c>
      <c r="S145" s="155">
        <f t="shared" si="16"/>
        <v>28.793</v>
      </c>
      <c r="T145" s="156">
        <f t="shared" si="17"/>
        <v>105</v>
      </c>
      <c r="U145" s="157">
        <f t="shared" si="18"/>
        <v>30.383000000000003</v>
      </c>
    </row>
    <row r="146" spans="1:21" ht="15.75" customHeight="1" thickBot="1">
      <c r="A146" s="50" t="s">
        <v>6</v>
      </c>
      <c r="B146" s="117">
        <f>SUM(B108:B145)</f>
        <v>23766</v>
      </c>
      <c r="C146" s="129">
        <f>SUM(C108:C145)</f>
        <v>5697.217965299999</v>
      </c>
      <c r="D146" s="129">
        <f aca="true" t="shared" si="19" ref="D146:U146">SUM(D108:D145)</f>
        <v>5405.1644027</v>
      </c>
      <c r="E146" s="118">
        <f t="shared" si="19"/>
        <v>27332</v>
      </c>
      <c r="F146" s="129">
        <f t="shared" si="19"/>
        <v>6533.4808647</v>
      </c>
      <c r="G146" s="70">
        <f t="shared" si="19"/>
        <v>2351</v>
      </c>
      <c r="H146" s="127">
        <f t="shared" si="19"/>
        <v>2749.789</v>
      </c>
      <c r="I146" s="127">
        <f t="shared" si="19"/>
        <v>2745.582</v>
      </c>
      <c r="J146" s="65">
        <f t="shared" si="19"/>
        <v>2629</v>
      </c>
      <c r="K146" s="127">
        <f t="shared" si="19"/>
        <v>1895.5889999999997</v>
      </c>
      <c r="L146" s="70">
        <f t="shared" si="19"/>
        <v>255</v>
      </c>
      <c r="M146" s="127">
        <f t="shared" si="19"/>
        <v>3314.92</v>
      </c>
      <c r="N146" s="127">
        <f t="shared" si="19"/>
        <v>2685.31</v>
      </c>
      <c r="O146" s="65">
        <f t="shared" si="19"/>
        <v>279</v>
      </c>
      <c r="P146" s="127">
        <f t="shared" si="19"/>
        <v>956.115</v>
      </c>
      <c r="Q146" s="70">
        <f t="shared" si="19"/>
        <v>26372</v>
      </c>
      <c r="R146" s="127">
        <f t="shared" si="19"/>
        <v>11761.926965300003</v>
      </c>
      <c r="S146" s="127">
        <f t="shared" si="19"/>
        <v>10836.0564027</v>
      </c>
      <c r="T146" s="65">
        <f t="shared" si="19"/>
        <v>30240</v>
      </c>
      <c r="U146" s="188">
        <f t="shared" si="19"/>
        <v>9385.1848647</v>
      </c>
    </row>
    <row r="147" spans="1:21" ht="15.75" customHeight="1" thickBot="1">
      <c r="A147" s="50" t="s">
        <v>159</v>
      </c>
      <c r="B147" s="51">
        <v>61</v>
      </c>
      <c r="C147" s="131">
        <v>3.85</v>
      </c>
      <c r="D147" s="131">
        <v>11.838</v>
      </c>
      <c r="E147" s="65">
        <v>61</v>
      </c>
      <c r="F147" s="131">
        <v>2.343</v>
      </c>
      <c r="G147" s="71">
        <v>0</v>
      </c>
      <c r="H147" s="131">
        <v>0</v>
      </c>
      <c r="I147" s="131">
        <v>0</v>
      </c>
      <c r="J147" s="69">
        <v>0</v>
      </c>
      <c r="K147" s="131">
        <v>0</v>
      </c>
      <c r="L147" s="71">
        <v>0</v>
      </c>
      <c r="M147" s="131">
        <v>0</v>
      </c>
      <c r="N147" s="131">
        <v>0</v>
      </c>
      <c r="O147" s="69">
        <v>0</v>
      </c>
      <c r="P147" s="131">
        <v>0</v>
      </c>
      <c r="Q147" s="66">
        <f aca="true" t="shared" si="20" ref="Q147:U148">B147+G147+L147</f>
        <v>61</v>
      </c>
      <c r="R147" s="131">
        <f t="shared" si="20"/>
        <v>3.85</v>
      </c>
      <c r="S147" s="131">
        <f t="shared" si="20"/>
        <v>11.838</v>
      </c>
      <c r="T147" s="62">
        <f t="shared" si="20"/>
        <v>61</v>
      </c>
      <c r="U147" s="189">
        <f t="shared" si="20"/>
        <v>2.343</v>
      </c>
    </row>
    <row r="148" spans="1:21" ht="15.75" customHeight="1" thickBot="1">
      <c r="A148" s="50" t="s">
        <v>164</v>
      </c>
      <c r="B148" s="70">
        <f aca="true" t="shared" si="21" ref="B148:P148">B146+B147</f>
        <v>23827</v>
      </c>
      <c r="C148" s="131">
        <f t="shared" si="21"/>
        <v>5701.0679653</v>
      </c>
      <c r="D148" s="131">
        <f t="shared" si="21"/>
        <v>5417.0024027</v>
      </c>
      <c r="E148" s="70">
        <f t="shared" si="21"/>
        <v>27393</v>
      </c>
      <c r="F148" s="131">
        <f t="shared" si="21"/>
        <v>6535.8238647</v>
      </c>
      <c r="G148" s="70">
        <f t="shared" si="21"/>
        <v>2351</v>
      </c>
      <c r="H148" s="131">
        <f t="shared" si="21"/>
        <v>2749.789</v>
      </c>
      <c r="I148" s="131">
        <f t="shared" si="21"/>
        <v>2745.582</v>
      </c>
      <c r="J148" s="70">
        <f t="shared" si="21"/>
        <v>2629</v>
      </c>
      <c r="K148" s="131">
        <f t="shared" si="21"/>
        <v>1895.5889999999997</v>
      </c>
      <c r="L148" s="70">
        <f t="shared" si="21"/>
        <v>255</v>
      </c>
      <c r="M148" s="131">
        <f t="shared" si="21"/>
        <v>3314.92</v>
      </c>
      <c r="N148" s="131">
        <f t="shared" si="21"/>
        <v>2685.31</v>
      </c>
      <c r="O148" s="70">
        <f t="shared" si="21"/>
        <v>279</v>
      </c>
      <c r="P148" s="131">
        <f t="shared" si="21"/>
        <v>956.115</v>
      </c>
      <c r="Q148" s="87">
        <f t="shared" si="20"/>
        <v>26433</v>
      </c>
      <c r="R148" s="131">
        <f t="shared" si="20"/>
        <v>11765.7769653</v>
      </c>
      <c r="S148" s="131">
        <f t="shared" si="20"/>
        <v>10847.8944027</v>
      </c>
      <c r="T148" s="88">
        <f t="shared" si="20"/>
        <v>30301</v>
      </c>
      <c r="U148" s="189">
        <f t="shared" si="20"/>
        <v>9387.5278647</v>
      </c>
    </row>
    <row r="149" spans="1:21" ht="15.75" customHeight="1">
      <c r="A149" s="19"/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0"/>
      <c r="R149" s="10"/>
      <c r="S149" s="10"/>
      <c r="T149" s="10"/>
      <c r="U149" s="10"/>
    </row>
    <row r="150" spans="1:21" ht="15.75" customHeight="1">
      <c r="A150" s="19"/>
      <c r="B150" s="10"/>
      <c r="C150" s="10"/>
      <c r="D150" s="10"/>
      <c r="E150" s="10"/>
      <c r="F150" s="10"/>
      <c r="G150" s="10"/>
      <c r="H150" s="20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ht="15.75" customHeight="1">
      <c r="A151" s="19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0"/>
      <c r="R151" s="10"/>
      <c r="S151" s="10"/>
      <c r="T151" s="10"/>
      <c r="U151" s="10"/>
    </row>
    <row r="152" spans="1:21" ht="15.75" customHeight="1">
      <c r="A152" s="203" t="s">
        <v>145</v>
      </c>
      <c r="B152" s="203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</row>
    <row r="153" spans="1:21" ht="15.75" customHeight="1">
      <c r="A153" s="204" t="s">
        <v>194</v>
      </c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</row>
    <row r="154" spans="1:21" ht="15.75" customHeight="1">
      <c r="A154" s="33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21" ht="15.75" customHeight="1" thickBot="1">
      <c r="A155" s="34" t="s">
        <v>153</v>
      </c>
      <c r="U155" s="21" t="s">
        <v>193</v>
      </c>
    </row>
    <row r="156" spans="1:21" ht="15.75" customHeight="1">
      <c r="A156" s="205" t="s">
        <v>136</v>
      </c>
      <c r="B156" s="208" t="s">
        <v>0</v>
      </c>
      <c r="C156" s="209"/>
      <c r="D156" s="209"/>
      <c r="E156" s="209"/>
      <c r="F156" s="210"/>
      <c r="G156" s="208" t="s">
        <v>1</v>
      </c>
      <c r="H156" s="209"/>
      <c r="I156" s="209"/>
      <c r="J156" s="209"/>
      <c r="K156" s="210"/>
      <c r="L156" s="208" t="s">
        <v>2</v>
      </c>
      <c r="M156" s="209"/>
      <c r="N156" s="209"/>
      <c r="O156" s="209"/>
      <c r="P156" s="210"/>
      <c r="Q156" s="211" t="s">
        <v>6</v>
      </c>
      <c r="R156" s="212"/>
      <c r="S156" s="212"/>
      <c r="T156" s="212"/>
      <c r="U156" s="213"/>
    </row>
    <row r="157" spans="1:21" ht="15.75" customHeight="1">
      <c r="A157" s="206"/>
      <c r="B157" s="214" t="s">
        <v>178</v>
      </c>
      <c r="C157" s="215"/>
      <c r="D157" s="48" t="s">
        <v>179</v>
      </c>
      <c r="E157" s="216" t="s">
        <v>180</v>
      </c>
      <c r="F157" s="217"/>
      <c r="G157" s="214" t="s">
        <v>178</v>
      </c>
      <c r="H157" s="215"/>
      <c r="I157" s="48" t="s">
        <v>179</v>
      </c>
      <c r="J157" s="216" t="s">
        <v>180</v>
      </c>
      <c r="K157" s="217"/>
      <c r="L157" s="214" t="s">
        <v>178</v>
      </c>
      <c r="M157" s="215"/>
      <c r="N157" s="48" t="s">
        <v>179</v>
      </c>
      <c r="O157" s="216" t="s">
        <v>180</v>
      </c>
      <c r="P157" s="217"/>
      <c r="Q157" s="218" t="s">
        <v>178</v>
      </c>
      <c r="R157" s="219"/>
      <c r="S157" s="48" t="s">
        <v>179</v>
      </c>
      <c r="T157" s="216" t="s">
        <v>180</v>
      </c>
      <c r="U157" s="217"/>
    </row>
    <row r="158" spans="1:21" ht="31.5" customHeight="1" thickBot="1">
      <c r="A158" s="206"/>
      <c r="B158" s="79" t="s">
        <v>186</v>
      </c>
      <c r="C158" s="80" t="s">
        <v>187</v>
      </c>
      <c r="D158" s="80" t="s">
        <v>12</v>
      </c>
      <c r="E158" s="80" t="s">
        <v>177</v>
      </c>
      <c r="F158" s="81" t="s">
        <v>12</v>
      </c>
      <c r="G158" s="79" t="s">
        <v>186</v>
      </c>
      <c r="H158" s="80" t="s">
        <v>187</v>
      </c>
      <c r="I158" s="80" t="s">
        <v>12</v>
      </c>
      <c r="J158" s="80" t="s">
        <v>177</v>
      </c>
      <c r="K158" s="81" t="s">
        <v>12</v>
      </c>
      <c r="L158" s="79" t="s">
        <v>186</v>
      </c>
      <c r="M158" s="80" t="s">
        <v>187</v>
      </c>
      <c r="N158" s="80" t="s">
        <v>12</v>
      </c>
      <c r="O158" s="80" t="s">
        <v>177</v>
      </c>
      <c r="P158" s="81" t="s">
        <v>12</v>
      </c>
      <c r="Q158" s="79" t="s">
        <v>186</v>
      </c>
      <c r="R158" s="80" t="s">
        <v>187</v>
      </c>
      <c r="S158" s="80" t="s">
        <v>12</v>
      </c>
      <c r="T158" s="80" t="s">
        <v>177</v>
      </c>
      <c r="U158" s="81" t="s">
        <v>12</v>
      </c>
    </row>
    <row r="159" spans="1:21" ht="15.75" customHeight="1" thickBot="1">
      <c r="A159" s="207"/>
      <c r="B159" s="146">
        <v>1</v>
      </c>
      <c r="C159" s="147">
        <v>2</v>
      </c>
      <c r="D159" s="147">
        <v>3</v>
      </c>
      <c r="E159" s="147">
        <v>4</v>
      </c>
      <c r="F159" s="148">
        <v>5</v>
      </c>
      <c r="G159" s="82">
        <v>6</v>
      </c>
      <c r="H159" s="83">
        <v>7</v>
      </c>
      <c r="I159" s="83">
        <v>8</v>
      </c>
      <c r="J159" s="83">
        <v>9</v>
      </c>
      <c r="K159" s="84">
        <v>10</v>
      </c>
      <c r="L159" s="82">
        <v>11</v>
      </c>
      <c r="M159" s="83">
        <v>12</v>
      </c>
      <c r="N159" s="83">
        <v>13</v>
      </c>
      <c r="O159" s="83">
        <v>14</v>
      </c>
      <c r="P159" s="84">
        <v>15</v>
      </c>
      <c r="Q159" s="82" t="s">
        <v>181</v>
      </c>
      <c r="R159" s="83" t="s">
        <v>182</v>
      </c>
      <c r="S159" s="83" t="s">
        <v>183</v>
      </c>
      <c r="T159" s="83" t="s">
        <v>184</v>
      </c>
      <c r="U159" s="84" t="s">
        <v>185</v>
      </c>
    </row>
    <row r="160" spans="1:21" ht="15.75" customHeight="1">
      <c r="A160" s="13" t="s">
        <v>16</v>
      </c>
      <c r="B160" s="66">
        <v>0</v>
      </c>
      <c r="C160" s="124">
        <v>0</v>
      </c>
      <c r="D160" s="124">
        <v>0</v>
      </c>
      <c r="E160" s="62">
        <v>0</v>
      </c>
      <c r="F160" s="151">
        <v>0</v>
      </c>
      <c r="G160" s="66">
        <v>0</v>
      </c>
      <c r="H160" s="124">
        <v>0</v>
      </c>
      <c r="I160" s="124">
        <v>0</v>
      </c>
      <c r="J160" s="62">
        <v>0</v>
      </c>
      <c r="K160" s="151">
        <v>0</v>
      </c>
      <c r="L160" s="66">
        <v>0</v>
      </c>
      <c r="M160" s="124">
        <v>0</v>
      </c>
      <c r="N160" s="124">
        <v>0</v>
      </c>
      <c r="O160" s="62">
        <v>0</v>
      </c>
      <c r="P160" s="151">
        <v>0</v>
      </c>
      <c r="Q160" s="66">
        <f aca="true" t="shared" si="22" ref="Q160:Q194">B160+G160+L160</f>
        <v>0</v>
      </c>
      <c r="R160" s="124">
        <f aca="true" t="shared" si="23" ref="R160:R194">C160+H160+M160</f>
        <v>0</v>
      </c>
      <c r="S160" s="124">
        <f aca="true" t="shared" si="24" ref="S160:S194">D160+I160+N160</f>
        <v>0</v>
      </c>
      <c r="T160" s="62">
        <f aca="true" t="shared" si="25" ref="T160:T194">E160+J160+O160</f>
        <v>0</v>
      </c>
      <c r="U160" s="151">
        <f aca="true" t="shared" si="26" ref="U160:U194">F160+K160+P160</f>
        <v>0</v>
      </c>
    </row>
    <row r="161" spans="1:21" ht="15.75" customHeight="1">
      <c r="A161" s="14" t="s">
        <v>20</v>
      </c>
      <c r="B161" s="152">
        <v>55</v>
      </c>
      <c r="C161" s="150">
        <v>22.072999999999997</v>
      </c>
      <c r="D161" s="150">
        <v>18.017999999999997</v>
      </c>
      <c r="E161" s="149">
        <v>104</v>
      </c>
      <c r="F161" s="153">
        <v>31.125</v>
      </c>
      <c r="G161" s="152">
        <v>1</v>
      </c>
      <c r="H161" s="150">
        <v>0.7</v>
      </c>
      <c r="I161" s="150">
        <v>0.9510000000000001</v>
      </c>
      <c r="J161" s="149">
        <v>1</v>
      </c>
      <c r="K161" s="153">
        <v>0.7</v>
      </c>
      <c r="L161" s="152">
        <v>0</v>
      </c>
      <c r="M161" s="150">
        <v>0</v>
      </c>
      <c r="N161" s="150">
        <v>0</v>
      </c>
      <c r="O161" s="149">
        <v>0</v>
      </c>
      <c r="P161" s="153">
        <v>0</v>
      </c>
      <c r="Q161" s="152">
        <f t="shared" si="22"/>
        <v>56</v>
      </c>
      <c r="R161" s="150">
        <f t="shared" si="23"/>
        <v>22.772999999999996</v>
      </c>
      <c r="S161" s="150">
        <f t="shared" si="24"/>
        <v>18.968999999999998</v>
      </c>
      <c r="T161" s="149">
        <f t="shared" si="25"/>
        <v>105</v>
      </c>
      <c r="U161" s="153">
        <f t="shared" si="26"/>
        <v>31.825</v>
      </c>
    </row>
    <row r="162" spans="1:21" ht="15.75" customHeight="1">
      <c r="A162" s="14" t="s">
        <v>25</v>
      </c>
      <c r="B162" s="152">
        <v>5</v>
      </c>
      <c r="C162" s="150">
        <v>2.281</v>
      </c>
      <c r="D162" s="150">
        <v>1.755</v>
      </c>
      <c r="E162" s="149">
        <v>8</v>
      </c>
      <c r="F162" s="153">
        <v>2.372</v>
      </c>
      <c r="G162" s="152">
        <v>0</v>
      </c>
      <c r="H162" s="150">
        <v>0</v>
      </c>
      <c r="I162" s="150">
        <v>0.799</v>
      </c>
      <c r="J162" s="149">
        <v>4</v>
      </c>
      <c r="K162" s="153">
        <v>1.6400000000000001</v>
      </c>
      <c r="L162" s="152">
        <v>2</v>
      </c>
      <c r="M162" s="150">
        <v>2.699</v>
      </c>
      <c r="N162" s="150">
        <v>0.125</v>
      </c>
      <c r="O162" s="149">
        <v>2</v>
      </c>
      <c r="P162" s="153">
        <v>2.573</v>
      </c>
      <c r="Q162" s="152">
        <f t="shared" si="22"/>
        <v>7</v>
      </c>
      <c r="R162" s="150">
        <f t="shared" si="23"/>
        <v>4.98</v>
      </c>
      <c r="S162" s="150">
        <f t="shared" si="24"/>
        <v>2.679</v>
      </c>
      <c r="T162" s="149">
        <f t="shared" si="25"/>
        <v>14</v>
      </c>
      <c r="U162" s="153">
        <f t="shared" si="26"/>
        <v>6.585000000000001</v>
      </c>
    </row>
    <row r="163" spans="1:21" ht="15.75" customHeight="1">
      <c r="A163" s="14" t="s">
        <v>30</v>
      </c>
      <c r="B163" s="152">
        <v>0</v>
      </c>
      <c r="C163" s="150">
        <v>0</v>
      </c>
      <c r="D163" s="150">
        <v>0</v>
      </c>
      <c r="E163" s="149">
        <v>0</v>
      </c>
      <c r="F163" s="153">
        <v>0</v>
      </c>
      <c r="G163" s="152">
        <v>0</v>
      </c>
      <c r="H163" s="150">
        <v>0</v>
      </c>
      <c r="I163" s="150">
        <v>0</v>
      </c>
      <c r="J163" s="149">
        <v>0</v>
      </c>
      <c r="K163" s="153">
        <v>0</v>
      </c>
      <c r="L163" s="152">
        <v>0</v>
      </c>
      <c r="M163" s="150">
        <v>0</v>
      </c>
      <c r="N163" s="150">
        <v>0</v>
      </c>
      <c r="O163" s="149">
        <v>0</v>
      </c>
      <c r="P163" s="153">
        <v>0</v>
      </c>
      <c r="Q163" s="152">
        <f t="shared" si="22"/>
        <v>0</v>
      </c>
      <c r="R163" s="150">
        <f t="shared" si="23"/>
        <v>0</v>
      </c>
      <c r="S163" s="150">
        <f t="shared" si="24"/>
        <v>0</v>
      </c>
      <c r="T163" s="149">
        <f t="shared" si="25"/>
        <v>0</v>
      </c>
      <c r="U163" s="153">
        <f t="shared" si="26"/>
        <v>0</v>
      </c>
    </row>
    <row r="164" spans="1:21" ht="15.75" customHeight="1">
      <c r="A164" s="14" t="s">
        <v>35</v>
      </c>
      <c r="B164" s="152">
        <v>239</v>
      </c>
      <c r="C164" s="150">
        <v>70.3284</v>
      </c>
      <c r="D164" s="150">
        <v>59.1137225</v>
      </c>
      <c r="E164" s="149">
        <v>511</v>
      </c>
      <c r="F164" s="153">
        <v>72.8504189</v>
      </c>
      <c r="G164" s="152"/>
      <c r="H164" s="150"/>
      <c r="I164" s="150"/>
      <c r="J164" s="149"/>
      <c r="K164" s="153"/>
      <c r="L164" s="152">
        <v>3</v>
      </c>
      <c r="M164" s="150">
        <v>3.358</v>
      </c>
      <c r="N164" s="150">
        <v>0.483</v>
      </c>
      <c r="O164" s="149">
        <v>3</v>
      </c>
      <c r="P164" s="153">
        <v>2.875</v>
      </c>
      <c r="Q164" s="152">
        <f t="shared" si="22"/>
        <v>242</v>
      </c>
      <c r="R164" s="150">
        <f t="shared" si="23"/>
        <v>73.6864</v>
      </c>
      <c r="S164" s="150">
        <f t="shared" si="24"/>
        <v>59.5967225</v>
      </c>
      <c r="T164" s="149">
        <f t="shared" si="25"/>
        <v>514</v>
      </c>
      <c r="U164" s="153">
        <f t="shared" si="26"/>
        <v>75.7254189</v>
      </c>
    </row>
    <row r="165" spans="1:21" ht="15.75" customHeight="1">
      <c r="A165" s="14" t="s">
        <v>40</v>
      </c>
      <c r="B165" s="152">
        <v>16</v>
      </c>
      <c r="C165" s="150">
        <v>3.91545</v>
      </c>
      <c r="D165" s="150">
        <v>5.4754</v>
      </c>
      <c r="E165" s="149">
        <v>15</v>
      </c>
      <c r="F165" s="153">
        <v>3.94945</v>
      </c>
      <c r="G165" s="152">
        <v>0</v>
      </c>
      <c r="H165" s="150">
        <v>0</v>
      </c>
      <c r="I165" s="150">
        <v>0</v>
      </c>
      <c r="J165" s="149">
        <v>0</v>
      </c>
      <c r="K165" s="153">
        <v>0</v>
      </c>
      <c r="L165" s="152">
        <v>0</v>
      </c>
      <c r="M165" s="150">
        <v>0</v>
      </c>
      <c r="N165" s="150">
        <v>0</v>
      </c>
      <c r="O165" s="149">
        <v>0</v>
      </c>
      <c r="P165" s="153">
        <v>0</v>
      </c>
      <c r="Q165" s="152">
        <f t="shared" si="22"/>
        <v>16</v>
      </c>
      <c r="R165" s="150">
        <f t="shared" si="23"/>
        <v>3.91545</v>
      </c>
      <c r="S165" s="150">
        <f t="shared" si="24"/>
        <v>5.4754</v>
      </c>
      <c r="T165" s="149">
        <f t="shared" si="25"/>
        <v>15</v>
      </c>
      <c r="U165" s="153">
        <f t="shared" si="26"/>
        <v>3.94945</v>
      </c>
    </row>
    <row r="166" spans="1:21" ht="15.75" customHeight="1">
      <c r="A166" s="23" t="s">
        <v>43</v>
      </c>
      <c r="B166" s="152">
        <v>9</v>
      </c>
      <c r="C166" s="150">
        <v>1.4289999999999998</v>
      </c>
      <c r="D166" s="150">
        <v>0.019999999999999997</v>
      </c>
      <c r="E166" s="149">
        <v>9</v>
      </c>
      <c r="F166" s="153">
        <v>3.0090000000000003</v>
      </c>
      <c r="G166" s="152">
        <v>0</v>
      </c>
      <c r="H166" s="150">
        <v>0</v>
      </c>
      <c r="I166" s="150">
        <v>0</v>
      </c>
      <c r="J166" s="149">
        <v>0</v>
      </c>
      <c r="K166" s="153">
        <v>0</v>
      </c>
      <c r="L166" s="152">
        <v>0</v>
      </c>
      <c r="M166" s="150">
        <v>0</v>
      </c>
      <c r="N166" s="150">
        <v>0</v>
      </c>
      <c r="O166" s="149">
        <v>0</v>
      </c>
      <c r="P166" s="153">
        <v>0</v>
      </c>
      <c r="Q166" s="152">
        <f t="shared" si="22"/>
        <v>9</v>
      </c>
      <c r="R166" s="150">
        <f t="shared" si="23"/>
        <v>1.4289999999999998</v>
      </c>
      <c r="S166" s="150">
        <f t="shared" si="24"/>
        <v>0.019999999999999997</v>
      </c>
      <c r="T166" s="149">
        <f t="shared" si="25"/>
        <v>9</v>
      </c>
      <c r="U166" s="153">
        <f t="shared" si="26"/>
        <v>3.0090000000000003</v>
      </c>
    </row>
    <row r="167" spans="1:21" ht="15.75" customHeight="1">
      <c r="A167" s="14" t="s">
        <v>47</v>
      </c>
      <c r="B167" s="152">
        <v>1783</v>
      </c>
      <c r="C167" s="150">
        <v>745.5821090000001</v>
      </c>
      <c r="D167" s="150">
        <v>527.4283872000001</v>
      </c>
      <c r="E167" s="149">
        <v>2492</v>
      </c>
      <c r="F167" s="153">
        <v>753.5927066999999</v>
      </c>
      <c r="G167" s="152">
        <v>59</v>
      </c>
      <c r="H167" s="150">
        <v>158.47</v>
      </c>
      <c r="I167" s="150">
        <v>114.75300000000001</v>
      </c>
      <c r="J167" s="149">
        <v>141</v>
      </c>
      <c r="K167" s="153">
        <v>142.94</v>
      </c>
      <c r="L167" s="152">
        <v>37</v>
      </c>
      <c r="M167" s="150">
        <v>209.421</v>
      </c>
      <c r="N167" s="150">
        <v>124.67200000000003</v>
      </c>
      <c r="O167" s="149">
        <v>81</v>
      </c>
      <c r="P167" s="153">
        <v>187.663</v>
      </c>
      <c r="Q167" s="152">
        <f t="shared" si="22"/>
        <v>1879</v>
      </c>
      <c r="R167" s="150">
        <f t="shared" si="23"/>
        <v>1113.473109</v>
      </c>
      <c r="S167" s="150">
        <f t="shared" si="24"/>
        <v>766.8533872000002</v>
      </c>
      <c r="T167" s="149">
        <f t="shared" si="25"/>
        <v>2714</v>
      </c>
      <c r="U167" s="153">
        <f t="shared" si="26"/>
        <v>1084.1957066999998</v>
      </c>
    </row>
    <row r="168" spans="1:21" ht="15.75" customHeight="1">
      <c r="A168" s="14" t="s">
        <v>50</v>
      </c>
      <c r="B168" s="152">
        <v>3</v>
      </c>
      <c r="C168" s="150">
        <v>2.314</v>
      </c>
      <c r="D168" s="150">
        <v>0.423</v>
      </c>
      <c r="E168" s="149">
        <v>4</v>
      </c>
      <c r="F168" s="153">
        <v>2.653</v>
      </c>
      <c r="G168" s="152">
        <v>2</v>
      </c>
      <c r="H168" s="150">
        <v>1.939</v>
      </c>
      <c r="I168" s="150">
        <v>0.862</v>
      </c>
      <c r="J168" s="149">
        <v>4</v>
      </c>
      <c r="K168" s="153">
        <v>2.657</v>
      </c>
      <c r="L168" s="152">
        <v>0</v>
      </c>
      <c r="M168" s="150">
        <v>0</v>
      </c>
      <c r="N168" s="150">
        <v>0</v>
      </c>
      <c r="O168" s="149">
        <v>0</v>
      </c>
      <c r="P168" s="153">
        <v>0</v>
      </c>
      <c r="Q168" s="152">
        <f t="shared" si="22"/>
        <v>5</v>
      </c>
      <c r="R168" s="150">
        <f t="shared" si="23"/>
        <v>4.253</v>
      </c>
      <c r="S168" s="150">
        <f t="shared" si="24"/>
        <v>1.285</v>
      </c>
      <c r="T168" s="149">
        <f t="shared" si="25"/>
        <v>8</v>
      </c>
      <c r="U168" s="153">
        <f t="shared" si="26"/>
        <v>5.3100000000000005</v>
      </c>
    </row>
    <row r="169" spans="1:21" ht="15.75" customHeight="1">
      <c r="A169" s="14" t="s">
        <v>54</v>
      </c>
      <c r="B169" s="152">
        <v>0</v>
      </c>
      <c r="C169" s="150">
        <v>0</v>
      </c>
      <c r="D169" s="150">
        <v>0.45799999999999996</v>
      </c>
      <c r="E169" s="149">
        <v>6</v>
      </c>
      <c r="F169" s="153">
        <v>1.364</v>
      </c>
      <c r="G169" s="152">
        <v>0</v>
      </c>
      <c r="H169" s="150">
        <v>0</v>
      </c>
      <c r="I169" s="150">
        <v>0</v>
      </c>
      <c r="J169" s="149">
        <v>0</v>
      </c>
      <c r="K169" s="153">
        <v>0</v>
      </c>
      <c r="L169" s="152">
        <v>0</v>
      </c>
      <c r="M169" s="150">
        <v>0</v>
      </c>
      <c r="N169" s="150">
        <v>0</v>
      </c>
      <c r="O169" s="149">
        <v>0</v>
      </c>
      <c r="P169" s="153">
        <v>0</v>
      </c>
      <c r="Q169" s="152">
        <f t="shared" si="22"/>
        <v>0</v>
      </c>
      <c r="R169" s="150">
        <f t="shared" si="23"/>
        <v>0</v>
      </c>
      <c r="S169" s="150">
        <f t="shared" si="24"/>
        <v>0.45799999999999996</v>
      </c>
      <c r="T169" s="149">
        <f t="shared" si="25"/>
        <v>6</v>
      </c>
      <c r="U169" s="153">
        <f t="shared" si="26"/>
        <v>1.364</v>
      </c>
    </row>
    <row r="170" spans="1:21" ht="15.75" customHeight="1">
      <c r="A170" s="14" t="s">
        <v>59</v>
      </c>
      <c r="B170" s="152">
        <v>0</v>
      </c>
      <c r="C170" s="150">
        <v>0</v>
      </c>
      <c r="D170" s="150">
        <v>2.817</v>
      </c>
      <c r="E170" s="149">
        <v>12</v>
      </c>
      <c r="F170" s="153">
        <v>16.223</v>
      </c>
      <c r="G170" s="152">
        <v>0</v>
      </c>
      <c r="H170" s="150">
        <v>0</v>
      </c>
      <c r="I170" s="150">
        <v>0</v>
      </c>
      <c r="J170" s="149">
        <v>0</v>
      </c>
      <c r="K170" s="153">
        <v>0</v>
      </c>
      <c r="L170" s="152">
        <v>1</v>
      </c>
      <c r="M170" s="150">
        <v>10.029</v>
      </c>
      <c r="N170" s="150">
        <v>9.778</v>
      </c>
      <c r="O170" s="149">
        <v>1</v>
      </c>
      <c r="P170" s="153">
        <v>0.498</v>
      </c>
      <c r="Q170" s="152">
        <f t="shared" si="22"/>
        <v>1</v>
      </c>
      <c r="R170" s="150">
        <f t="shared" si="23"/>
        <v>10.029</v>
      </c>
      <c r="S170" s="150">
        <f t="shared" si="24"/>
        <v>12.595</v>
      </c>
      <c r="T170" s="149">
        <f t="shared" si="25"/>
        <v>13</v>
      </c>
      <c r="U170" s="153">
        <f t="shared" si="26"/>
        <v>16.721</v>
      </c>
    </row>
    <row r="171" spans="1:21" ht="15.75" customHeight="1">
      <c r="A171" s="14" t="s">
        <v>64</v>
      </c>
      <c r="B171" s="152">
        <v>5</v>
      </c>
      <c r="C171" s="150">
        <v>10.168</v>
      </c>
      <c r="D171" s="150">
        <v>0.5660000000000001</v>
      </c>
      <c r="E171" s="149">
        <v>7</v>
      </c>
      <c r="F171" s="153">
        <v>10.935</v>
      </c>
      <c r="G171" s="152">
        <v>0</v>
      </c>
      <c r="H171" s="150">
        <v>0</v>
      </c>
      <c r="I171" s="150">
        <v>0</v>
      </c>
      <c r="J171" s="149">
        <v>0</v>
      </c>
      <c r="K171" s="153">
        <v>0</v>
      </c>
      <c r="L171" s="152">
        <v>0</v>
      </c>
      <c r="M171" s="150">
        <v>0</v>
      </c>
      <c r="N171" s="150">
        <v>0</v>
      </c>
      <c r="O171" s="149">
        <v>0</v>
      </c>
      <c r="P171" s="153">
        <v>0</v>
      </c>
      <c r="Q171" s="152">
        <f t="shared" si="22"/>
        <v>5</v>
      </c>
      <c r="R171" s="150">
        <f t="shared" si="23"/>
        <v>10.168</v>
      </c>
      <c r="S171" s="150">
        <f t="shared" si="24"/>
        <v>0.5660000000000001</v>
      </c>
      <c r="T171" s="149">
        <f t="shared" si="25"/>
        <v>7</v>
      </c>
      <c r="U171" s="153">
        <f t="shared" si="26"/>
        <v>10.935</v>
      </c>
    </row>
    <row r="172" spans="1:21" ht="15.75" customHeight="1">
      <c r="A172" s="14" t="s">
        <v>68</v>
      </c>
      <c r="B172" s="152">
        <v>9</v>
      </c>
      <c r="C172" s="150">
        <v>6.497999999999999</v>
      </c>
      <c r="D172" s="150">
        <v>6.379</v>
      </c>
      <c r="E172" s="149">
        <v>19</v>
      </c>
      <c r="F172" s="153">
        <v>6.416999999999999</v>
      </c>
      <c r="G172" s="152">
        <v>2</v>
      </c>
      <c r="H172" s="150">
        <v>1.2</v>
      </c>
      <c r="I172" s="150">
        <v>0.5</v>
      </c>
      <c r="J172" s="149">
        <v>2</v>
      </c>
      <c r="K172" s="153">
        <v>1.2</v>
      </c>
      <c r="L172" s="152">
        <v>1</v>
      </c>
      <c r="M172" s="150">
        <v>1</v>
      </c>
      <c r="N172" s="150">
        <v>0</v>
      </c>
      <c r="O172" s="149">
        <v>1</v>
      </c>
      <c r="P172" s="153">
        <v>1</v>
      </c>
      <c r="Q172" s="152">
        <f t="shared" si="22"/>
        <v>12</v>
      </c>
      <c r="R172" s="150">
        <f t="shared" si="23"/>
        <v>8.698</v>
      </c>
      <c r="S172" s="150">
        <f t="shared" si="24"/>
        <v>6.879</v>
      </c>
      <c r="T172" s="149">
        <f t="shared" si="25"/>
        <v>22</v>
      </c>
      <c r="U172" s="153">
        <f t="shared" si="26"/>
        <v>8.616999999999999</v>
      </c>
    </row>
    <row r="173" spans="1:21" ht="15.75" customHeight="1">
      <c r="A173" s="14" t="s">
        <v>73</v>
      </c>
      <c r="B173" s="152">
        <v>33</v>
      </c>
      <c r="C173" s="150">
        <v>16.972</v>
      </c>
      <c r="D173" s="150">
        <v>4.436</v>
      </c>
      <c r="E173" s="149">
        <v>34</v>
      </c>
      <c r="F173" s="153">
        <v>16.177</v>
      </c>
      <c r="G173" s="152">
        <v>0</v>
      </c>
      <c r="H173" s="150">
        <v>0</v>
      </c>
      <c r="I173" s="150">
        <v>0</v>
      </c>
      <c r="J173" s="149">
        <v>0</v>
      </c>
      <c r="K173" s="153">
        <v>0</v>
      </c>
      <c r="L173" s="152">
        <v>0</v>
      </c>
      <c r="M173" s="150">
        <v>0</v>
      </c>
      <c r="N173" s="150">
        <v>0</v>
      </c>
      <c r="O173" s="149">
        <v>0</v>
      </c>
      <c r="P173" s="153">
        <v>0</v>
      </c>
      <c r="Q173" s="152">
        <f t="shared" si="22"/>
        <v>33</v>
      </c>
      <c r="R173" s="150">
        <f t="shared" si="23"/>
        <v>16.972</v>
      </c>
      <c r="S173" s="150">
        <f t="shared" si="24"/>
        <v>4.436</v>
      </c>
      <c r="T173" s="149">
        <f t="shared" si="25"/>
        <v>34</v>
      </c>
      <c r="U173" s="153">
        <f t="shared" si="26"/>
        <v>16.177</v>
      </c>
    </row>
    <row r="174" spans="1:21" ht="15.75" customHeight="1">
      <c r="A174" s="14" t="s">
        <v>77</v>
      </c>
      <c r="B174" s="152">
        <v>191</v>
      </c>
      <c r="C174" s="150">
        <v>34.286</v>
      </c>
      <c r="D174" s="150">
        <v>21.654</v>
      </c>
      <c r="E174" s="149">
        <v>313</v>
      </c>
      <c r="F174" s="153">
        <v>52.571</v>
      </c>
      <c r="G174" s="152">
        <v>2</v>
      </c>
      <c r="H174" s="150">
        <v>0.76</v>
      </c>
      <c r="I174" s="150">
        <v>0.99</v>
      </c>
      <c r="J174" s="149">
        <v>4</v>
      </c>
      <c r="K174" s="153">
        <v>1.518</v>
      </c>
      <c r="L174" s="152">
        <v>0</v>
      </c>
      <c r="M174" s="150">
        <v>0</v>
      </c>
      <c r="N174" s="150">
        <v>0</v>
      </c>
      <c r="O174" s="149">
        <v>0</v>
      </c>
      <c r="P174" s="153">
        <v>0</v>
      </c>
      <c r="Q174" s="152">
        <f t="shared" si="22"/>
        <v>193</v>
      </c>
      <c r="R174" s="150">
        <f t="shared" si="23"/>
        <v>35.046</v>
      </c>
      <c r="S174" s="150">
        <f t="shared" si="24"/>
        <v>22.644</v>
      </c>
      <c r="T174" s="149">
        <f t="shared" si="25"/>
        <v>317</v>
      </c>
      <c r="U174" s="153">
        <f t="shared" si="26"/>
        <v>54.089</v>
      </c>
    </row>
    <row r="175" spans="1:21" ht="15.75" customHeight="1">
      <c r="A175" s="14" t="s">
        <v>155</v>
      </c>
      <c r="B175" s="152">
        <v>8</v>
      </c>
      <c r="C175" s="150">
        <v>3.443</v>
      </c>
      <c r="D175" s="150">
        <v>0.6429999999999999</v>
      </c>
      <c r="E175" s="149">
        <v>9</v>
      </c>
      <c r="F175" s="153">
        <v>3.4709999999999996</v>
      </c>
      <c r="G175" s="152">
        <v>1</v>
      </c>
      <c r="H175" s="150">
        <v>1.5</v>
      </c>
      <c r="I175" s="150">
        <v>0.8170000000000001</v>
      </c>
      <c r="J175" s="149">
        <v>7</v>
      </c>
      <c r="K175" s="153">
        <v>3.84</v>
      </c>
      <c r="L175" s="152">
        <v>2</v>
      </c>
      <c r="M175" s="150">
        <v>1.399</v>
      </c>
      <c r="N175" s="150">
        <v>2.193</v>
      </c>
      <c r="O175" s="149">
        <v>9</v>
      </c>
      <c r="P175" s="153">
        <v>5.335</v>
      </c>
      <c r="Q175" s="152">
        <f t="shared" si="22"/>
        <v>11</v>
      </c>
      <c r="R175" s="150">
        <f t="shared" si="23"/>
        <v>6.342</v>
      </c>
      <c r="S175" s="150">
        <f t="shared" si="24"/>
        <v>3.653</v>
      </c>
      <c r="T175" s="149">
        <f t="shared" si="25"/>
        <v>25</v>
      </c>
      <c r="U175" s="153">
        <f t="shared" si="26"/>
        <v>12.646</v>
      </c>
    </row>
    <row r="176" spans="1:21" ht="15.75" customHeight="1">
      <c r="A176" s="14" t="s">
        <v>82</v>
      </c>
      <c r="B176" s="152">
        <v>68</v>
      </c>
      <c r="C176" s="150">
        <v>43.299</v>
      </c>
      <c r="D176" s="150">
        <v>22.321000000000005</v>
      </c>
      <c r="E176" s="149">
        <v>164</v>
      </c>
      <c r="F176" s="153">
        <v>85.222</v>
      </c>
      <c r="G176" s="152">
        <v>1</v>
      </c>
      <c r="H176" s="150">
        <v>2.604</v>
      </c>
      <c r="I176" s="150">
        <v>1.035</v>
      </c>
      <c r="J176" s="149">
        <v>1</v>
      </c>
      <c r="K176" s="153">
        <v>1.569</v>
      </c>
      <c r="L176" s="152">
        <v>0</v>
      </c>
      <c r="M176" s="150">
        <v>0</v>
      </c>
      <c r="N176" s="150">
        <v>0</v>
      </c>
      <c r="O176" s="149">
        <v>0</v>
      </c>
      <c r="P176" s="153">
        <v>0</v>
      </c>
      <c r="Q176" s="152">
        <f t="shared" si="22"/>
        <v>69</v>
      </c>
      <c r="R176" s="150">
        <f t="shared" si="23"/>
        <v>45.903</v>
      </c>
      <c r="S176" s="150">
        <f t="shared" si="24"/>
        <v>23.356000000000005</v>
      </c>
      <c r="T176" s="149">
        <f t="shared" si="25"/>
        <v>165</v>
      </c>
      <c r="U176" s="153">
        <f t="shared" si="26"/>
        <v>86.791</v>
      </c>
    </row>
    <row r="177" spans="1:21" ht="15.75" customHeight="1">
      <c r="A177" s="14" t="s">
        <v>86</v>
      </c>
      <c r="B177" s="152">
        <v>7</v>
      </c>
      <c r="C177" s="150">
        <v>9.527</v>
      </c>
      <c r="D177" s="150">
        <v>9.509</v>
      </c>
      <c r="E177" s="149">
        <v>12</v>
      </c>
      <c r="F177" s="153">
        <v>6.372999999999999</v>
      </c>
      <c r="G177" s="152">
        <v>4</v>
      </c>
      <c r="H177" s="150">
        <v>7.7</v>
      </c>
      <c r="I177" s="150">
        <v>6.9159999999999995</v>
      </c>
      <c r="J177" s="149">
        <v>3</v>
      </c>
      <c r="K177" s="153">
        <v>2.759</v>
      </c>
      <c r="L177" s="152">
        <v>0</v>
      </c>
      <c r="M177" s="150">
        <v>0</v>
      </c>
      <c r="N177" s="150">
        <v>0</v>
      </c>
      <c r="O177" s="149">
        <v>0</v>
      </c>
      <c r="P177" s="153">
        <v>0</v>
      </c>
      <c r="Q177" s="152">
        <f t="shared" si="22"/>
        <v>11</v>
      </c>
      <c r="R177" s="150">
        <f t="shared" si="23"/>
        <v>17.227</v>
      </c>
      <c r="S177" s="150">
        <f t="shared" si="24"/>
        <v>16.425</v>
      </c>
      <c r="T177" s="149">
        <f t="shared" si="25"/>
        <v>15</v>
      </c>
      <c r="U177" s="153">
        <f t="shared" si="26"/>
        <v>9.132</v>
      </c>
    </row>
    <row r="178" spans="1:21" ht="15.75" customHeight="1">
      <c r="A178" s="14" t="s">
        <v>90</v>
      </c>
      <c r="B178" s="152"/>
      <c r="C178" s="150"/>
      <c r="D178" s="150"/>
      <c r="E178" s="149"/>
      <c r="F178" s="153"/>
      <c r="G178" s="152"/>
      <c r="H178" s="150"/>
      <c r="I178" s="150"/>
      <c r="J178" s="149"/>
      <c r="K178" s="153"/>
      <c r="L178" s="152"/>
      <c r="M178" s="150"/>
      <c r="N178" s="150"/>
      <c r="O178" s="149"/>
      <c r="P178" s="153"/>
      <c r="Q178" s="152">
        <f t="shared" si="22"/>
        <v>0</v>
      </c>
      <c r="R178" s="150">
        <f t="shared" si="23"/>
        <v>0</v>
      </c>
      <c r="S178" s="150">
        <f t="shared" si="24"/>
        <v>0</v>
      </c>
      <c r="T178" s="149">
        <f t="shared" si="25"/>
        <v>0</v>
      </c>
      <c r="U178" s="153">
        <f t="shared" si="26"/>
        <v>0</v>
      </c>
    </row>
    <row r="179" spans="1:21" ht="15.75" customHeight="1">
      <c r="A179" s="14" t="s">
        <v>94</v>
      </c>
      <c r="B179" s="152">
        <v>2504</v>
      </c>
      <c r="C179" s="150">
        <v>616.1840000000001</v>
      </c>
      <c r="D179" s="150">
        <v>468.382</v>
      </c>
      <c r="E179" s="149">
        <v>2643</v>
      </c>
      <c r="F179" s="153">
        <v>627.8449999999999</v>
      </c>
      <c r="G179" s="152">
        <v>58</v>
      </c>
      <c r="H179" s="150">
        <v>90.513</v>
      </c>
      <c r="I179" s="150">
        <v>60.81999999999999</v>
      </c>
      <c r="J179" s="149">
        <v>94</v>
      </c>
      <c r="K179" s="153">
        <v>70.90299999999999</v>
      </c>
      <c r="L179" s="152">
        <v>18</v>
      </c>
      <c r="M179" s="150">
        <v>30.451</v>
      </c>
      <c r="N179" s="150">
        <v>22.991</v>
      </c>
      <c r="O179" s="149">
        <v>58</v>
      </c>
      <c r="P179" s="153">
        <v>61.986999999999995</v>
      </c>
      <c r="Q179" s="152">
        <f t="shared" si="22"/>
        <v>2580</v>
      </c>
      <c r="R179" s="150">
        <f t="shared" si="23"/>
        <v>737.1480000000001</v>
      </c>
      <c r="S179" s="150">
        <f t="shared" si="24"/>
        <v>552.193</v>
      </c>
      <c r="T179" s="149">
        <f t="shared" si="25"/>
        <v>2795</v>
      </c>
      <c r="U179" s="153">
        <f t="shared" si="26"/>
        <v>760.7349999999999</v>
      </c>
    </row>
    <row r="180" spans="1:21" ht="15.75" customHeight="1">
      <c r="A180" s="14" t="s">
        <v>97</v>
      </c>
      <c r="B180" s="152">
        <v>0</v>
      </c>
      <c r="C180" s="150">
        <v>0</v>
      </c>
      <c r="D180" s="150">
        <v>0</v>
      </c>
      <c r="E180" s="149">
        <v>0</v>
      </c>
      <c r="F180" s="153">
        <v>0</v>
      </c>
      <c r="G180" s="152">
        <v>0</v>
      </c>
      <c r="H180" s="150">
        <v>0</v>
      </c>
      <c r="I180" s="150">
        <v>0</v>
      </c>
      <c r="J180" s="149">
        <v>0</v>
      </c>
      <c r="K180" s="153">
        <v>0</v>
      </c>
      <c r="L180" s="152">
        <v>0</v>
      </c>
      <c r="M180" s="150">
        <v>0</v>
      </c>
      <c r="N180" s="150">
        <v>0</v>
      </c>
      <c r="O180" s="149">
        <v>0</v>
      </c>
      <c r="P180" s="153">
        <v>0</v>
      </c>
      <c r="Q180" s="152">
        <f t="shared" si="22"/>
        <v>0</v>
      </c>
      <c r="R180" s="150">
        <f t="shared" si="23"/>
        <v>0</v>
      </c>
      <c r="S180" s="150">
        <f t="shared" si="24"/>
        <v>0</v>
      </c>
      <c r="T180" s="149">
        <f t="shared" si="25"/>
        <v>0</v>
      </c>
      <c r="U180" s="153">
        <f t="shared" si="26"/>
        <v>0</v>
      </c>
    </row>
    <row r="181" spans="1:21" ht="15.75" customHeight="1">
      <c r="A181" s="14" t="s">
        <v>101</v>
      </c>
      <c r="B181" s="152">
        <v>0</v>
      </c>
      <c r="C181" s="150">
        <v>0</v>
      </c>
      <c r="D181" s="150">
        <v>0.012</v>
      </c>
      <c r="E181" s="149">
        <v>2</v>
      </c>
      <c r="F181" s="153">
        <v>0.431</v>
      </c>
      <c r="G181" s="152">
        <v>0</v>
      </c>
      <c r="H181" s="150">
        <v>0</v>
      </c>
      <c r="I181" s="150">
        <v>0</v>
      </c>
      <c r="J181" s="149">
        <v>0</v>
      </c>
      <c r="K181" s="153">
        <v>0</v>
      </c>
      <c r="L181" s="152">
        <v>0</v>
      </c>
      <c r="M181" s="150">
        <v>0</v>
      </c>
      <c r="N181" s="150">
        <v>0</v>
      </c>
      <c r="O181" s="149">
        <v>0</v>
      </c>
      <c r="P181" s="153">
        <v>0</v>
      </c>
      <c r="Q181" s="152">
        <f t="shared" si="22"/>
        <v>0</v>
      </c>
      <c r="R181" s="150">
        <f t="shared" si="23"/>
        <v>0</v>
      </c>
      <c r="S181" s="150">
        <f t="shared" si="24"/>
        <v>0.012</v>
      </c>
      <c r="T181" s="149">
        <f t="shared" si="25"/>
        <v>2</v>
      </c>
      <c r="U181" s="153">
        <f t="shared" si="26"/>
        <v>0.431</v>
      </c>
    </row>
    <row r="182" spans="1:21" ht="15.75" customHeight="1">
      <c r="A182" s="14" t="s">
        <v>105</v>
      </c>
      <c r="B182" s="152">
        <v>25</v>
      </c>
      <c r="C182" s="150">
        <v>14.796000000000001</v>
      </c>
      <c r="D182" s="150">
        <v>8.5</v>
      </c>
      <c r="E182" s="149">
        <v>43</v>
      </c>
      <c r="F182" s="153">
        <v>23.996</v>
      </c>
      <c r="G182" s="152">
        <v>0</v>
      </c>
      <c r="H182" s="150">
        <v>0</v>
      </c>
      <c r="I182" s="150">
        <v>0</v>
      </c>
      <c r="J182" s="149">
        <v>1</v>
      </c>
      <c r="K182" s="153">
        <v>0</v>
      </c>
      <c r="L182" s="152">
        <v>0</v>
      </c>
      <c r="M182" s="150">
        <v>0</v>
      </c>
      <c r="N182" s="150">
        <v>0</v>
      </c>
      <c r="O182" s="149">
        <v>0</v>
      </c>
      <c r="P182" s="153">
        <v>0</v>
      </c>
      <c r="Q182" s="152">
        <f t="shared" si="22"/>
        <v>25</v>
      </c>
      <c r="R182" s="150">
        <f t="shared" si="23"/>
        <v>14.796000000000001</v>
      </c>
      <c r="S182" s="150">
        <f t="shared" si="24"/>
        <v>8.5</v>
      </c>
      <c r="T182" s="149">
        <f t="shared" si="25"/>
        <v>44</v>
      </c>
      <c r="U182" s="153">
        <f t="shared" si="26"/>
        <v>23.996</v>
      </c>
    </row>
    <row r="183" spans="1:21" ht="15.75" customHeight="1">
      <c r="A183" s="14" t="s">
        <v>109</v>
      </c>
      <c r="B183" s="152"/>
      <c r="C183" s="150"/>
      <c r="D183" s="150"/>
      <c r="E183" s="149"/>
      <c r="F183" s="153"/>
      <c r="G183" s="152"/>
      <c r="H183" s="150"/>
      <c r="I183" s="150"/>
      <c r="J183" s="149"/>
      <c r="K183" s="153"/>
      <c r="L183" s="152"/>
      <c r="M183" s="150"/>
      <c r="N183" s="150"/>
      <c r="O183" s="149"/>
      <c r="P183" s="153"/>
      <c r="Q183" s="152">
        <f t="shared" si="22"/>
        <v>0</v>
      </c>
      <c r="R183" s="150">
        <f t="shared" si="23"/>
        <v>0</v>
      </c>
      <c r="S183" s="150">
        <f t="shared" si="24"/>
        <v>0</v>
      </c>
      <c r="T183" s="149">
        <f t="shared" si="25"/>
        <v>0</v>
      </c>
      <c r="U183" s="153">
        <f t="shared" si="26"/>
        <v>0</v>
      </c>
    </row>
    <row r="184" spans="1:21" ht="15.75" customHeight="1">
      <c r="A184" s="14" t="s">
        <v>167</v>
      </c>
      <c r="B184" s="152">
        <v>37</v>
      </c>
      <c r="C184" s="150">
        <v>15.496</v>
      </c>
      <c r="D184" s="150">
        <v>13.19</v>
      </c>
      <c r="E184" s="149">
        <v>62</v>
      </c>
      <c r="F184" s="153">
        <v>20.241000000000003</v>
      </c>
      <c r="G184" s="152">
        <v>0</v>
      </c>
      <c r="H184" s="150">
        <v>0</v>
      </c>
      <c r="I184" s="150">
        <v>0.06</v>
      </c>
      <c r="J184" s="149">
        <v>3</v>
      </c>
      <c r="K184" s="153">
        <v>0.186</v>
      </c>
      <c r="L184" s="152">
        <v>0</v>
      </c>
      <c r="M184" s="150">
        <v>0</v>
      </c>
      <c r="N184" s="150">
        <v>0</v>
      </c>
      <c r="O184" s="149">
        <v>0</v>
      </c>
      <c r="P184" s="153">
        <v>0</v>
      </c>
      <c r="Q184" s="152">
        <f t="shared" si="22"/>
        <v>37</v>
      </c>
      <c r="R184" s="150">
        <f t="shared" si="23"/>
        <v>15.496</v>
      </c>
      <c r="S184" s="150">
        <f t="shared" si="24"/>
        <v>13.25</v>
      </c>
      <c r="T184" s="149">
        <f t="shared" si="25"/>
        <v>65</v>
      </c>
      <c r="U184" s="153">
        <f t="shared" si="26"/>
        <v>20.427000000000003</v>
      </c>
    </row>
    <row r="185" spans="1:21" ht="15.75" customHeight="1">
      <c r="A185" s="14" t="s">
        <v>112</v>
      </c>
      <c r="B185" s="152">
        <v>190</v>
      </c>
      <c r="C185" s="150">
        <v>275.3100612</v>
      </c>
      <c r="D185" s="150">
        <v>125.7629</v>
      </c>
      <c r="E185" s="149">
        <v>262</v>
      </c>
      <c r="F185" s="153">
        <v>189.0821612</v>
      </c>
      <c r="G185" s="152">
        <v>1</v>
      </c>
      <c r="H185" s="150">
        <v>4.705</v>
      </c>
      <c r="I185" s="150">
        <v>5.235</v>
      </c>
      <c r="J185" s="149">
        <v>6</v>
      </c>
      <c r="K185" s="153">
        <v>5.4190000000000005</v>
      </c>
      <c r="L185" s="152">
        <v>2</v>
      </c>
      <c r="M185" s="150">
        <v>181.01600000000002</v>
      </c>
      <c r="N185" s="150">
        <v>926.789</v>
      </c>
      <c r="O185" s="149">
        <v>3</v>
      </c>
      <c r="P185" s="153">
        <v>18.35</v>
      </c>
      <c r="Q185" s="152">
        <f t="shared" si="22"/>
        <v>193</v>
      </c>
      <c r="R185" s="150">
        <f t="shared" si="23"/>
        <v>461.0310612</v>
      </c>
      <c r="S185" s="150">
        <f t="shared" si="24"/>
        <v>1057.7869</v>
      </c>
      <c r="T185" s="149">
        <f t="shared" si="25"/>
        <v>271</v>
      </c>
      <c r="U185" s="153">
        <f t="shared" si="26"/>
        <v>212.8511612</v>
      </c>
    </row>
    <row r="186" spans="1:21" ht="15.75" customHeight="1">
      <c r="A186" s="14" t="s">
        <v>115</v>
      </c>
      <c r="B186" s="152"/>
      <c r="C186" s="150"/>
      <c r="D186" s="150"/>
      <c r="E186" s="149"/>
      <c r="F186" s="153"/>
      <c r="G186" s="152"/>
      <c r="H186" s="150"/>
      <c r="I186" s="150"/>
      <c r="J186" s="149"/>
      <c r="K186" s="153"/>
      <c r="L186" s="152"/>
      <c r="M186" s="150"/>
      <c r="N186" s="150"/>
      <c r="O186" s="149"/>
      <c r="P186" s="153"/>
      <c r="Q186" s="152">
        <f t="shared" si="22"/>
        <v>0</v>
      </c>
      <c r="R186" s="150">
        <f t="shared" si="23"/>
        <v>0</v>
      </c>
      <c r="S186" s="150">
        <f t="shared" si="24"/>
        <v>0</v>
      </c>
      <c r="T186" s="149">
        <f t="shared" si="25"/>
        <v>0</v>
      </c>
      <c r="U186" s="153">
        <f t="shared" si="26"/>
        <v>0</v>
      </c>
    </row>
    <row r="187" spans="1:21" ht="15.75" customHeight="1">
      <c r="A187" s="14" t="s">
        <v>118</v>
      </c>
      <c r="B187" s="152">
        <v>75</v>
      </c>
      <c r="C187" s="150">
        <v>26.476</v>
      </c>
      <c r="D187" s="150">
        <v>11.948</v>
      </c>
      <c r="E187" s="149">
        <v>115</v>
      </c>
      <c r="F187" s="153">
        <v>37.649</v>
      </c>
      <c r="G187" s="152">
        <v>6</v>
      </c>
      <c r="H187" s="150">
        <v>11.045</v>
      </c>
      <c r="I187" s="150">
        <v>5.591</v>
      </c>
      <c r="J187" s="149">
        <v>7</v>
      </c>
      <c r="K187" s="153">
        <v>7.02</v>
      </c>
      <c r="L187" s="152">
        <v>5</v>
      </c>
      <c r="M187" s="150">
        <v>17.644</v>
      </c>
      <c r="N187" s="150">
        <v>10.104999999999999</v>
      </c>
      <c r="O187" s="149">
        <v>10</v>
      </c>
      <c r="P187" s="153">
        <v>12.327</v>
      </c>
      <c r="Q187" s="152">
        <f t="shared" si="22"/>
        <v>86</v>
      </c>
      <c r="R187" s="150">
        <f t="shared" si="23"/>
        <v>55.165</v>
      </c>
      <c r="S187" s="150">
        <f t="shared" si="24"/>
        <v>27.644</v>
      </c>
      <c r="T187" s="149">
        <f t="shared" si="25"/>
        <v>132</v>
      </c>
      <c r="U187" s="153">
        <f t="shared" si="26"/>
        <v>56.995999999999995</v>
      </c>
    </row>
    <row r="188" spans="1:21" ht="15.75" customHeight="1">
      <c r="A188" s="14" t="s">
        <v>156</v>
      </c>
      <c r="B188" s="152">
        <v>121</v>
      </c>
      <c r="C188" s="150">
        <v>51.135</v>
      </c>
      <c r="D188" s="150">
        <v>43.578</v>
      </c>
      <c r="E188" s="149">
        <v>171</v>
      </c>
      <c r="F188" s="153">
        <v>81.478</v>
      </c>
      <c r="G188" s="152">
        <v>9</v>
      </c>
      <c r="H188" s="150">
        <v>17.427</v>
      </c>
      <c r="I188" s="150">
        <v>13.236</v>
      </c>
      <c r="J188" s="149">
        <v>14</v>
      </c>
      <c r="K188" s="153">
        <v>10.576</v>
      </c>
      <c r="L188" s="152">
        <v>1</v>
      </c>
      <c r="M188" s="150">
        <v>16.503</v>
      </c>
      <c r="N188" s="150">
        <v>16.593</v>
      </c>
      <c r="O188" s="149">
        <v>5</v>
      </c>
      <c r="P188" s="153">
        <v>8.011</v>
      </c>
      <c r="Q188" s="152">
        <f t="shared" si="22"/>
        <v>131</v>
      </c>
      <c r="R188" s="150">
        <f t="shared" si="23"/>
        <v>85.065</v>
      </c>
      <c r="S188" s="150">
        <f t="shared" si="24"/>
        <v>73.40700000000001</v>
      </c>
      <c r="T188" s="149">
        <f t="shared" si="25"/>
        <v>190</v>
      </c>
      <c r="U188" s="153">
        <f t="shared" si="26"/>
        <v>100.065</v>
      </c>
    </row>
    <row r="189" spans="1:21" ht="15.75" customHeight="1">
      <c r="A189" s="14" t="s">
        <v>121</v>
      </c>
      <c r="B189" s="152"/>
      <c r="C189" s="150"/>
      <c r="D189" s="150"/>
      <c r="E189" s="149"/>
      <c r="F189" s="153"/>
      <c r="G189" s="152"/>
      <c r="H189" s="150"/>
      <c r="I189" s="150"/>
      <c r="J189" s="149"/>
      <c r="K189" s="153"/>
      <c r="L189" s="152"/>
      <c r="M189" s="150"/>
      <c r="N189" s="150"/>
      <c r="O189" s="149"/>
      <c r="P189" s="153"/>
      <c r="Q189" s="152">
        <f t="shared" si="22"/>
        <v>0</v>
      </c>
      <c r="R189" s="150">
        <f t="shared" si="23"/>
        <v>0</v>
      </c>
      <c r="S189" s="150">
        <f t="shared" si="24"/>
        <v>0</v>
      </c>
      <c r="T189" s="149">
        <f t="shared" si="25"/>
        <v>0</v>
      </c>
      <c r="U189" s="153">
        <f t="shared" si="26"/>
        <v>0</v>
      </c>
    </row>
    <row r="190" spans="1:21" ht="15.75" customHeight="1">
      <c r="A190" s="14" t="s">
        <v>124</v>
      </c>
      <c r="B190" s="152">
        <v>2</v>
      </c>
      <c r="C190" s="150">
        <v>1.308</v>
      </c>
      <c r="D190" s="150">
        <v>3.2520000000000002</v>
      </c>
      <c r="E190" s="149">
        <v>39</v>
      </c>
      <c r="F190" s="153">
        <v>10.690999999999999</v>
      </c>
      <c r="G190" s="152">
        <v>0</v>
      </c>
      <c r="H190" s="150">
        <v>0</v>
      </c>
      <c r="I190" s="150">
        <v>0</v>
      </c>
      <c r="J190" s="149">
        <v>0</v>
      </c>
      <c r="K190" s="153">
        <v>0</v>
      </c>
      <c r="L190" s="152">
        <v>0</v>
      </c>
      <c r="M190" s="150">
        <v>0</v>
      </c>
      <c r="N190" s="150">
        <v>0</v>
      </c>
      <c r="O190" s="149">
        <v>0</v>
      </c>
      <c r="P190" s="153">
        <v>0</v>
      </c>
      <c r="Q190" s="152">
        <f t="shared" si="22"/>
        <v>2</v>
      </c>
      <c r="R190" s="150">
        <f t="shared" si="23"/>
        <v>1.308</v>
      </c>
      <c r="S190" s="150">
        <f t="shared" si="24"/>
        <v>3.2520000000000002</v>
      </c>
      <c r="T190" s="149">
        <f t="shared" si="25"/>
        <v>39</v>
      </c>
      <c r="U190" s="153">
        <f t="shared" si="26"/>
        <v>10.690999999999999</v>
      </c>
    </row>
    <row r="191" spans="1:21" ht="15.75" customHeight="1" thickBot="1">
      <c r="A191" s="14" t="s">
        <v>127</v>
      </c>
      <c r="B191" s="154">
        <v>0</v>
      </c>
      <c r="C191" s="155">
        <v>0</v>
      </c>
      <c r="D191" s="155">
        <v>0.269</v>
      </c>
      <c r="E191" s="156">
        <v>5</v>
      </c>
      <c r="F191" s="157">
        <v>1.682</v>
      </c>
      <c r="G191" s="154">
        <v>0</v>
      </c>
      <c r="H191" s="155">
        <v>0</v>
      </c>
      <c r="I191" s="155">
        <v>0</v>
      </c>
      <c r="J191" s="156">
        <v>0</v>
      </c>
      <c r="K191" s="157">
        <v>0</v>
      </c>
      <c r="L191" s="154">
        <v>0</v>
      </c>
      <c r="M191" s="155">
        <v>0</v>
      </c>
      <c r="N191" s="155">
        <v>0</v>
      </c>
      <c r="O191" s="156">
        <v>0</v>
      </c>
      <c r="P191" s="157">
        <v>0</v>
      </c>
      <c r="Q191" s="154">
        <f t="shared" si="22"/>
        <v>0</v>
      </c>
      <c r="R191" s="155">
        <f t="shared" si="23"/>
        <v>0</v>
      </c>
      <c r="S191" s="155">
        <f t="shared" si="24"/>
        <v>0.269</v>
      </c>
      <c r="T191" s="156">
        <f t="shared" si="25"/>
        <v>5</v>
      </c>
      <c r="U191" s="157">
        <f t="shared" si="26"/>
        <v>1.682</v>
      </c>
    </row>
    <row r="192" spans="1:21" ht="15.75" customHeight="1" thickBot="1">
      <c r="A192" s="50" t="s">
        <v>6</v>
      </c>
      <c r="B192" s="117">
        <f>SUM(B160:B191)</f>
        <v>5385</v>
      </c>
      <c r="C192" s="159">
        <f aca="true" t="shared" si="27" ref="C192:P192">SUM(C160:C191)</f>
        <v>1972.8210202000002</v>
      </c>
      <c r="D192" s="159">
        <f t="shared" si="27"/>
        <v>1355.9104097000002</v>
      </c>
      <c r="E192" s="117">
        <f t="shared" si="27"/>
        <v>7061</v>
      </c>
      <c r="F192" s="159">
        <f t="shared" si="27"/>
        <v>2061.3997367999996</v>
      </c>
      <c r="G192" s="70">
        <f t="shared" si="27"/>
        <v>146</v>
      </c>
      <c r="H192" s="131">
        <f t="shared" si="27"/>
        <v>298.563</v>
      </c>
      <c r="I192" s="131">
        <f t="shared" si="27"/>
        <v>212.565</v>
      </c>
      <c r="J192" s="70">
        <f t="shared" si="27"/>
        <v>292</v>
      </c>
      <c r="K192" s="131">
        <f t="shared" si="27"/>
        <v>252.927</v>
      </c>
      <c r="L192" s="70">
        <f t="shared" si="27"/>
        <v>72</v>
      </c>
      <c r="M192" s="131">
        <f t="shared" si="27"/>
        <v>473.52</v>
      </c>
      <c r="N192" s="131">
        <f t="shared" si="27"/>
        <v>1113.729</v>
      </c>
      <c r="O192" s="70">
        <f t="shared" si="27"/>
        <v>173</v>
      </c>
      <c r="P192" s="131">
        <f t="shared" si="27"/>
        <v>300.6190000000001</v>
      </c>
      <c r="Q192" s="70">
        <f t="shared" si="22"/>
        <v>5603</v>
      </c>
      <c r="R192" s="131">
        <f t="shared" si="23"/>
        <v>2744.9040202</v>
      </c>
      <c r="S192" s="131">
        <f t="shared" si="24"/>
        <v>2682.2044097000003</v>
      </c>
      <c r="T192" s="70">
        <f t="shared" si="25"/>
        <v>7526</v>
      </c>
      <c r="U192" s="189">
        <f t="shared" si="26"/>
        <v>2614.9457368</v>
      </c>
    </row>
    <row r="193" spans="1:21" ht="15.75" customHeight="1" thickBot="1">
      <c r="A193" s="50" t="s">
        <v>159</v>
      </c>
      <c r="B193" s="54">
        <v>3</v>
      </c>
      <c r="C193" s="130">
        <v>0.16</v>
      </c>
      <c r="D193" s="130">
        <v>0.242</v>
      </c>
      <c r="E193" s="55">
        <v>3</v>
      </c>
      <c r="F193" s="130">
        <v>0.065</v>
      </c>
      <c r="G193" s="66">
        <v>0</v>
      </c>
      <c r="H193" s="130">
        <v>0</v>
      </c>
      <c r="I193" s="130">
        <v>0</v>
      </c>
      <c r="J193" s="62">
        <v>0</v>
      </c>
      <c r="K193" s="130">
        <v>0</v>
      </c>
      <c r="L193" s="66">
        <v>0</v>
      </c>
      <c r="M193" s="130">
        <v>0</v>
      </c>
      <c r="N193" s="130">
        <v>0</v>
      </c>
      <c r="O193" s="62">
        <v>0</v>
      </c>
      <c r="P193" s="130">
        <v>0</v>
      </c>
      <c r="Q193" s="66">
        <f t="shared" si="22"/>
        <v>3</v>
      </c>
      <c r="R193" s="130">
        <f t="shared" si="23"/>
        <v>0.16</v>
      </c>
      <c r="S193" s="130">
        <f t="shared" si="24"/>
        <v>0.242</v>
      </c>
      <c r="T193" s="62">
        <f t="shared" si="25"/>
        <v>3</v>
      </c>
      <c r="U193" s="190">
        <f t="shared" si="26"/>
        <v>0.065</v>
      </c>
    </row>
    <row r="194" spans="1:21" ht="15.75" customHeight="1" thickBot="1">
      <c r="A194" s="50" t="s">
        <v>163</v>
      </c>
      <c r="B194" s="70">
        <f aca="true" t="shared" si="28" ref="B194:P194">B192+B193</f>
        <v>5388</v>
      </c>
      <c r="C194" s="131">
        <f t="shared" si="28"/>
        <v>1972.9810202000003</v>
      </c>
      <c r="D194" s="131">
        <f t="shared" si="28"/>
        <v>1356.1524097000001</v>
      </c>
      <c r="E194" s="70">
        <f t="shared" si="28"/>
        <v>7064</v>
      </c>
      <c r="F194" s="131">
        <f t="shared" si="28"/>
        <v>2061.4647367999996</v>
      </c>
      <c r="G194" s="70">
        <f t="shared" si="28"/>
        <v>146</v>
      </c>
      <c r="H194" s="131">
        <f t="shared" si="28"/>
        <v>298.563</v>
      </c>
      <c r="I194" s="131">
        <f t="shared" si="28"/>
        <v>212.565</v>
      </c>
      <c r="J194" s="70">
        <f t="shared" si="28"/>
        <v>292</v>
      </c>
      <c r="K194" s="131">
        <f t="shared" si="28"/>
        <v>252.927</v>
      </c>
      <c r="L194" s="70">
        <f t="shared" si="28"/>
        <v>72</v>
      </c>
      <c r="M194" s="131">
        <f t="shared" si="28"/>
        <v>473.52</v>
      </c>
      <c r="N194" s="131">
        <f t="shared" si="28"/>
        <v>1113.729</v>
      </c>
      <c r="O194" s="70">
        <f t="shared" si="28"/>
        <v>173</v>
      </c>
      <c r="P194" s="131">
        <f t="shared" si="28"/>
        <v>300.6190000000001</v>
      </c>
      <c r="Q194" s="70">
        <f t="shared" si="22"/>
        <v>5606</v>
      </c>
      <c r="R194" s="131">
        <f t="shared" si="23"/>
        <v>2745.0640202000004</v>
      </c>
      <c r="S194" s="131">
        <f t="shared" si="24"/>
        <v>2682.4464097</v>
      </c>
      <c r="T194" s="70">
        <f t="shared" si="25"/>
        <v>7529</v>
      </c>
      <c r="U194" s="189">
        <f t="shared" si="26"/>
        <v>2615.0107368</v>
      </c>
    </row>
    <row r="195" spans="1:21" ht="15.75" customHeight="1">
      <c r="A195" s="19"/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0"/>
      <c r="R195" s="10"/>
      <c r="S195" s="10"/>
      <c r="T195" s="10"/>
      <c r="U195" s="10"/>
    </row>
    <row r="196" spans="1:21" ht="15.75" customHeight="1">
      <c r="A196" s="19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5.75" customHeight="1">
      <c r="A197" s="19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0"/>
      <c r="R197" s="10"/>
      <c r="S197" s="10"/>
      <c r="T197" s="10"/>
      <c r="U197" s="10"/>
    </row>
    <row r="198" spans="1:21" ht="15.75" customHeight="1">
      <c r="A198" s="19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0"/>
      <c r="R198" s="10"/>
      <c r="S198" s="10"/>
      <c r="T198" s="10"/>
      <c r="U198" s="10"/>
    </row>
    <row r="199" spans="1:21" ht="15.75" customHeight="1">
      <c r="A199" s="19"/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0"/>
      <c r="R199" s="10"/>
      <c r="S199" s="10"/>
      <c r="T199" s="10"/>
      <c r="U199" s="10"/>
    </row>
    <row r="200" spans="1:21" ht="15.75" customHeight="1">
      <c r="A200" s="19"/>
      <c r="B200" s="1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0"/>
      <c r="R200" s="10"/>
      <c r="S200" s="10"/>
      <c r="T200" s="10"/>
      <c r="U200" s="10"/>
    </row>
    <row r="201" spans="1:21" ht="15.75" customHeight="1">
      <c r="A201" s="19"/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0"/>
      <c r="R201" s="10"/>
      <c r="S201" s="10"/>
      <c r="T201" s="10"/>
      <c r="U201" s="10"/>
    </row>
    <row r="202" spans="1:21" ht="15.75" customHeight="1">
      <c r="A202" s="19"/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0"/>
      <c r="R202" s="10"/>
      <c r="S202" s="10"/>
      <c r="T202" s="10"/>
      <c r="U202" s="10"/>
    </row>
    <row r="203" spans="1:21" ht="15.75" customHeight="1">
      <c r="A203" s="203" t="s">
        <v>145</v>
      </c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</row>
    <row r="204" spans="1:21" ht="15.75" customHeight="1">
      <c r="A204" s="204" t="s">
        <v>194</v>
      </c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</row>
    <row r="205" spans="1:21" ht="15.75" customHeight="1">
      <c r="A205" s="33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</row>
    <row r="206" spans="1:21" ht="15.75" customHeight="1" thickBot="1">
      <c r="A206" s="35" t="s">
        <v>7</v>
      </c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1" t="s">
        <v>193</v>
      </c>
    </row>
    <row r="207" spans="1:21" ht="15.75" customHeight="1">
      <c r="A207" s="205" t="s">
        <v>136</v>
      </c>
      <c r="B207" s="208" t="s">
        <v>0</v>
      </c>
      <c r="C207" s="209"/>
      <c r="D207" s="209"/>
      <c r="E207" s="209"/>
      <c r="F207" s="210"/>
      <c r="G207" s="208" t="s">
        <v>1</v>
      </c>
      <c r="H207" s="209"/>
      <c r="I207" s="209"/>
      <c r="J207" s="209"/>
      <c r="K207" s="210"/>
      <c r="L207" s="208" t="s">
        <v>2</v>
      </c>
      <c r="M207" s="209"/>
      <c r="N207" s="209"/>
      <c r="O207" s="209"/>
      <c r="P207" s="210"/>
      <c r="Q207" s="211" t="s">
        <v>6</v>
      </c>
      <c r="R207" s="212"/>
      <c r="S207" s="212"/>
      <c r="T207" s="212"/>
      <c r="U207" s="213"/>
    </row>
    <row r="208" spans="1:21" ht="15.75" customHeight="1">
      <c r="A208" s="206"/>
      <c r="B208" s="214" t="s">
        <v>178</v>
      </c>
      <c r="C208" s="215"/>
      <c r="D208" s="48" t="s">
        <v>179</v>
      </c>
      <c r="E208" s="216" t="s">
        <v>180</v>
      </c>
      <c r="F208" s="217"/>
      <c r="G208" s="214" t="s">
        <v>178</v>
      </c>
      <c r="H208" s="215"/>
      <c r="I208" s="48" t="s">
        <v>179</v>
      </c>
      <c r="J208" s="216" t="s">
        <v>180</v>
      </c>
      <c r="K208" s="217"/>
      <c r="L208" s="214" t="s">
        <v>178</v>
      </c>
      <c r="M208" s="215"/>
      <c r="N208" s="48" t="s">
        <v>179</v>
      </c>
      <c r="O208" s="216" t="s">
        <v>180</v>
      </c>
      <c r="P208" s="217"/>
      <c r="Q208" s="218" t="s">
        <v>178</v>
      </c>
      <c r="R208" s="219"/>
      <c r="S208" s="48" t="s">
        <v>179</v>
      </c>
      <c r="T208" s="216" t="s">
        <v>180</v>
      </c>
      <c r="U208" s="217"/>
    </row>
    <row r="209" spans="1:21" ht="36.75" customHeight="1" thickBot="1">
      <c r="A209" s="206"/>
      <c r="B209" s="79" t="s">
        <v>186</v>
      </c>
      <c r="C209" s="80" t="s">
        <v>187</v>
      </c>
      <c r="D209" s="80" t="s">
        <v>12</v>
      </c>
      <c r="E209" s="80" t="s">
        <v>177</v>
      </c>
      <c r="F209" s="81" t="s">
        <v>12</v>
      </c>
      <c r="G209" s="79" t="s">
        <v>186</v>
      </c>
      <c r="H209" s="80" t="s">
        <v>187</v>
      </c>
      <c r="I209" s="80" t="s">
        <v>12</v>
      </c>
      <c r="J209" s="80" t="s">
        <v>177</v>
      </c>
      <c r="K209" s="81" t="s">
        <v>12</v>
      </c>
      <c r="L209" s="79" t="s">
        <v>186</v>
      </c>
      <c r="M209" s="80" t="s">
        <v>187</v>
      </c>
      <c r="N209" s="80" t="s">
        <v>12</v>
      </c>
      <c r="O209" s="80" t="s">
        <v>177</v>
      </c>
      <c r="P209" s="81" t="s">
        <v>12</v>
      </c>
      <c r="Q209" s="79" t="s">
        <v>186</v>
      </c>
      <c r="R209" s="80" t="s">
        <v>187</v>
      </c>
      <c r="S209" s="80" t="s">
        <v>12</v>
      </c>
      <c r="T209" s="80" t="s">
        <v>177</v>
      </c>
      <c r="U209" s="81" t="s">
        <v>12</v>
      </c>
    </row>
    <row r="210" spans="1:21" ht="15.75" customHeight="1" thickBot="1">
      <c r="A210" s="207"/>
      <c r="B210" s="146">
        <v>1</v>
      </c>
      <c r="C210" s="147">
        <v>2</v>
      </c>
      <c r="D210" s="147">
        <v>3</v>
      </c>
      <c r="E210" s="147">
        <v>4</v>
      </c>
      <c r="F210" s="148">
        <v>5</v>
      </c>
      <c r="G210" s="82">
        <v>6</v>
      </c>
      <c r="H210" s="83">
        <v>7</v>
      </c>
      <c r="I210" s="83">
        <v>8</v>
      </c>
      <c r="J210" s="83">
        <v>9</v>
      </c>
      <c r="K210" s="84">
        <v>10</v>
      </c>
      <c r="L210" s="82">
        <v>11</v>
      </c>
      <c r="M210" s="82">
        <v>12</v>
      </c>
      <c r="N210" s="83">
        <v>13</v>
      </c>
      <c r="O210" s="83">
        <v>14</v>
      </c>
      <c r="P210" s="84">
        <v>15</v>
      </c>
      <c r="Q210" s="82" t="s">
        <v>181</v>
      </c>
      <c r="R210" s="83" t="s">
        <v>182</v>
      </c>
      <c r="S210" s="83" t="s">
        <v>183</v>
      </c>
      <c r="T210" s="83" t="s">
        <v>184</v>
      </c>
      <c r="U210" s="84" t="s">
        <v>185</v>
      </c>
    </row>
    <row r="211" spans="1:21" ht="15.75" customHeight="1">
      <c r="A211" s="160" t="s">
        <v>17</v>
      </c>
      <c r="B211" s="66">
        <v>177</v>
      </c>
      <c r="C211" s="124">
        <v>50.3219</v>
      </c>
      <c r="D211" s="124">
        <v>41.877117</v>
      </c>
      <c r="E211" s="62">
        <v>146</v>
      </c>
      <c r="F211" s="151">
        <v>37.785583</v>
      </c>
      <c r="G211" s="66">
        <v>0</v>
      </c>
      <c r="H211" s="124">
        <v>0</v>
      </c>
      <c r="I211" s="124">
        <v>0</v>
      </c>
      <c r="J211" s="62">
        <v>0</v>
      </c>
      <c r="K211" s="151">
        <v>0</v>
      </c>
      <c r="L211" s="66">
        <v>1</v>
      </c>
      <c r="M211" s="124">
        <v>102.015</v>
      </c>
      <c r="N211" s="124">
        <v>99.437</v>
      </c>
      <c r="O211" s="62">
        <v>1</v>
      </c>
      <c r="P211" s="151">
        <v>5.066</v>
      </c>
      <c r="Q211" s="66">
        <f aca="true" t="shared" si="29" ref="Q211:Q222">B211+G211+L211</f>
        <v>178</v>
      </c>
      <c r="R211" s="124">
        <f aca="true" t="shared" si="30" ref="R211:R222">C211+H211+M211</f>
        <v>152.3369</v>
      </c>
      <c r="S211" s="124">
        <f aca="true" t="shared" si="31" ref="S211:S222">D211+I211+N211</f>
        <v>141.314117</v>
      </c>
      <c r="T211" s="62">
        <f aca="true" t="shared" si="32" ref="T211:T222">E211+J211+O211</f>
        <v>147</v>
      </c>
      <c r="U211" s="151">
        <f aca="true" t="shared" si="33" ref="U211:U222">F211+K211+P211</f>
        <v>42.851583000000005</v>
      </c>
    </row>
    <row r="212" spans="1:21" ht="15.75" customHeight="1">
      <c r="A212" s="14" t="s">
        <v>21</v>
      </c>
      <c r="B212" s="152">
        <v>8</v>
      </c>
      <c r="C212" s="150">
        <v>6.0600000000000005</v>
      </c>
      <c r="D212" s="150">
        <v>4.507000000000001</v>
      </c>
      <c r="E212" s="149">
        <v>38</v>
      </c>
      <c r="F212" s="153">
        <v>15.648</v>
      </c>
      <c r="G212" s="152">
        <v>0</v>
      </c>
      <c r="H212" s="150">
        <v>0</v>
      </c>
      <c r="I212" s="150">
        <v>0</v>
      </c>
      <c r="J212" s="149">
        <v>0</v>
      </c>
      <c r="K212" s="153">
        <v>0</v>
      </c>
      <c r="L212" s="152">
        <v>0</v>
      </c>
      <c r="M212" s="150">
        <v>0</v>
      </c>
      <c r="N212" s="150">
        <v>0.08</v>
      </c>
      <c r="O212" s="149">
        <v>1</v>
      </c>
      <c r="P212" s="153">
        <v>1.52</v>
      </c>
      <c r="Q212" s="152">
        <f t="shared" si="29"/>
        <v>8</v>
      </c>
      <c r="R212" s="150">
        <f t="shared" si="30"/>
        <v>6.0600000000000005</v>
      </c>
      <c r="S212" s="150">
        <f t="shared" si="31"/>
        <v>4.587000000000001</v>
      </c>
      <c r="T212" s="149">
        <f t="shared" si="32"/>
        <v>39</v>
      </c>
      <c r="U212" s="153">
        <f t="shared" si="33"/>
        <v>17.168</v>
      </c>
    </row>
    <row r="213" spans="1:21" ht="15.75" customHeight="1">
      <c r="A213" s="14" t="s">
        <v>151</v>
      </c>
      <c r="B213" s="152">
        <v>0</v>
      </c>
      <c r="C213" s="150">
        <v>0</v>
      </c>
      <c r="D213" s="150">
        <v>0</v>
      </c>
      <c r="E213" s="149">
        <v>0</v>
      </c>
      <c r="F213" s="153">
        <v>0</v>
      </c>
      <c r="G213" s="152">
        <v>0</v>
      </c>
      <c r="H213" s="150">
        <v>0</v>
      </c>
      <c r="I213" s="150">
        <v>0</v>
      </c>
      <c r="J213" s="149">
        <v>0</v>
      </c>
      <c r="K213" s="153">
        <v>0</v>
      </c>
      <c r="L213" s="152">
        <v>0</v>
      </c>
      <c r="M213" s="150">
        <v>0</v>
      </c>
      <c r="N213" s="150">
        <v>0</v>
      </c>
      <c r="O213" s="149">
        <v>0</v>
      </c>
      <c r="P213" s="153">
        <v>0</v>
      </c>
      <c r="Q213" s="152">
        <f t="shared" si="29"/>
        <v>0</v>
      </c>
      <c r="R213" s="150">
        <f t="shared" si="30"/>
        <v>0</v>
      </c>
      <c r="S213" s="150">
        <f t="shared" si="31"/>
        <v>0</v>
      </c>
      <c r="T213" s="149">
        <f t="shared" si="32"/>
        <v>0</v>
      </c>
      <c r="U213" s="153">
        <f t="shared" si="33"/>
        <v>0</v>
      </c>
    </row>
    <row r="214" spans="1:21" ht="15.75" customHeight="1">
      <c r="A214" s="14" t="s">
        <v>152</v>
      </c>
      <c r="B214" s="152">
        <v>0</v>
      </c>
      <c r="C214" s="150">
        <v>0</v>
      </c>
      <c r="D214" s="150">
        <v>0</v>
      </c>
      <c r="E214" s="149">
        <v>38</v>
      </c>
      <c r="F214" s="153">
        <v>0.102</v>
      </c>
      <c r="G214" s="152">
        <v>0</v>
      </c>
      <c r="H214" s="150">
        <v>0</v>
      </c>
      <c r="I214" s="150">
        <v>0</v>
      </c>
      <c r="J214" s="149">
        <v>0</v>
      </c>
      <c r="K214" s="153">
        <v>0</v>
      </c>
      <c r="L214" s="152">
        <v>0</v>
      </c>
      <c r="M214" s="150">
        <v>0</v>
      </c>
      <c r="N214" s="150">
        <v>0</v>
      </c>
      <c r="O214" s="149">
        <v>0</v>
      </c>
      <c r="P214" s="153">
        <v>0</v>
      </c>
      <c r="Q214" s="152">
        <f t="shared" si="29"/>
        <v>0</v>
      </c>
      <c r="R214" s="150">
        <f t="shared" si="30"/>
        <v>0</v>
      </c>
      <c r="S214" s="150">
        <f t="shared" si="31"/>
        <v>0</v>
      </c>
      <c r="T214" s="149">
        <f t="shared" si="32"/>
        <v>38</v>
      </c>
      <c r="U214" s="153">
        <f t="shared" si="33"/>
        <v>0.102</v>
      </c>
    </row>
    <row r="215" spans="1:21" ht="15.75" customHeight="1">
      <c r="A215" s="14" t="s">
        <v>26</v>
      </c>
      <c r="B215" s="152">
        <v>6</v>
      </c>
      <c r="C215" s="150">
        <v>1.4849999999999999</v>
      </c>
      <c r="D215" s="150">
        <v>4.285</v>
      </c>
      <c r="E215" s="149">
        <v>60</v>
      </c>
      <c r="F215" s="153">
        <v>10.314</v>
      </c>
      <c r="G215" s="152">
        <v>1</v>
      </c>
      <c r="H215" s="150">
        <v>1</v>
      </c>
      <c r="I215" s="150">
        <v>1</v>
      </c>
      <c r="J215" s="149">
        <v>0</v>
      </c>
      <c r="K215" s="153">
        <v>0</v>
      </c>
      <c r="L215" s="152">
        <v>3</v>
      </c>
      <c r="M215" s="150">
        <v>710.322</v>
      </c>
      <c r="N215" s="150">
        <v>693.816</v>
      </c>
      <c r="O215" s="149">
        <v>4</v>
      </c>
      <c r="P215" s="153">
        <v>43.629</v>
      </c>
      <c r="Q215" s="152">
        <f t="shared" si="29"/>
        <v>10</v>
      </c>
      <c r="R215" s="150">
        <f t="shared" si="30"/>
        <v>712.807</v>
      </c>
      <c r="S215" s="150">
        <f t="shared" si="31"/>
        <v>699.101</v>
      </c>
      <c r="T215" s="149">
        <f t="shared" si="32"/>
        <v>64</v>
      </c>
      <c r="U215" s="153">
        <f t="shared" si="33"/>
        <v>53.943</v>
      </c>
    </row>
    <row r="216" spans="1:21" ht="15.75" customHeight="1">
      <c r="A216" s="14" t="s">
        <v>31</v>
      </c>
      <c r="B216" s="152">
        <v>12</v>
      </c>
      <c r="C216" s="150">
        <v>4.6259999999999994</v>
      </c>
      <c r="D216" s="150">
        <v>0.558</v>
      </c>
      <c r="E216" s="149">
        <v>36</v>
      </c>
      <c r="F216" s="153">
        <v>6.7490000000000006</v>
      </c>
      <c r="G216" s="152">
        <v>3</v>
      </c>
      <c r="H216" s="150">
        <v>35.229</v>
      </c>
      <c r="I216" s="150">
        <v>0.468</v>
      </c>
      <c r="J216" s="149">
        <v>14</v>
      </c>
      <c r="K216" s="153">
        <v>35.761</v>
      </c>
      <c r="L216" s="152">
        <v>3</v>
      </c>
      <c r="M216" s="150">
        <v>17.792</v>
      </c>
      <c r="N216" s="150">
        <v>20.322</v>
      </c>
      <c r="O216" s="149">
        <v>3</v>
      </c>
      <c r="P216" s="153">
        <v>2.114</v>
      </c>
      <c r="Q216" s="152">
        <f t="shared" si="29"/>
        <v>18</v>
      </c>
      <c r="R216" s="150">
        <f t="shared" si="30"/>
        <v>57.647</v>
      </c>
      <c r="S216" s="150">
        <f t="shared" si="31"/>
        <v>21.348</v>
      </c>
      <c r="T216" s="149">
        <f t="shared" si="32"/>
        <v>53</v>
      </c>
      <c r="U216" s="153">
        <f t="shared" si="33"/>
        <v>44.624</v>
      </c>
    </row>
    <row r="217" spans="1:21" ht="15.75" customHeight="1">
      <c r="A217" s="14" t="s">
        <v>36</v>
      </c>
      <c r="B217" s="152">
        <v>1358</v>
      </c>
      <c r="C217" s="150">
        <v>251.64759999999998</v>
      </c>
      <c r="D217" s="150">
        <v>200.91827399999997</v>
      </c>
      <c r="E217" s="149">
        <v>905</v>
      </c>
      <c r="F217" s="153">
        <v>167.355162</v>
      </c>
      <c r="G217" s="152">
        <v>0</v>
      </c>
      <c r="H217" s="150">
        <v>0</v>
      </c>
      <c r="I217" s="150">
        <v>0</v>
      </c>
      <c r="J217" s="149">
        <v>0</v>
      </c>
      <c r="K217" s="153">
        <v>0</v>
      </c>
      <c r="L217" s="152">
        <v>2</v>
      </c>
      <c r="M217" s="150">
        <v>71.46000000000001</v>
      </c>
      <c r="N217" s="150">
        <v>67.413</v>
      </c>
      <c r="O217" s="149">
        <v>2</v>
      </c>
      <c r="P217" s="153">
        <v>5.732</v>
      </c>
      <c r="Q217" s="152">
        <f t="shared" si="29"/>
        <v>1360</v>
      </c>
      <c r="R217" s="150">
        <f t="shared" si="30"/>
        <v>323.1076</v>
      </c>
      <c r="S217" s="150">
        <f t="shared" si="31"/>
        <v>268.33127399999995</v>
      </c>
      <c r="T217" s="149">
        <f t="shared" si="32"/>
        <v>907</v>
      </c>
      <c r="U217" s="153">
        <f t="shared" si="33"/>
        <v>173.087162</v>
      </c>
    </row>
    <row r="218" spans="1:21" ht="15.75" customHeight="1">
      <c r="A218" s="14" t="s">
        <v>41</v>
      </c>
      <c r="B218" s="152"/>
      <c r="C218" s="150"/>
      <c r="D218" s="150"/>
      <c r="E218" s="149"/>
      <c r="F218" s="153"/>
      <c r="G218" s="152"/>
      <c r="H218" s="150"/>
      <c r="I218" s="150"/>
      <c r="J218" s="149"/>
      <c r="K218" s="153"/>
      <c r="L218" s="152"/>
      <c r="M218" s="150"/>
      <c r="N218" s="150"/>
      <c r="O218" s="149"/>
      <c r="P218" s="153"/>
      <c r="Q218" s="152">
        <f t="shared" si="29"/>
        <v>0</v>
      </c>
      <c r="R218" s="150">
        <f t="shared" si="30"/>
        <v>0</v>
      </c>
      <c r="S218" s="150">
        <f t="shared" si="31"/>
        <v>0</v>
      </c>
      <c r="T218" s="149">
        <f t="shared" si="32"/>
        <v>0</v>
      </c>
      <c r="U218" s="153">
        <f t="shared" si="33"/>
        <v>0</v>
      </c>
    </row>
    <row r="219" spans="1:21" ht="15.75" customHeight="1">
      <c r="A219" s="14" t="s">
        <v>44</v>
      </c>
      <c r="B219" s="152">
        <v>22</v>
      </c>
      <c r="C219" s="150">
        <v>5.343</v>
      </c>
      <c r="D219" s="150">
        <v>17.130000000000003</v>
      </c>
      <c r="E219" s="149">
        <v>39</v>
      </c>
      <c r="F219" s="153">
        <v>8.753</v>
      </c>
      <c r="G219" s="152">
        <v>0</v>
      </c>
      <c r="H219" s="150">
        <v>0</v>
      </c>
      <c r="I219" s="150">
        <v>0</v>
      </c>
      <c r="J219" s="149">
        <v>0</v>
      </c>
      <c r="K219" s="153">
        <v>0</v>
      </c>
      <c r="L219" s="152">
        <v>1</v>
      </c>
      <c r="M219" s="150">
        <v>228.25</v>
      </c>
      <c r="N219" s="150">
        <v>222.488</v>
      </c>
      <c r="O219" s="149">
        <v>1</v>
      </c>
      <c r="P219" s="153">
        <v>11.334</v>
      </c>
      <c r="Q219" s="152">
        <f t="shared" si="29"/>
        <v>23</v>
      </c>
      <c r="R219" s="150">
        <f t="shared" si="30"/>
        <v>233.593</v>
      </c>
      <c r="S219" s="150">
        <f t="shared" si="31"/>
        <v>239.618</v>
      </c>
      <c r="T219" s="149">
        <f t="shared" si="32"/>
        <v>40</v>
      </c>
      <c r="U219" s="153">
        <f t="shared" si="33"/>
        <v>20.087</v>
      </c>
    </row>
    <row r="220" spans="1:21" ht="15.75" customHeight="1" thickBot="1">
      <c r="A220" s="162" t="s">
        <v>48</v>
      </c>
      <c r="B220" s="154">
        <v>1</v>
      </c>
      <c r="C220" s="155">
        <v>0.114</v>
      </c>
      <c r="D220" s="155">
        <v>1.678</v>
      </c>
      <c r="E220" s="156">
        <v>3</v>
      </c>
      <c r="F220" s="157">
        <v>1.4060000000000001</v>
      </c>
      <c r="G220" s="154">
        <v>0</v>
      </c>
      <c r="H220" s="155">
        <v>0</v>
      </c>
      <c r="I220" s="155">
        <v>0</v>
      </c>
      <c r="J220" s="156">
        <v>0</v>
      </c>
      <c r="K220" s="157">
        <v>0</v>
      </c>
      <c r="L220" s="154">
        <v>0</v>
      </c>
      <c r="M220" s="155">
        <v>0</v>
      </c>
      <c r="N220" s="155">
        <v>0</v>
      </c>
      <c r="O220" s="156">
        <v>0</v>
      </c>
      <c r="P220" s="157">
        <v>0</v>
      </c>
      <c r="Q220" s="154">
        <f t="shared" si="29"/>
        <v>1</v>
      </c>
      <c r="R220" s="155">
        <f t="shared" si="30"/>
        <v>0.114</v>
      </c>
      <c r="S220" s="155">
        <f t="shared" si="31"/>
        <v>1.678</v>
      </c>
      <c r="T220" s="156">
        <f t="shared" si="32"/>
        <v>3</v>
      </c>
      <c r="U220" s="157">
        <f t="shared" si="33"/>
        <v>1.4060000000000001</v>
      </c>
    </row>
    <row r="221" spans="1:21" ht="15.75" customHeight="1" thickBot="1">
      <c r="A221" s="158" t="s">
        <v>6</v>
      </c>
      <c r="B221" s="161">
        <f aca="true" t="shared" si="34" ref="B221:P221">SUM(B211:B220)</f>
        <v>1584</v>
      </c>
      <c r="C221" s="159">
        <f t="shared" si="34"/>
        <v>319.59749999999997</v>
      </c>
      <c r="D221" s="159">
        <f t="shared" si="34"/>
        <v>270.95339099999995</v>
      </c>
      <c r="E221" s="161">
        <f t="shared" si="34"/>
        <v>1265</v>
      </c>
      <c r="F221" s="159">
        <f t="shared" si="34"/>
        <v>248.11274500000002</v>
      </c>
      <c r="G221" s="51">
        <f t="shared" si="34"/>
        <v>4</v>
      </c>
      <c r="H221" s="131">
        <f t="shared" si="34"/>
        <v>36.229</v>
      </c>
      <c r="I221" s="131">
        <f t="shared" si="34"/>
        <v>1.468</v>
      </c>
      <c r="J221" s="51">
        <f t="shared" si="34"/>
        <v>14</v>
      </c>
      <c r="K221" s="131">
        <f t="shared" si="34"/>
        <v>35.761</v>
      </c>
      <c r="L221" s="51">
        <f t="shared" si="34"/>
        <v>10</v>
      </c>
      <c r="M221" s="130">
        <f t="shared" si="34"/>
        <v>1129.839</v>
      </c>
      <c r="N221" s="131">
        <f t="shared" si="34"/>
        <v>1103.556</v>
      </c>
      <c r="O221" s="51">
        <f t="shared" si="34"/>
        <v>12</v>
      </c>
      <c r="P221" s="52">
        <f t="shared" si="34"/>
        <v>69.395</v>
      </c>
      <c r="Q221" s="163">
        <f t="shared" si="29"/>
        <v>1598</v>
      </c>
      <c r="R221" s="131">
        <f t="shared" si="30"/>
        <v>1485.6654999999998</v>
      </c>
      <c r="S221" s="131">
        <f t="shared" si="31"/>
        <v>1375.977391</v>
      </c>
      <c r="T221" s="73">
        <f t="shared" si="32"/>
        <v>1291</v>
      </c>
      <c r="U221" s="189">
        <f t="shared" si="33"/>
        <v>353.268745</v>
      </c>
    </row>
    <row r="222" spans="1:21" ht="15.75" customHeight="1" thickBot="1">
      <c r="A222" s="50" t="s">
        <v>159</v>
      </c>
      <c r="B222" s="54">
        <v>406</v>
      </c>
      <c r="C222" s="130">
        <v>28.3</v>
      </c>
      <c r="D222" s="130">
        <v>30.61</v>
      </c>
      <c r="E222" s="112">
        <v>394</v>
      </c>
      <c r="F222" s="130">
        <v>12.21</v>
      </c>
      <c r="G222" s="71">
        <v>0</v>
      </c>
      <c r="H222" s="130">
        <v>0</v>
      </c>
      <c r="I222" s="130">
        <v>0</v>
      </c>
      <c r="J222" s="69">
        <v>0</v>
      </c>
      <c r="K222" s="130">
        <v>0</v>
      </c>
      <c r="L222" s="71">
        <v>0</v>
      </c>
      <c r="M222" s="131">
        <v>0</v>
      </c>
      <c r="N222" s="130">
        <v>0</v>
      </c>
      <c r="O222" s="69">
        <v>0</v>
      </c>
      <c r="P222" s="69">
        <v>0</v>
      </c>
      <c r="Q222" s="66">
        <f t="shared" si="29"/>
        <v>406</v>
      </c>
      <c r="R222" s="130">
        <f t="shared" si="30"/>
        <v>28.3</v>
      </c>
      <c r="S222" s="130">
        <f t="shared" si="31"/>
        <v>30.61</v>
      </c>
      <c r="T222" s="62">
        <f t="shared" si="32"/>
        <v>394</v>
      </c>
      <c r="U222" s="190">
        <f t="shared" si="33"/>
        <v>12.21</v>
      </c>
    </row>
    <row r="223" spans="1:21" ht="15.75" customHeight="1" thickBot="1">
      <c r="A223" s="50" t="s">
        <v>162</v>
      </c>
      <c r="B223" s="51">
        <f aca="true" t="shared" si="35" ref="B223:U223">B221+B222</f>
        <v>1990</v>
      </c>
      <c r="C223" s="131">
        <f t="shared" si="35"/>
        <v>347.8975</v>
      </c>
      <c r="D223" s="131">
        <f t="shared" si="35"/>
        <v>301.56339099999997</v>
      </c>
      <c r="E223" s="51">
        <f>E221+E222</f>
        <v>1659</v>
      </c>
      <c r="F223" s="131">
        <f t="shared" si="35"/>
        <v>260.322745</v>
      </c>
      <c r="G223" s="51">
        <f t="shared" si="35"/>
        <v>4</v>
      </c>
      <c r="H223" s="131">
        <f t="shared" si="35"/>
        <v>36.229</v>
      </c>
      <c r="I223" s="131">
        <f t="shared" si="35"/>
        <v>1.468</v>
      </c>
      <c r="J223" s="51">
        <f t="shared" si="35"/>
        <v>14</v>
      </c>
      <c r="K223" s="131">
        <f t="shared" si="35"/>
        <v>35.761</v>
      </c>
      <c r="L223" s="51">
        <f t="shared" si="35"/>
        <v>10</v>
      </c>
      <c r="M223" s="52">
        <f t="shared" si="35"/>
        <v>1129.839</v>
      </c>
      <c r="N223" s="131">
        <f t="shared" si="35"/>
        <v>1103.556</v>
      </c>
      <c r="O223" s="51">
        <f t="shared" si="35"/>
        <v>12</v>
      </c>
      <c r="P223" s="52">
        <f t="shared" si="35"/>
        <v>69.395</v>
      </c>
      <c r="Q223" s="51">
        <f t="shared" si="35"/>
        <v>2004</v>
      </c>
      <c r="R223" s="131">
        <f t="shared" si="35"/>
        <v>1513.9654999999998</v>
      </c>
      <c r="S223" s="131">
        <f t="shared" si="35"/>
        <v>1406.5873909999998</v>
      </c>
      <c r="T223" s="51">
        <f t="shared" si="35"/>
        <v>1685</v>
      </c>
      <c r="U223" s="189">
        <f t="shared" si="35"/>
        <v>365.478745</v>
      </c>
    </row>
    <row r="224" spans="1:21" ht="15.75" customHeight="1">
      <c r="A224" s="9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5.75" customHeight="1">
      <c r="A225" s="203" t="s">
        <v>145</v>
      </c>
      <c r="B225" s="203"/>
      <c r="C225" s="203"/>
      <c r="D225" s="203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</row>
    <row r="226" spans="1:21" ht="15.75" customHeight="1">
      <c r="A226" s="204" t="s">
        <v>194</v>
      </c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</row>
    <row r="227" spans="1:21" ht="15.75" customHeight="1">
      <c r="A227" s="33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20"/>
      <c r="T227" s="20"/>
      <c r="U227" s="20"/>
    </row>
    <row r="228" spans="1:21" ht="15.75" customHeight="1" thickBot="1">
      <c r="A228" s="12" t="s">
        <v>146</v>
      </c>
      <c r="U228" s="21" t="s">
        <v>193</v>
      </c>
    </row>
    <row r="229" spans="1:21" ht="15.75" customHeight="1">
      <c r="A229" s="205" t="s">
        <v>136</v>
      </c>
      <c r="B229" s="208" t="s">
        <v>0</v>
      </c>
      <c r="C229" s="209"/>
      <c r="D229" s="209"/>
      <c r="E229" s="209"/>
      <c r="F229" s="210"/>
      <c r="G229" s="208" t="s">
        <v>1</v>
      </c>
      <c r="H229" s="209"/>
      <c r="I229" s="209"/>
      <c r="J229" s="209"/>
      <c r="K229" s="210"/>
      <c r="L229" s="208" t="s">
        <v>2</v>
      </c>
      <c r="M229" s="209"/>
      <c r="N229" s="209"/>
      <c r="O229" s="209"/>
      <c r="P229" s="220"/>
      <c r="Q229" s="211" t="s">
        <v>6</v>
      </c>
      <c r="R229" s="212"/>
      <c r="S229" s="212"/>
      <c r="T229" s="212"/>
      <c r="U229" s="213"/>
    </row>
    <row r="230" spans="1:21" ht="15.75" customHeight="1">
      <c r="A230" s="206"/>
      <c r="B230" s="214" t="s">
        <v>178</v>
      </c>
      <c r="C230" s="215"/>
      <c r="D230" s="48" t="s">
        <v>179</v>
      </c>
      <c r="E230" s="216" t="s">
        <v>180</v>
      </c>
      <c r="F230" s="217"/>
      <c r="G230" s="214" t="s">
        <v>178</v>
      </c>
      <c r="H230" s="215"/>
      <c r="I230" s="48" t="s">
        <v>179</v>
      </c>
      <c r="J230" s="216" t="s">
        <v>180</v>
      </c>
      <c r="K230" s="217"/>
      <c r="L230" s="214" t="s">
        <v>178</v>
      </c>
      <c r="M230" s="215"/>
      <c r="N230" s="48" t="s">
        <v>179</v>
      </c>
      <c r="O230" s="216" t="s">
        <v>180</v>
      </c>
      <c r="P230" s="221"/>
      <c r="Q230" s="218" t="s">
        <v>178</v>
      </c>
      <c r="R230" s="219"/>
      <c r="S230" s="48" t="s">
        <v>179</v>
      </c>
      <c r="T230" s="216" t="s">
        <v>180</v>
      </c>
      <c r="U230" s="217"/>
    </row>
    <row r="231" spans="1:21" ht="37.5" customHeight="1" thickBot="1">
      <c r="A231" s="206"/>
      <c r="B231" s="79" t="s">
        <v>186</v>
      </c>
      <c r="C231" s="80" t="s">
        <v>187</v>
      </c>
      <c r="D231" s="80" t="s">
        <v>12</v>
      </c>
      <c r="E231" s="80" t="s">
        <v>177</v>
      </c>
      <c r="F231" s="81" t="s">
        <v>12</v>
      </c>
      <c r="G231" s="79" t="s">
        <v>186</v>
      </c>
      <c r="H231" s="80" t="s">
        <v>187</v>
      </c>
      <c r="I231" s="80" t="s">
        <v>12</v>
      </c>
      <c r="J231" s="80" t="s">
        <v>177</v>
      </c>
      <c r="K231" s="81" t="s">
        <v>12</v>
      </c>
      <c r="L231" s="79" t="s">
        <v>186</v>
      </c>
      <c r="M231" s="80" t="s">
        <v>187</v>
      </c>
      <c r="N231" s="80" t="s">
        <v>12</v>
      </c>
      <c r="O231" s="80" t="s">
        <v>177</v>
      </c>
      <c r="P231" s="85" t="s">
        <v>12</v>
      </c>
      <c r="Q231" s="79" t="s">
        <v>186</v>
      </c>
      <c r="R231" s="80" t="s">
        <v>187</v>
      </c>
      <c r="S231" s="80" t="s">
        <v>12</v>
      </c>
      <c r="T231" s="80" t="s">
        <v>177</v>
      </c>
      <c r="U231" s="81" t="s">
        <v>12</v>
      </c>
    </row>
    <row r="232" spans="1:21" ht="15.75" customHeight="1" thickBot="1">
      <c r="A232" s="207"/>
      <c r="B232" s="146">
        <v>1</v>
      </c>
      <c r="C232" s="147">
        <v>2</v>
      </c>
      <c r="D232" s="147">
        <v>3</v>
      </c>
      <c r="E232" s="147">
        <v>4</v>
      </c>
      <c r="F232" s="148">
        <v>5</v>
      </c>
      <c r="G232" s="82">
        <v>6</v>
      </c>
      <c r="H232" s="83">
        <v>7</v>
      </c>
      <c r="I232" s="83">
        <v>8</v>
      </c>
      <c r="J232" s="83">
        <v>9</v>
      </c>
      <c r="K232" s="84">
        <v>10</v>
      </c>
      <c r="L232" s="82">
        <v>11</v>
      </c>
      <c r="M232" s="83">
        <v>12</v>
      </c>
      <c r="N232" s="83">
        <v>13</v>
      </c>
      <c r="O232" s="83">
        <v>14</v>
      </c>
      <c r="P232" s="86">
        <v>15</v>
      </c>
      <c r="Q232" s="82" t="s">
        <v>181</v>
      </c>
      <c r="R232" s="83" t="s">
        <v>182</v>
      </c>
      <c r="S232" s="83" t="s">
        <v>183</v>
      </c>
      <c r="T232" s="83" t="s">
        <v>184</v>
      </c>
      <c r="U232" s="84" t="s">
        <v>185</v>
      </c>
    </row>
    <row r="233" spans="1:21" ht="15.75" customHeight="1">
      <c r="A233" s="13" t="s">
        <v>55</v>
      </c>
      <c r="B233" s="66">
        <v>355</v>
      </c>
      <c r="C233" s="124">
        <v>42.232</v>
      </c>
      <c r="D233" s="124">
        <v>18.775</v>
      </c>
      <c r="E233" s="62">
        <v>378</v>
      </c>
      <c r="F233" s="151">
        <v>40.68</v>
      </c>
      <c r="G233" s="66">
        <v>0</v>
      </c>
      <c r="H233" s="124">
        <v>0</v>
      </c>
      <c r="I233" s="124">
        <v>0</v>
      </c>
      <c r="J233" s="62">
        <v>0</v>
      </c>
      <c r="K233" s="151">
        <v>0</v>
      </c>
      <c r="L233" s="66">
        <v>0</v>
      </c>
      <c r="M233" s="124">
        <v>0</v>
      </c>
      <c r="N233" s="124">
        <v>0</v>
      </c>
      <c r="O233" s="62">
        <v>0</v>
      </c>
      <c r="P233" s="151">
        <v>0</v>
      </c>
      <c r="Q233" s="66">
        <f aca="true" t="shared" si="36" ref="Q233:U238">B233+G233+L233</f>
        <v>355</v>
      </c>
      <c r="R233" s="124">
        <f t="shared" si="36"/>
        <v>42.232</v>
      </c>
      <c r="S233" s="124">
        <f t="shared" si="36"/>
        <v>18.775</v>
      </c>
      <c r="T233" s="62">
        <f t="shared" si="36"/>
        <v>378</v>
      </c>
      <c r="U233" s="151">
        <f t="shared" si="36"/>
        <v>40.68</v>
      </c>
    </row>
    <row r="234" spans="1:21" ht="15.75" customHeight="1">
      <c r="A234" s="14" t="s">
        <v>60</v>
      </c>
      <c r="B234" s="152">
        <v>33</v>
      </c>
      <c r="C234" s="150">
        <v>6.8149999999999995</v>
      </c>
      <c r="D234" s="150">
        <v>2.183</v>
      </c>
      <c r="E234" s="149">
        <v>52</v>
      </c>
      <c r="F234" s="153">
        <v>8.395999999999999</v>
      </c>
      <c r="G234" s="152">
        <v>0</v>
      </c>
      <c r="H234" s="150">
        <v>0</v>
      </c>
      <c r="I234" s="150">
        <v>0</v>
      </c>
      <c r="J234" s="149">
        <v>0</v>
      </c>
      <c r="K234" s="153">
        <v>0</v>
      </c>
      <c r="L234" s="152">
        <v>0</v>
      </c>
      <c r="M234" s="150">
        <v>0</v>
      </c>
      <c r="N234" s="150">
        <v>0</v>
      </c>
      <c r="O234" s="149">
        <v>0</v>
      </c>
      <c r="P234" s="153">
        <v>0</v>
      </c>
      <c r="Q234" s="152">
        <f t="shared" si="36"/>
        <v>33</v>
      </c>
      <c r="R234" s="150">
        <f t="shared" si="36"/>
        <v>6.8149999999999995</v>
      </c>
      <c r="S234" s="150">
        <f t="shared" si="36"/>
        <v>2.183</v>
      </c>
      <c r="T234" s="149">
        <f t="shared" si="36"/>
        <v>52</v>
      </c>
      <c r="U234" s="153">
        <f t="shared" si="36"/>
        <v>8.395999999999999</v>
      </c>
    </row>
    <row r="235" spans="1:21" ht="15.75" customHeight="1">
      <c r="A235" s="14" t="s">
        <v>65</v>
      </c>
      <c r="B235" s="152">
        <v>792</v>
      </c>
      <c r="C235" s="150">
        <v>94.584</v>
      </c>
      <c r="D235" s="150">
        <v>39.477</v>
      </c>
      <c r="E235" s="149">
        <v>882</v>
      </c>
      <c r="F235" s="153">
        <v>101.843</v>
      </c>
      <c r="G235" s="152">
        <v>0</v>
      </c>
      <c r="H235" s="150">
        <v>0</v>
      </c>
      <c r="I235" s="150">
        <v>0.134</v>
      </c>
      <c r="J235" s="149">
        <v>1</v>
      </c>
      <c r="K235" s="153">
        <v>0.069</v>
      </c>
      <c r="L235" s="152">
        <v>0</v>
      </c>
      <c r="M235" s="150">
        <v>0</v>
      </c>
      <c r="N235" s="150">
        <v>0</v>
      </c>
      <c r="O235" s="149">
        <v>0</v>
      </c>
      <c r="P235" s="153">
        <v>0</v>
      </c>
      <c r="Q235" s="152">
        <f t="shared" si="36"/>
        <v>792</v>
      </c>
      <c r="R235" s="150">
        <f t="shared" si="36"/>
        <v>94.584</v>
      </c>
      <c r="S235" s="150">
        <f t="shared" si="36"/>
        <v>39.611</v>
      </c>
      <c r="T235" s="149">
        <f t="shared" si="36"/>
        <v>883</v>
      </c>
      <c r="U235" s="153">
        <f t="shared" si="36"/>
        <v>101.912</v>
      </c>
    </row>
    <row r="236" spans="1:21" ht="15.75" customHeight="1">
      <c r="A236" s="14" t="s">
        <v>69</v>
      </c>
      <c r="B236" s="152">
        <v>838</v>
      </c>
      <c r="C236" s="150">
        <v>142.227</v>
      </c>
      <c r="D236" s="150">
        <v>93.14</v>
      </c>
      <c r="E236" s="149">
        <v>985</v>
      </c>
      <c r="F236" s="153">
        <v>175.79299999999998</v>
      </c>
      <c r="G236" s="152">
        <v>6</v>
      </c>
      <c r="H236" s="150">
        <v>11.558</v>
      </c>
      <c r="I236" s="150">
        <v>2.805</v>
      </c>
      <c r="J236" s="149">
        <v>19</v>
      </c>
      <c r="K236" s="153">
        <v>18.731</v>
      </c>
      <c r="L236" s="152">
        <v>2</v>
      </c>
      <c r="M236" s="150">
        <v>24.93</v>
      </c>
      <c r="N236" s="150">
        <v>7.753</v>
      </c>
      <c r="O236" s="149">
        <v>4</v>
      </c>
      <c r="P236" s="153">
        <v>25.43</v>
      </c>
      <c r="Q236" s="152">
        <f t="shared" si="36"/>
        <v>846</v>
      </c>
      <c r="R236" s="150">
        <f t="shared" si="36"/>
        <v>178.715</v>
      </c>
      <c r="S236" s="150">
        <f t="shared" si="36"/>
        <v>103.69800000000001</v>
      </c>
      <c r="T236" s="149">
        <f t="shared" si="36"/>
        <v>1008</v>
      </c>
      <c r="U236" s="153">
        <f t="shared" si="36"/>
        <v>219.95399999999998</v>
      </c>
    </row>
    <row r="237" spans="1:21" ht="15.75" customHeight="1">
      <c r="A237" s="14" t="s">
        <v>74</v>
      </c>
      <c r="B237" s="152">
        <v>2491</v>
      </c>
      <c r="C237" s="150">
        <v>240.754</v>
      </c>
      <c r="D237" s="150">
        <v>133.361</v>
      </c>
      <c r="E237" s="149">
        <v>2497</v>
      </c>
      <c r="F237" s="153">
        <v>231.914</v>
      </c>
      <c r="G237" s="152">
        <v>0</v>
      </c>
      <c r="H237" s="150">
        <v>0</v>
      </c>
      <c r="I237" s="150">
        <v>1.411</v>
      </c>
      <c r="J237" s="149">
        <v>2</v>
      </c>
      <c r="K237" s="153">
        <v>0.658</v>
      </c>
      <c r="L237" s="152">
        <v>0</v>
      </c>
      <c r="M237" s="150">
        <v>0</v>
      </c>
      <c r="N237" s="150">
        <v>0</v>
      </c>
      <c r="O237" s="149">
        <v>0</v>
      </c>
      <c r="P237" s="153">
        <v>0</v>
      </c>
      <c r="Q237" s="152">
        <f t="shared" si="36"/>
        <v>2491</v>
      </c>
      <c r="R237" s="150">
        <f t="shared" si="36"/>
        <v>240.754</v>
      </c>
      <c r="S237" s="150">
        <f t="shared" si="36"/>
        <v>134.772</v>
      </c>
      <c r="T237" s="149">
        <f t="shared" si="36"/>
        <v>2499</v>
      </c>
      <c r="U237" s="153">
        <f t="shared" si="36"/>
        <v>232.57199999999997</v>
      </c>
    </row>
    <row r="238" spans="1:21" ht="15.75" customHeight="1">
      <c r="A238" s="14" t="s">
        <v>148</v>
      </c>
      <c r="B238" s="152">
        <v>788</v>
      </c>
      <c r="C238" s="150">
        <v>130.40499999999997</v>
      </c>
      <c r="D238" s="150">
        <v>40.608</v>
      </c>
      <c r="E238" s="149">
        <v>812</v>
      </c>
      <c r="F238" s="153">
        <v>127.555</v>
      </c>
      <c r="G238" s="152">
        <v>1</v>
      </c>
      <c r="H238" s="150">
        <v>1.697</v>
      </c>
      <c r="I238" s="150">
        <v>1.188</v>
      </c>
      <c r="J238" s="149">
        <v>1</v>
      </c>
      <c r="K238" s="153">
        <v>0.51</v>
      </c>
      <c r="L238" s="152">
        <v>0</v>
      </c>
      <c r="M238" s="150">
        <v>0</v>
      </c>
      <c r="N238" s="150">
        <v>0</v>
      </c>
      <c r="O238" s="149">
        <v>0</v>
      </c>
      <c r="P238" s="153">
        <v>0</v>
      </c>
      <c r="Q238" s="152">
        <f t="shared" si="36"/>
        <v>789</v>
      </c>
      <c r="R238" s="150">
        <f t="shared" si="36"/>
        <v>132.10199999999998</v>
      </c>
      <c r="S238" s="150">
        <f t="shared" si="36"/>
        <v>41.796</v>
      </c>
      <c r="T238" s="149">
        <f t="shared" si="36"/>
        <v>813</v>
      </c>
      <c r="U238" s="153">
        <f t="shared" si="36"/>
        <v>128.065</v>
      </c>
    </row>
    <row r="239" spans="1:21" ht="15.75" customHeight="1">
      <c r="A239" s="14" t="s">
        <v>157</v>
      </c>
      <c r="B239" s="152">
        <v>0</v>
      </c>
      <c r="C239" s="150">
        <v>0</v>
      </c>
      <c r="D239" s="150">
        <v>0</v>
      </c>
      <c r="E239" s="149">
        <v>0</v>
      </c>
      <c r="F239" s="153">
        <v>0</v>
      </c>
      <c r="G239" s="152">
        <v>0</v>
      </c>
      <c r="H239" s="150">
        <v>0</v>
      </c>
      <c r="I239" s="150">
        <v>0</v>
      </c>
      <c r="J239" s="149">
        <v>0</v>
      </c>
      <c r="K239" s="153">
        <v>0</v>
      </c>
      <c r="L239" s="152">
        <v>0</v>
      </c>
      <c r="M239" s="150">
        <v>0</v>
      </c>
      <c r="N239" s="150">
        <v>0</v>
      </c>
      <c r="O239" s="149">
        <v>0</v>
      </c>
      <c r="P239" s="153">
        <v>0</v>
      </c>
      <c r="Q239" s="152">
        <v>0</v>
      </c>
      <c r="R239" s="150">
        <v>0</v>
      </c>
      <c r="S239" s="150">
        <v>0</v>
      </c>
      <c r="T239" s="149">
        <v>0</v>
      </c>
      <c r="U239" s="153">
        <v>0</v>
      </c>
    </row>
    <row r="240" spans="1:21" ht="15.75" customHeight="1" thickBot="1">
      <c r="A240" s="14" t="s">
        <v>78</v>
      </c>
      <c r="B240" s="154">
        <v>1236</v>
      </c>
      <c r="C240" s="155">
        <v>142.518</v>
      </c>
      <c r="D240" s="155">
        <v>82.261</v>
      </c>
      <c r="E240" s="156">
        <v>1449</v>
      </c>
      <c r="F240" s="157">
        <v>160.728</v>
      </c>
      <c r="G240" s="154">
        <v>0</v>
      </c>
      <c r="H240" s="155">
        <v>0</v>
      </c>
      <c r="I240" s="155">
        <v>0.5249999999999999</v>
      </c>
      <c r="J240" s="156">
        <v>2</v>
      </c>
      <c r="K240" s="157">
        <v>0.542</v>
      </c>
      <c r="L240" s="154">
        <v>0</v>
      </c>
      <c r="M240" s="155">
        <v>0</v>
      </c>
      <c r="N240" s="155">
        <v>0</v>
      </c>
      <c r="O240" s="156">
        <v>0</v>
      </c>
      <c r="P240" s="157">
        <v>0</v>
      </c>
      <c r="Q240" s="154">
        <f>B240+G240+L240</f>
        <v>1236</v>
      </c>
      <c r="R240" s="155">
        <f>C240+H240+M240</f>
        <v>142.518</v>
      </c>
      <c r="S240" s="155">
        <f>D240+I240+N240</f>
        <v>82.786</v>
      </c>
      <c r="T240" s="156">
        <f>E240+J240+O240</f>
        <v>1451</v>
      </c>
      <c r="U240" s="157">
        <f>F240+K240+P240</f>
        <v>161.27</v>
      </c>
    </row>
    <row r="241" spans="1:21" ht="15.75" customHeight="1" thickBot="1">
      <c r="A241" s="50" t="s">
        <v>158</v>
      </c>
      <c r="B241" s="117">
        <f>SUM(B233:B240)</f>
        <v>6533</v>
      </c>
      <c r="C241" s="129">
        <f>SUM(C233:C240)</f>
        <v>799.535</v>
      </c>
      <c r="D241" s="129">
        <f aca="true" t="shared" si="37" ref="D241:U241">SUM(D233:D240)</f>
        <v>409.80499999999995</v>
      </c>
      <c r="E241" s="118">
        <f t="shared" si="37"/>
        <v>7055</v>
      </c>
      <c r="F241" s="129">
        <f t="shared" si="37"/>
        <v>846.9090000000001</v>
      </c>
      <c r="G241" s="65">
        <f>SUM(G233:G240)</f>
        <v>7</v>
      </c>
      <c r="H241" s="127">
        <f t="shared" si="37"/>
        <v>13.254999999999999</v>
      </c>
      <c r="I241" s="127">
        <f t="shared" si="37"/>
        <v>6.062999999999999</v>
      </c>
      <c r="J241" s="65">
        <f>SUM(J233:J240)</f>
        <v>25</v>
      </c>
      <c r="K241" s="127">
        <f t="shared" si="37"/>
        <v>20.510000000000005</v>
      </c>
      <c r="L241" s="70">
        <f t="shared" si="37"/>
        <v>2</v>
      </c>
      <c r="M241" s="127">
        <f t="shared" si="37"/>
        <v>24.93</v>
      </c>
      <c r="N241" s="127">
        <f t="shared" si="37"/>
        <v>7.753</v>
      </c>
      <c r="O241" s="65">
        <f t="shared" si="37"/>
        <v>4</v>
      </c>
      <c r="P241" s="127">
        <f t="shared" si="37"/>
        <v>25.43</v>
      </c>
      <c r="Q241" s="70">
        <f t="shared" si="37"/>
        <v>6542</v>
      </c>
      <c r="R241" s="127">
        <f t="shared" si="37"/>
        <v>837.72</v>
      </c>
      <c r="S241" s="127">
        <f t="shared" si="37"/>
        <v>423.621</v>
      </c>
      <c r="T241" s="70">
        <f t="shared" si="37"/>
        <v>7084</v>
      </c>
      <c r="U241" s="188">
        <f t="shared" si="37"/>
        <v>892.8489999999999</v>
      </c>
    </row>
    <row r="242" spans="1:21" ht="15.75" customHeight="1" thickBot="1">
      <c r="A242" s="50" t="s">
        <v>159</v>
      </c>
      <c r="B242" s="70">
        <v>0</v>
      </c>
      <c r="C242" s="127">
        <v>0</v>
      </c>
      <c r="D242" s="127">
        <v>0</v>
      </c>
      <c r="E242" s="65">
        <v>0</v>
      </c>
      <c r="F242" s="127">
        <v>0</v>
      </c>
      <c r="G242" s="65">
        <v>0</v>
      </c>
      <c r="H242" s="127">
        <v>0</v>
      </c>
      <c r="I242" s="127">
        <v>0</v>
      </c>
      <c r="J242" s="65">
        <v>0</v>
      </c>
      <c r="K242" s="127">
        <v>0</v>
      </c>
      <c r="L242" s="70">
        <v>0</v>
      </c>
      <c r="M242" s="127">
        <v>0</v>
      </c>
      <c r="N242" s="127">
        <v>0</v>
      </c>
      <c r="O242" s="65">
        <v>0</v>
      </c>
      <c r="P242" s="127">
        <v>0</v>
      </c>
      <c r="Q242" s="70">
        <v>0</v>
      </c>
      <c r="R242" s="127">
        <v>0</v>
      </c>
      <c r="S242" s="127">
        <v>0</v>
      </c>
      <c r="T242" s="70">
        <v>0</v>
      </c>
      <c r="U242" s="188">
        <v>0</v>
      </c>
    </row>
    <row r="243" spans="1:21" ht="15.75" customHeight="1" thickBot="1">
      <c r="A243" s="50" t="s">
        <v>161</v>
      </c>
      <c r="B243" s="70">
        <f>B241+B242</f>
        <v>6533</v>
      </c>
      <c r="C243" s="127">
        <f>C241+C242</f>
        <v>799.535</v>
      </c>
      <c r="D243" s="127">
        <f aca="true" t="shared" si="38" ref="D243:U243">D241+D242</f>
        <v>409.80499999999995</v>
      </c>
      <c r="E243" s="65">
        <f t="shared" si="38"/>
        <v>7055</v>
      </c>
      <c r="F243" s="127">
        <f t="shared" si="38"/>
        <v>846.9090000000001</v>
      </c>
      <c r="G243" s="65">
        <f t="shared" si="38"/>
        <v>7</v>
      </c>
      <c r="H243" s="127">
        <f t="shared" si="38"/>
        <v>13.254999999999999</v>
      </c>
      <c r="I243" s="127">
        <f t="shared" si="38"/>
        <v>6.062999999999999</v>
      </c>
      <c r="J243" s="65">
        <f t="shared" si="38"/>
        <v>25</v>
      </c>
      <c r="K243" s="127">
        <f t="shared" si="38"/>
        <v>20.510000000000005</v>
      </c>
      <c r="L243" s="70">
        <f t="shared" si="38"/>
        <v>2</v>
      </c>
      <c r="M243" s="127">
        <f t="shared" si="38"/>
        <v>24.93</v>
      </c>
      <c r="N243" s="127">
        <f t="shared" si="38"/>
        <v>7.753</v>
      </c>
      <c r="O243" s="65">
        <f t="shared" si="38"/>
        <v>4</v>
      </c>
      <c r="P243" s="127">
        <f t="shared" si="38"/>
        <v>25.43</v>
      </c>
      <c r="Q243" s="70">
        <f t="shared" si="38"/>
        <v>6542</v>
      </c>
      <c r="R243" s="127">
        <f t="shared" si="38"/>
        <v>837.72</v>
      </c>
      <c r="S243" s="127">
        <f t="shared" si="38"/>
        <v>423.621</v>
      </c>
      <c r="T243" s="70">
        <f t="shared" si="38"/>
        <v>7084</v>
      </c>
      <c r="U243" s="188">
        <f t="shared" si="38"/>
        <v>892.8489999999999</v>
      </c>
    </row>
    <row r="244" spans="1:21" ht="15.75" customHeight="1" thickBot="1">
      <c r="A244" s="15" t="s">
        <v>11</v>
      </c>
      <c r="B244" s="70">
        <f aca="true" t="shared" si="39" ref="B244:U244">B48+B86+B148+B194+B223+B243</f>
        <v>966804</v>
      </c>
      <c r="C244" s="127">
        <f t="shared" si="39"/>
        <v>269781.7506735</v>
      </c>
      <c r="D244" s="127">
        <f t="shared" si="39"/>
        <v>248415.44607940002</v>
      </c>
      <c r="E244" s="65">
        <f t="shared" si="39"/>
        <v>1286410</v>
      </c>
      <c r="F244" s="127">
        <f t="shared" si="39"/>
        <v>213165.3915175</v>
      </c>
      <c r="G244" s="65">
        <f t="shared" si="39"/>
        <v>54699</v>
      </c>
      <c r="H244" s="127">
        <f t="shared" si="39"/>
        <v>99287.916</v>
      </c>
      <c r="I244" s="127">
        <f t="shared" si="39"/>
        <v>100111.76399999997</v>
      </c>
      <c r="J244" s="65">
        <f t="shared" si="39"/>
        <v>66426</v>
      </c>
      <c r="K244" s="127">
        <f t="shared" si="39"/>
        <v>53571.50400000001</v>
      </c>
      <c r="L244" s="70">
        <f t="shared" si="39"/>
        <v>13783</v>
      </c>
      <c r="M244" s="127">
        <f t="shared" si="39"/>
        <v>359822.467</v>
      </c>
      <c r="N244" s="127">
        <f t="shared" si="39"/>
        <v>366720.07499999995</v>
      </c>
      <c r="O244" s="65">
        <f t="shared" si="39"/>
        <v>12546</v>
      </c>
      <c r="P244" s="127">
        <f t="shared" si="39"/>
        <v>89222.99830000002</v>
      </c>
      <c r="Q244" s="70">
        <f t="shared" si="39"/>
        <v>1035286</v>
      </c>
      <c r="R244" s="127">
        <f t="shared" si="39"/>
        <v>728892.1336734999</v>
      </c>
      <c r="S244" s="127">
        <f t="shared" si="39"/>
        <v>715247.2850794</v>
      </c>
      <c r="T244" s="70">
        <f t="shared" si="39"/>
        <v>1365382</v>
      </c>
      <c r="U244" s="188">
        <f t="shared" si="39"/>
        <v>355959.89381749986</v>
      </c>
    </row>
    <row r="245" ht="15.75" customHeight="1">
      <c r="A245" s="198" t="s">
        <v>197</v>
      </c>
    </row>
    <row r="246" spans="2:16" ht="15.75" customHeight="1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2:21" ht="15.75" customHeight="1">
      <c r="B247" s="242"/>
      <c r="C247" s="242"/>
      <c r="D247" s="242"/>
      <c r="E247" s="242"/>
      <c r="F247" s="242"/>
      <c r="G247" s="242"/>
      <c r="H247" s="242"/>
      <c r="I247" s="242"/>
      <c r="J247" s="242"/>
      <c r="K247" s="242"/>
      <c r="L247" s="242"/>
      <c r="M247" s="242"/>
      <c r="N247" s="242"/>
      <c r="O247" s="242"/>
      <c r="P247" s="242"/>
      <c r="Q247" s="107"/>
      <c r="R247" s="107"/>
      <c r="S247" s="107"/>
      <c r="T247" s="107"/>
      <c r="U247" s="107"/>
    </row>
    <row r="248" spans="2:21" ht="15.75" customHeight="1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107"/>
      <c r="R248" s="107"/>
      <c r="S248" s="94"/>
      <c r="T248" s="107"/>
      <c r="U248" s="107"/>
    </row>
    <row r="249" spans="2:16" ht="15.75" customHeight="1"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1" spans="2:16" ht="15.75" customHeight="1"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  <c r="N251" s="200"/>
      <c r="O251" s="200"/>
      <c r="P251" s="200"/>
    </row>
    <row r="253" spans="1:16" ht="15.75" customHeight="1">
      <c r="A253" s="222" t="s">
        <v>135</v>
      </c>
      <c r="B253" s="222"/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</row>
    <row r="254" spans="1:16" ht="15.75" customHeight="1">
      <c r="A254" s="222" t="s">
        <v>196</v>
      </c>
      <c r="B254" s="222"/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</row>
    <row r="255" spans="1:16" ht="15.75" customHeight="1" thickBot="1">
      <c r="A255" s="36" t="s">
        <v>8</v>
      </c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1" t="s">
        <v>193</v>
      </c>
    </row>
    <row r="256" spans="1:16" ht="15.75" customHeight="1" thickBot="1">
      <c r="A256" s="223" t="s">
        <v>136</v>
      </c>
      <c r="B256" s="226" t="s">
        <v>4</v>
      </c>
      <c r="C256" s="227"/>
      <c r="D256" s="227"/>
      <c r="E256" s="227"/>
      <c r="F256" s="228"/>
      <c r="G256" s="226" t="s">
        <v>5</v>
      </c>
      <c r="H256" s="227"/>
      <c r="I256" s="227"/>
      <c r="J256" s="227"/>
      <c r="K256" s="228"/>
      <c r="L256" s="226" t="s">
        <v>6</v>
      </c>
      <c r="M256" s="227"/>
      <c r="N256" s="227"/>
      <c r="O256" s="227"/>
      <c r="P256" s="228"/>
    </row>
    <row r="257" spans="1:16" ht="15.75" customHeight="1" thickBot="1">
      <c r="A257" s="224"/>
      <c r="B257" s="229" t="s">
        <v>178</v>
      </c>
      <c r="C257" s="229"/>
      <c r="D257" s="56" t="s">
        <v>179</v>
      </c>
      <c r="E257" s="230" t="s">
        <v>180</v>
      </c>
      <c r="F257" s="231"/>
      <c r="G257" s="229" t="s">
        <v>178</v>
      </c>
      <c r="H257" s="229"/>
      <c r="I257" s="56" t="s">
        <v>179</v>
      </c>
      <c r="J257" s="230" t="s">
        <v>180</v>
      </c>
      <c r="K257" s="231"/>
      <c r="L257" s="232" t="s">
        <v>178</v>
      </c>
      <c r="M257" s="229"/>
      <c r="N257" s="56" t="s">
        <v>179</v>
      </c>
      <c r="O257" s="230" t="s">
        <v>180</v>
      </c>
      <c r="P257" s="231"/>
    </row>
    <row r="258" spans="1:16" ht="39.75" customHeight="1" thickBot="1">
      <c r="A258" s="224"/>
      <c r="B258" s="59" t="s">
        <v>186</v>
      </c>
      <c r="C258" s="60" t="s">
        <v>187</v>
      </c>
      <c r="D258" s="60" t="s">
        <v>12</v>
      </c>
      <c r="E258" s="60" t="s">
        <v>177</v>
      </c>
      <c r="F258" s="60" t="s">
        <v>12</v>
      </c>
      <c r="G258" s="59" t="s">
        <v>186</v>
      </c>
      <c r="H258" s="60" t="s">
        <v>187</v>
      </c>
      <c r="I258" s="60" t="s">
        <v>12</v>
      </c>
      <c r="J258" s="60" t="s">
        <v>177</v>
      </c>
      <c r="K258" s="60" t="s">
        <v>12</v>
      </c>
      <c r="L258" s="59" t="s">
        <v>186</v>
      </c>
      <c r="M258" s="60" t="s">
        <v>187</v>
      </c>
      <c r="N258" s="60" t="s">
        <v>12</v>
      </c>
      <c r="O258" s="60" t="s">
        <v>177</v>
      </c>
      <c r="P258" s="61" t="s">
        <v>12</v>
      </c>
    </row>
    <row r="259" spans="1:16" ht="15.75" customHeight="1" thickBot="1">
      <c r="A259" s="225"/>
      <c r="B259" s="57">
        <v>1</v>
      </c>
      <c r="C259" s="58">
        <v>2</v>
      </c>
      <c r="D259" s="58">
        <v>3</v>
      </c>
      <c r="E259" s="58">
        <v>4</v>
      </c>
      <c r="F259" s="58">
        <v>5</v>
      </c>
      <c r="G259" s="57">
        <v>6</v>
      </c>
      <c r="H259" s="58">
        <v>7</v>
      </c>
      <c r="I259" s="58">
        <v>8</v>
      </c>
      <c r="J259" s="58">
        <v>9</v>
      </c>
      <c r="K259" s="58">
        <v>10</v>
      </c>
      <c r="L259" s="57" t="s">
        <v>188</v>
      </c>
      <c r="M259" s="58" t="s">
        <v>189</v>
      </c>
      <c r="N259" s="58" t="s">
        <v>190</v>
      </c>
      <c r="O259" s="58" t="s">
        <v>191</v>
      </c>
      <c r="P259" s="106" t="s">
        <v>192</v>
      </c>
    </row>
    <row r="260" spans="1:22" ht="15.75" customHeight="1">
      <c r="A260" s="37" t="s">
        <v>13</v>
      </c>
      <c r="B260" s="74">
        <v>5576</v>
      </c>
      <c r="C260" s="132">
        <v>912.82114</v>
      </c>
      <c r="D260" s="132">
        <v>738.42383</v>
      </c>
      <c r="E260" s="74">
        <v>7541</v>
      </c>
      <c r="F260" s="132">
        <f>927.432+0.14</f>
        <v>927.572</v>
      </c>
      <c r="G260" s="74">
        <v>26</v>
      </c>
      <c r="H260" s="132">
        <v>282.18</v>
      </c>
      <c r="I260" s="132">
        <v>248.253</v>
      </c>
      <c r="J260" s="74">
        <v>33</v>
      </c>
      <c r="K260" s="132">
        <v>195.81500000000003</v>
      </c>
      <c r="L260" s="74">
        <f aca="true" t="shared" si="40" ref="L260:L296">B260+G260</f>
        <v>5602</v>
      </c>
      <c r="M260" s="132">
        <f aca="true" t="shared" si="41" ref="M260:M296">C260+H260</f>
        <v>1195.00114</v>
      </c>
      <c r="N260" s="132">
        <f aca="true" t="shared" si="42" ref="N260:N296">D260+I260</f>
        <v>986.6768299999999</v>
      </c>
      <c r="O260" s="74">
        <f aca="true" t="shared" si="43" ref="O260:O296">E260+J260</f>
        <v>7574</v>
      </c>
      <c r="P260" s="184">
        <f aca="true" t="shared" si="44" ref="P260:P296">F260+K260</f>
        <v>1123.387</v>
      </c>
      <c r="R260" s="122"/>
      <c r="S260" s="122"/>
      <c r="T260" s="122"/>
      <c r="U260" s="122"/>
      <c r="V260" s="122"/>
    </row>
    <row r="261" spans="1:22" ht="15.75" customHeight="1">
      <c r="A261" s="38" t="s">
        <v>18</v>
      </c>
      <c r="B261" s="75">
        <v>80884</v>
      </c>
      <c r="C261" s="133">
        <v>9729.46705</v>
      </c>
      <c r="D261" s="133">
        <v>6614.109579999999</v>
      </c>
      <c r="E261" s="75">
        <v>102875</v>
      </c>
      <c r="F261" s="133">
        <v>11329.557640000003</v>
      </c>
      <c r="G261" s="75">
        <v>4160</v>
      </c>
      <c r="H261" s="133">
        <v>2000.0330000000001</v>
      </c>
      <c r="I261" s="133">
        <v>2128.5240000000003</v>
      </c>
      <c r="J261" s="75">
        <v>8094</v>
      </c>
      <c r="K261" s="133">
        <v>2145.8450000000003</v>
      </c>
      <c r="L261" s="74">
        <f t="shared" si="40"/>
        <v>85044</v>
      </c>
      <c r="M261" s="133">
        <f t="shared" si="41"/>
        <v>11729.500049999999</v>
      </c>
      <c r="N261" s="133">
        <f t="shared" si="42"/>
        <v>8742.63358</v>
      </c>
      <c r="O261" s="74">
        <f t="shared" si="43"/>
        <v>110969</v>
      </c>
      <c r="P261" s="186">
        <f t="shared" si="44"/>
        <v>13475.402640000004</v>
      </c>
      <c r="R261" s="122"/>
      <c r="S261" s="122"/>
      <c r="T261" s="122"/>
      <c r="U261" s="122"/>
      <c r="V261" s="122"/>
    </row>
    <row r="262" spans="1:22" ht="15.75" customHeight="1">
      <c r="A262" s="38" t="s">
        <v>22</v>
      </c>
      <c r="B262" s="75">
        <v>61719</v>
      </c>
      <c r="C262" s="133">
        <v>7450.165550000001</v>
      </c>
      <c r="D262" s="133">
        <v>5311.13149</v>
      </c>
      <c r="E262" s="75">
        <v>78953</v>
      </c>
      <c r="F262" s="133">
        <v>8487.65709</v>
      </c>
      <c r="G262" s="75">
        <v>5639</v>
      </c>
      <c r="H262" s="133">
        <v>4735.037</v>
      </c>
      <c r="I262" s="133">
        <v>3897.8669999999997</v>
      </c>
      <c r="J262" s="75">
        <v>8921</v>
      </c>
      <c r="K262" s="133">
        <v>2900.224</v>
      </c>
      <c r="L262" s="74">
        <f t="shared" si="40"/>
        <v>67358</v>
      </c>
      <c r="M262" s="133">
        <f t="shared" si="41"/>
        <v>12185.202550000002</v>
      </c>
      <c r="N262" s="133">
        <f t="shared" si="42"/>
        <v>9208.99849</v>
      </c>
      <c r="O262" s="74">
        <f t="shared" si="43"/>
        <v>87874</v>
      </c>
      <c r="P262" s="186">
        <f t="shared" si="44"/>
        <v>11387.88109</v>
      </c>
      <c r="R262" s="122"/>
      <c r="S262" s="122"/>
      <c r="T262" s="122"/>
      <c r="U262" s="122"/>
      <c r="V262" s="122"/>
    </row>
    <row r="263" spans="1:22" ht="15.75" customHeight="1">
      <c r="A263" s="38" t="s">
        <v>27</v>
      </c>
      <c r="B263" s="75">
        <v>17208</v>
      </c>
      <c r="C263" s="133">
        <v>2188.57877</v>
      </c>
      <c r="D263" s="133">
        <v>1831.1913900000002</v>
      </c>
      <c r="E263" s="75">
        <v>27258</v>
      </c>
      <c r="F263" s="133">
        <v>3048.4757</v>
      </c>
      <c r="G263" s="75">
        <v>1925</v>
      </c>
      <c r="H263" s="133">
        <v>509.73799999999994</v>
      </c>
      <c r="I263" s="133">
        <v>336.57300000000004</v>
      </c>
      <c r="J263" s="75">
        <v>2774</v>
      </c>
      <c r="K263" s="133">
        <v>630.52</v>
      </c>
      <c r="L263" s="74">
        <f t="shared" si="40"/>
        <v>19133</v>
      </c>
      <c r="M263" s="133">
        <f t="shared" si="41"/>
        <v>2698.31677</v>
      </c>
      <c r="N263" s="133">
        <f t="shared" si="42"/>
        <v>2167.7643900000003</v>
      </c>
      <c r="O263" s="74">
        <f t="shared" si="43"/>
        <v>30032</v>
      </c>
      <c r="P263" s="186">
        <f t="shared" si="44"/>
        <v>3678.9957</v>
      </c>
      <c r="R263" s="122"/>
      <c r="S263" s="122"/>
      <c r="T263" s="122"/>
      <c r="U263" s="122"/>
      <c r="V263" s="122"/>
    </row>
    <row r="264" spans="1:22" ht="15.75" customHeight="1">
      <c r="A264" s="38" t="s">
        <v>32</v>
      </c>
      <c r="B264" s="75">
        <v>5784</v>
      </c>
      <c r="C264" s="133">
        <v>783.0083399999999</v>
      </c>
      <c r="D264" s="133">
        <v>730.3155999999999</v>
      </c>
      <c r="E264" s="75">
        <v>7162</v>
      </c>
      <c r="F264" s="133">
        <v>872.98597</v>
      </c>
      <c r="G264" s="75">
        <v>45</v>
      </c>
      <c r="H264" s="133">
        <v>1132.3950000000002</v>
      </c>
      <c r="I264" s="133">
        <v>835.8919999999999</v>
      </c>
      <c r="J264" s="75">
        <v>64</v>
      </c>
      <c r="K264" s="133">
        <v>402.78700000000003</v>
      </c>
      <c r="L264" s="74">
        <f t="shared" si="40"/>
        <v>5829</v>
      </c>
      <c r="M264" s="133">
        <f t="shared" si="41"/>
        <v>1915.40334</v>
      </c>
      <c r="N264" s="133">
        <f t="shared" si="42"/>
        <v>1566.2075999999997</v>
      </c>
      <c r="O264" s="74">
        <f t="shared" si="43"/>
        <v>7226</v>
      </c>
      <c r="P264" s="186">
        <f t="shared" si="44"/>
        <v>1275.77297</v>
      </c>
      <c r="R264" s="122"/>
      <c r="S264" s="122"/>
      <c r="T264" s="122"/>
      <c r="U264" s="122"/>
      <c r="V264" s="122"/>
    </row>
    <row r="265" spans="1:22" ht="15.75" customHeight="1">
      <c r="A265" s="38" t="s">
        <v>147</v>
      </c>
      <c r="B265" s="75">
        <v>8238</v>
      </c>
      <c r="C265" s="133">
        <v>1827.03435</v>
      </c>
      <c r="D265" s="133">
        <v>1527.74359</v>
      </c>
      <c r="E265" s="75">
        <v>8628</v>
      </c>
      <c r="F265" s="133">
        <v>1797.7721700000002</v>
      </c>
      <c r="G265" s="75">
        <v>1359</v>
      </c>
      <c r="H265" s="133">
        <v>763.6969999999999</v>
      </c>
      <c r="I265" s="133">
        <v>632.9209999999998</v>
      </c>
      <c r="J265" s="75">
        <v>2010</v>
      </c>
      <c r="K265" s="133">
        <v>624.1279999999999</v>
      </c>
      <c r="L265" s="74">
        <f t="shared" si="40"/>
        <v>9597</v>
      </c>
      <c r="M265" s="133">
        <f t="shared" si="41"/>
        <v>2590.73135</v>
      </c>
      <c r="N265" s="133">
        <f t="shared" si="42"/>
        <v>2160.66459</v>
      </c>
      <c r="O265" s="74">
        <f t="shared" si="43"/>
        <v>10638</v>
      </c>
      <c r="P265" s="186">
        <f t="shared" si="44"/>
        <v>2421.90017</v>
      </c>
      <c r="R265" s="122"/>
      <c r="S265" s="122"/>
      <c r="T265" s="122"/>
      <c r="U265" s="122"/>
      <c r="V265" s="122"/>
    </row>
    <row r="266" spans="1:22" ht="15.75" customHeight="1">
      <c r="A266" s="38" t="s">
        <v>37</v>
      </c>
      <c r="B266" s="75">
        <v>13932</v>
      </c>
      <c r="C266" s="134">
        <v>1885.8556199999998</v>
      </c>
      <c r="D266" s="134">
        <v>1244.87848</v>
      </c>
      <c r="E266" s="75">
        <v>17404</v>
      </c>
      <c r="F266" s="134">
        <v>2039.27594</v>
      </c>
      <c r="G266" s="75">
        <v>932</v>
      </c>
      <c r="H266" s="134">
        <v>471.71399999999994</v>
      </c>
      <c r="I266" s="134">
        <v>451.867</v>
      </c>
      <c r="J266" s="75">
        <v>1505</v>
      </c>
      <c r="K266" s="134">
        <v>435.431</v>
      </c>
      <c r="L266" s="74">
        <f t="shared" si="40"/>
        <v>14864</v>
      </c>
      <c r="M266" s="134">
        <f t="shared" si="41"/>
        <v>2357.5696199999998</v>
      </c>
      <c r="N266" s="134">
        <f t="shared" si="42"/>
        <v>1696.74548</v>
      </c>
      <c r="O266" s="74">
        <f t="shared" si="43"/>
        <v>18909</v>
      </c>
      <c r="P266" s="175">
        <f t="shared" si="44"/>
        <v>2474.70694</v>
      </c>
      <c r="R266" s="122"/>
      <c r="S266" s="122"/>
      <c r="T266" s="122"/>
      <c r="U266" s="122"/>
      <c r="V266" s="122"/>
    </row>
    <row r="267" spans="1:22" ht="15.75" customHeight="1">
      <c r="A267" s="38" t="s">
        <v>42</v>
      </c>
      <c r="B267" s="75">
        <v>20529</v>
      </c>
      <c r="C267" s="133">
        <v>4342.698289999999</v>
      </c>
      <c r="D267" s="133">
        <v>3206.0510999999997</v>
      </c>
      <c r="E267" s="75">
        <v>23501</v>
      </c>
      <c r="F267" s="133">
        <v>4360.3515099999995</v>
      </c>
      <c r="G267" s="75">
        <v>4393</v>
      </c>
      <c r="H267" s="133">
        <v>14108.364999999996</v>
      </c>
      <c r="I267" s="133">
        <v>11034.713</v>
      </c>
      <c r="J267" s="75">
        <v>7966</v>
      </c>
      <c r="K267" s="133">
        <v>6218.289000000002</v>
      </c>
      <c r="L267" s="74">
        <f t="shared" si="40"/>
        <v>24922</v>
      </c>
      <c r="M267" s="133">
        <f t="shared" si="41"/>
        <v>18451.063289999995</v>
      </c>
      <c r="N267" s="133">
        <f t="shared" si="42"/>
        <v>14240.7641</v>
      </c>
      <c r="O267" s="74">
        <f t="shared" si="43"/>
        <v>31467</v>
      </c>
      <c r="P267" s="186">
        <f t="shared" si="44"/>
        <v>10578.640510000001</v>
      </c>
      <c r="R267" s="122"/>
      <c r="S267" s="122"/>
      <c r="T267" s="122"/>
      <c r="U267" s="122"/>
      <c r="V267" s="122"/>
    </row>
    <row r="268" spans="1:22" ht="15.75" customHeight="1">
      <c r="A268" s="38" t="s">
        <v>45</v>
      </c>
      <c r="B268" s="75">
        <v>26413</v>
      </c>
      <c r="C268" s="133">
        <v>7158.668129999999</v>
      </c>
      <c r="D268" s="133">
        <v>4356.72738</v>
      </c>
      <c r="E268" s="75">
        <v>29899</v>
      </c>
      <c r="F268" s="133">
        <v>6907.625110000002</v>
      </c>
      <c r="G268" s="75">
        <v>1851</v>
      </c>
      <c r="H268" s="133">
        <v>6188.798</v>
      </c>
      <c r="I268" s="133">
        <v>5706.206</v>
      </c>
      <c r="J268" s="75">
        <v>2551</v>
      </c>
      <c r="K268" s="133">
        <v>2033.741</v>
      </c>
      <c r="L268" s="74">
        <f t="shared" si="40"/>
        <v>28264</v>
      </c>
      <c r="M268" s="133">
        <f t="shared" si="41"/>
        <v>13347.466129999999</v>
      </c>
      <c r="N268" s="133">
        <f t="shared" si="42"/>
        <v>10062.93338</v>
      </c>
      <c r="O268" s="74">
        <f t="shared" si="43"/>
        <v>32450</v>
      </c>
      <c r="P268" s="186">
        <f t="shared" si="44"/>
        <v>8941.366110000003</v>
      </c>
      <c r="R268" s="122"/>
      <c r="S268" s="122"/>
      <c r="T268" s="122"/>
      <c r="U268" s="122"/>
      <c r="V268" s="122"/>
    </row>
    <row r="269" spans="1:22" ht="15.75" customHeight="1">
      <c r="A269" s="38" t="s">
        <v>49</v>
      </c>
      <c r="B269" s="75">
        <v>11560</v>
      </c>
      <c r="C269" s="133">
        <v>2586.8771500000003</v>
      </c>
      <c r="D269" s="133">
        <v>2914.4910800000002</v>
      </c>
      <c r="E269" s="75">
        <v>12977</v>
      </c>
      <c r="F269" s="133">
        <v>2510.30985</v>
      </c>
      <c r="G269" s="75">
        <v>177</v>
      </c>
      <c r="H269" s="133">
        <v>432.3830000000001</v>
      </c>
      <c r="I269" s="133">
        <v>366.153</v>
      </c>
      <c r="J269" s="75">
        <v>361</v>
      </c>
      <c r="K269" s="133">
        <v>272.395</v>
      </c>
      <c r="L269" s="74">
        <f t="shared" si="40"/>
        <v>11737</v>
      </c>
      <c r="M269" s="133">
        <f t="shared" si="41"/>
        <v>3019.2601500000005</v>
      </c>
      <c r="N269" s="133">
        <f t="shared" si="42"/>
        <v>3280.64408</v>
      </c>
      <c r="O269" s="74">
        <f t="shared" si="43"/>
        <v>13338</v>
      </c>
      <c r="P269" s="186">
        <f t="shared" si="44"/>
        <v>2782.70485</v>
      </c>
      <c r="R269" s="122"/>
      <c r="S269" s="122"/>
      <c r="T269" s="122"/>
      <c r="U269" s="122"/>
      <c r="V269" s="122"/>
    </row>
    <row r="270" spans="1:22" ht="15.75" customHeight="1">
      <c r="A270" s="38" t="s">
        <v>51</v>
      </c>
      <c r="B270" s="75">
        <v>15758</v>
      </c>
      <c r="C270" s="133">
        <v>3419.882130000001</v>
      </c>
      <c r="D270" s="133">
        <v>2424.6080899999997</v>
      </c>
      <c r="E270" s="75">
        <v>19870</v>
      </c>
      <c r="F270" s="133">
        <v>3623.1752900000006</v>
      </c>
      <c r="G270" s="75">
        <v>963</v>
      </c>
      <c r="H270" s="133">
        <v>1792.0739999999996</v>
      </c>
      <c r="I270" s="133">
        <v>1633.0870000000002</v>
      </c>
      <c r="J270" s="75">
        <v>1330</v>
      </c>
      <c r="K270" s="133">
        <v>690.565</v>
      </c>
      <c r="L270" s="74">
        <f t="shared" si="40"/>
        <v>16721</v>
      </c>
      <c r="M270" s="133">
        <f t="shared" si="41"/>
        <v>5211.9561300000005</v>
      </c>
      <c r="N270" s="133">
        <f t="shared" si="42"/>
        <v>4057.69509</v>
      </c>
      <c r="O270" s="74">
        <f t="shared" si="43"/>
        <v>21200</v>
      </c>
      <c r="P270" s="186">
        <f t="shared" si="44"/>
        <v>4313.740290000001</v>
      </c>
      <c r="R270" s="122"/>
      <c r="S270" s="122"/>
      <c r="T270" s="122"/>
      <c r="U270" s="122"/>
      <c r="V270" s="122"/>
    </row>
    <row r="271" spans="1:22" ht="15.75" customHeight="1">
      <c r="A271" s="38" t="s">
        <v>56</v>
      </c>
      <c r="B271" s="75">
        <v>1143</v>
      </c>
      <c r="C271" s="133">
        <v>519.335</v>
      </c>
      <c r="D271" s="133">
        <v>202.308</v>
      </c>
      <c r="E271" s="75">
        <v>1748</v>
      </c>
      <c r="F271" s="133">
        <v>517.1379999999999</v>
      </c>
      <c r="G271" s="75">
        <v>198</v>
      </c>
      <c r="H271" s="133">
        <v>32286.996000000006</v>
      </c>
      <c r="I271" s="133">
        <v>30368.505000000005</v>
      </c>
      <c r="J271" s="75">
        <v>141</v>
      </c>
      <c r="K271" s="133">
        <v>12239.892</v>
      </c>
      <c r="L271" s="74">
        <f t="shared" si="40"/>
        <v>1341</v>
      </c>
      <c r="M271" s="133">
        <f t="shared" si="41"/>
        <v>32806.331000000006</v>
      </c>
      <c r="N271" s="133">
        <f t="shared" si="42"/>
        <v>30570.813000000006</v>
      </c>
      <c r="O271" s="74">
        <f t="shared" si="43"/>
        <v>1889</v>
      </c>
      <c r="P271" s="186">
        <f t="shared" si="44"/>
        <v>12757.029999999999</v>
      </c>
      <c r="R271" s="122"/>
      <c r="S271" s="122"/>
      <c r="T271" s="122"/>
      <c r="U271" s="122"/>
      <c r="V271" s="122"/>
    </row>
    <row r="272" spans="1:22" ht="15.75" customHeight="1">
      <c r="A272" s="38" t="s">
        <v>66</v>
      </c>
      <c r="B272" s="75">
        <v>2980</v>
      </c>
      <c r="C272" s="133">
        <v>490.78486</v>
      </c>
      <c r="D272" s="133">
        <v>574.3901900000001</v>
      </c>
      <c r="E272" s="75">
        <v>3888</v>
      </c>
      <c r="F272" s="133">
        <v>544.34616</v>
      </c>
      <c r="G272" s="75">
        <v>67</v>
      </c>
      <c r="H272" s="133">
        <v>172.32699999999997</v>
      </c>
      <c r="I272" s="133">
        <v>108.644</v>
      </c>
      <c r="J272" s="75">
        <v>74</v>
      </c>
      <c r="K272" s="133">
        <v>149.53000000000003</v>
      </c>
      <c r="L272" s="74">
        <f t="shared" si="40"/>
        <v>3047</v>
      </c>
      <c r="M272" s="133">
        <f t="shared" si="41"/>
        <v>663.11186</v>
      </c>
      <c r="N272" s="133">
        <f t="shared" si="42"/>
        <v>683.0341900000001</v>
      </c>
      <c r="O272" s="74">
        <f t="shared" si="43"/>
        <v>3962</v>
      </c>
      <c r="P272" s="186">
        <f t="shared" si="44"/>
        <v>693.87616</v>
      </c>
      <c r="R272" s="122"/>
      <c r="S272" s="122"/>
      <c r="T272" s="122"/>
      <c r="U272" s="122"/>
      <c r="V272" s="122"/>
    </row>
    <row r="273" spans="1:22" ht="15.75" customHeight="1">
      <c r="A273" s="38" t="s">
        <v>61</v>
      </c>
      <c r="B273" s="75">
        <v>37716</v>
      </c>
      <c r="C273" s="133">
        <v>7050.97736</v>
      </c>
      <c r="D273" s="133">
        <v>4225.99727</v>
      </c>
      <c r="E273" s="75">
        <v>43107</v>
      </c>
      <c r="F273" s="133">
        <v>7242.16057</v>
      </c>
      <c r="G273" s="75">
        <v>6997</v>
      </c>
      <c r="H273" s="133">
        <v>3000.0540000000005</v>
      </c>
      <c r="I273" s="133">
        <v>3545.285</v>
      </c>
      <c r="J273" s="75">
        <v>13803</v>
      </c>
      <c r="K273" s="133">
        <v>3490.9570000000003</v>
      </c>
      <c r="L273" s="74">
        <f t="shared" si="40"/>
        <v>44713</v>
      </c>
      <c r="M273" s="133">
        <f t="shared" si="41"/>
        <v>10051.03136</v>
      </c>
      <c r="N273" s="133">
        <f t="shared" si="42"/>
        <v>7771.28227</v>
      </c>
      <c r="O273" s="74">
        <f t="shared" si="43"/>
        <v>56910</v>
      </c>
      <c r="P273" s="186">
        <f t="shared" si="44"/>
        <v>10733.11757</v>
      </c>
      <c r="R273" s="122"/>
      <c r="S273" s="122"/>
      <c r="T273" s="122"/>
      <c r="U273" s="122"/>
      <c r="V273" s="122"/>
    </row>
    <row r="274" spans="1:22" ht="15.75" customHeight="1">
      <c r="A274" s="38" t="s">
        <v>70</v>
      </c>
      <c r="B274" s="75">
        <v>14923</v>
      </c>
      <c r="C274" s="133">
        <v>2952.54071</v>
      </c>
      <c r="D274" s="133">
        <v>2749.3044799999993</v>
      </c>
      <c r="E274" s="75">
        <v>18269</v>
      </c>
      <c r="F274" s="133">
        <v>2786.56739</v>
      </c>
      <c r="G274" s="75">
        <v>1888</v>
      </c>
      <c r="H274" s="133">
        <v>3073.504</v>
      </c>
      <c r="I274" s="133">
        <v>2128.028</v>
      </c>
      <c r="J274" s="75">
        <v>2384</v>
      </c>
      <c r="K274" s="133">
        <v>1905.515</v>
      </c>
      <c r="L274" s="74">
        <f t="shared" si="40"/>
        <v>16811</v>
      </c>
      <c r="M274" s="133">
        <f t="shared" si="41"/>
        <v>6026.04471</v>
      </c>
      <c r="N274" s="133">
        <f t="shared" si="42"/>
        <v>4877.332479999999</v>
      </c>
      <c r="O274" s="74">
        <f t="shared" si="43"/>
        <v>20653</v>
      </c>
      <c r="P274" s="186">
        <f t="shared" si="44"/>
        <v>4692.0823900000005</v>
      </c>
      <c r="R274" s="122"/>
      <c r="S274" s="122"/>
      <c r="T274" s="122"/>
      <c r="U274" s="122"/>
      <c r="V274" s="122"/>
    </row>
    <row r="275" spans="1:22" ht="15.75" customHeight="1">
      <c r="A275" s="38" t="s">
        <v>75</v>
      </c>
      <c r="B275" s="75">
        <v>39233</v>
      </c>
      <c r="C275" s="133">
        <v>4800.47511</v>
      </c>
      <c r="D275" s="133">
        <v>3631.30334</v>
      </c>
      <c r="E275" s="75">
        <v>43545</v>
      </c>
      <c r="F275" s="133">
        <v>4910.477430000001</v>
      </c>
      <c r="G275" s="75">
        <v>3000</v>
      </c>
      <c r="H275" s="133">
        <v>3912.073</v>
      </c>
      <c r="I275" s="133">
        <v>1907.034</v>
      </c>
      <c r="J275" s="75">
        <v>3670</v>
      </c>
      <c r="K275" s="133">
        <v>1476.43</v>
      </c>
      <c r="L275" s="74">
        <f t="shared" si="40"/>
        <v>42233</v>
      </c>
      <c r="M275" s="133">
        <f t="shared" si="41"/>
        <v>8712.54811</v>
      </c>
      <c r="N275" s="133">
        <f t="shared" si="42"/>
        <v>5538.33734</v>
      </c>
      <c r="O275" s="74">
        <f t="shared" si="43"/>
        <v>47215</v>
      </c>
      <c r="P275" s="186">
        <f t="shared" si="44"/>
        <v>6386.907430000001</v>
      </c>
      <c r="R275" s="122"/>
      <c r="S275" s="122"/>
      <c r="T275" s="122"/>
      <c r="U275" s="122"/>
      <c r="V275" s="122"/>
    </row>
    <row r="276" spans="1:22" ht="15.75" customHeight="1">
      <c r="A276" s="38" t="s">
        <v>79</v>
      </c>
      <c r="B276" s="75">
        <v>11030</v>
      </c>
      <c r="C276" s="133">
        <v>1529.76566</v>
      </c>
      <c r="D276" s="133">
        <v>1558.87187</v>
      </c>
      <c r="E276" s="75">
        <v>14633</v>
      </c>
      <c r="F276" s="133">
        <v>1695.29878</v>
      </c>
      <c r="G276" s="75">
        <v>58</v>
      </c>
      <c r="H276" s="133">
        <v>517.817</v>
      </c>
      <c r="I276" s="133">
        <v>521.815</v>
      </c>
      <c r="J276" s="75">
        <v>86</v>
      </c>
      <c r="K276" s="133">
        <v>175.37</v>
      </c>
      <c r="L276" s="74">
        <f t="shared" si="40"/>
        <v>11088</v>
      </c>
      <c r="M276" s="133">
        <f t="shared" si="41"/>
        <v>2047.58266</v>
      </c>
      <c r="N276" s="133">
        <f t="shared" si="42"/>
        <v>2080.68687</v>
      </c>
      <c r="O276" s="74">
        <f t="shared" si="43"/>
        <v>14719</v>
      </c>
      <c r="P276" s="186">
        <f t="shared" si="44"/>
        <v>1870.66878</v>
      </c>
      <c r="R276" s="122"/>
      <c r="S276" s="122"/>
      <c r="T276" s="122"/>
      <c r="U276" s="122"/>
      <c r="V276" s="122"/>
    </row>
    <row r="277" spans="1:22" ht="15.75" customHeight="1">
      <c r="A277" s="38" t="s">
        <v>83</v>
      </c>
      <c r="B277" s="75">
        <v>6344</v>
      </c>
      <c r="C277" s="133">
        <v>4894.63349</v>
      </c>
      <c r="D277" s="133">
        <v>4215.608230000002</v>
      </c>
      <c r="E277" s="75">
        <v>8191</v>
      </c>
      <c r="F277" s="133">
        <v>2988.10627</v>
      </c>
      <c r="G277" s="75">
        <v>3125</v>
      </c>
      <c r="H277" s="133">
        <v>185353.797</v>
      </c>
      <c r="I277" s="133">
        <v>178492.28101431005</v>
      </c>
      <c r="J277" s="75">
        <v>1417</v>
      </c>
      <c r="K277" s="133">
        <v>31473.179999999993</v>
      </c>
      <c r="L277" s="74">
        <f t="shared" si="40"/>
        <v>9469</v>
      </c>
      <c r="M277" s="133">
        <f t="shared" si="41"/>
        <v>190248.43049</v>
      </c>
      <c r="N277" s="133">
        <f t="shared" si="42"/>
        <v>182707.88924431006</v>
      </c>
      <c r="O277" s="74">
        <f t="shared" si="43"/>
        <v>9608</v>
      </c>
      <c r="P277" s="186">
        <f t="shared" si="44"/>
        <v>34461.28627</v>
      </c>
      <c r="R277" s="122"/>
      <c r="S277" s="122"/>
      <c r="T277" s="121"/>
      <c r="U277" s="122"/>
      <c r="V277" s="122"/>
    </row>
    <row r="278" spans="1:22" ht="15.75" customHeight="1">
      <c r="A278" s="38" t="s">
        <v>87</v>
      </c>
      <c r="B278" s="75">
        <v>33376</v>
      </c>
      <c r="C278" s="133">
        <v>3386.9464800000005</v>
      </c>
      <c r="D278" s="133">
        <v>2382.2955</v>
      </c>
      <c r="E278" s="75">
        <v>33734</v>
      </c>
      <c r="F278" s="133">
        <v>3549.67558</v>
      </c>
      <c r="G278" s="75">
        <v>690</v>
      </c>
      <c r="H278" s="133">
        <v>1490.2829999999997</v>
      </c>
      <c r="I278" s="133">
        <v>1291.0869999999998</v>
      </c>
      <c r="J278" s="75">
        <v>855</v>
      </c>
      <c r="K278" s="133">
        <v>520.611</v>
      </c>
      <c r="L278" s="74">
        <f t="shared" si="40"/>
        <v>34066</v>
      </c>
      <c r="M278" s="133">
        <f t="shared" si="41"/>
        <v>4877.22948</v>
      </c>
      <c r="N278" s="133">
        <f t="shared" si="42"/>
        <v>3673.3824999999997</v>
      </c>
      <c r="O278" s="74">
        <f t="shared" si="43"/>
        <v>34589</v>
      </c>
      <c r="P278" s="186">
        <f t="shared" si="44"/>
        <v>4070.28658</v>
      </c>
      <c r="R278" s="122"/>
      <c r="S278" s="122"/>
      <c r="T278" s="122"/>
      <c r="U278" s="122"/>
      <c r="V278" s="122"/>
    </row>
    <row r="279" spans="1:22" ht="15.75" customHeight="1">
      <c r="A279" s="38" t="s">
        <v>91</v>
      </c>
      <c r="B279" s="75">
        <v>25215</v>
      </c>
      <c r="C279" s="133">
        <v>2828.92211</v>
      </c>
      <c r="D279" s="133">
        <v>2433.98621</v>
      </c>
      <c r="E279" s="75">
        <v>43312</v>
      </c>
      <c r="F279" s="133">
        <v>4448.7939</v>
      </c>
      <c r="G279" s="75">
        <v>1974</v>
      </c>
      <c r="H279" s="133">
        <v>1040.395</v>
      </c>
      <c r="I279" s="133">
        <v>1017.306</v>
      </c>
      <c r="J279" s="75">
        <v>4254</v>
      </c>
      <c r="K279" s="133">
        <v>978.1039999999999</v>
      </c>
      <c r="L279" s="74">
        <f t="shared" si="40"/>
        <v>27189</v>
      </c>
      <c r="M279" s="133">
        <f t="shared" si="41"/>
        <v>3869.31711</v>
      </c>
      <c r="N279" s="133">
        <f t="shared" si="42"/>
        <v>3451.29221</v>
      </c>
      <c r="O279" s="74">
        <f t="shared" si="43"/>
        <v>47566</v>
      </c>
      <c r="P279" s="186">
        <f t="shared" si="44"/>
        <v>5426.8979</v>
      </c>
      <c r="R279" s="122"/>
      <c r="S279" s="122"/>
      <c r="T279" s="122"/>
      <c r="U279" s="122"/>
      <c r="V279" s="122"/>
    </row>
    <row r="280" spans="1:22" ht="15.75" customHeight="1">
      <c r="A280" s="38" t="s">
        <v>95</v>
      </c>
      <c r="B280" s="75">
        <v>16906</v>
      </c>
      <c r="C280" s="133">
        <v>3550.5715400000004</v>
      </c>
      <c r="D280" s="133">
        <v>3312.4986199999994</v>
      </c>
      <c r="E280" s="75">
        <v>17169</v>
      </c>
      <c r="F280" s="133">
        <v>3429.08402</v>
      </c>
      <c r="G280" s="75">
        <v>301</v>
      </c>
      <c r="H280" s="133">
        <v>1177.5479999999998</v>
      </c>
      <c r="I280" s="133">
        <v>1069.701</v>
      </c>
      <c r="J280" s="75">
        <v>320</v>
      </c>
      <c r="K280" s="133">
        <v>567.245</v>
      </c>
      <c r="L280" s="74">
        <f t="shared" si="40"/>
        <v>17207</v>
      </c>
      <c r="M280" s="133">
        <f t="shared" si="41"/>
        <v>4728.11954</v>
      </c>
      <c r="N280" s="133">
        <f t="shared" si="42"/>
        <v>4382.199619999999</v>
      </c>
      <c r="O280" s="74">
        <f t="shared" si="43"/>
        <v>17489</v>
      </c>
      <c r="P280" s="186">
        <f t="shared" si="44"/>
        <v>3996.3290199999997</v>
      </c>
      <c r="R280" s="122"/>
      <c r="S280" s="122"/>
      <c r="T280" s="122"/>
      <c r="U280" s="122"/>
      <c r="V280" s="122"/>
    </row>
    <row r="281" spans="1:22" ht="15.75" customHeight="1">
      <c r="A281" s="38" t="s">
        <v>98</v>
      </c>
      <c r="B281" s="75">
        <v>4346</v>
      </c>
      <c r="C281" s="133">
        <v>639.2321400000001</v>
      </c>
      <c r="D281" s="133">
        <v>900.67019</v>
      </c>
      <c r="E281" s="75">
        <v>5309</v>
      </c>
      <c r="F281" s="133">
        <v>617.17738</v>
      </c>
      <c r="G281" s="75">
        <v>510</v>
      </c>
      <c r="H281" s="133">
        <v>108.577</v>
      </c>
      <c r="I281" s="133">
        <v>95.579</v>
      </c>
      <c r="J281" s="75">
        <v>539</v>
      </c>
      <c r="K281" s="133">
        <v>116.089</v>
      </c>
      <c r="L281" s="74">
        <f t="shared" si="40"/>
        <v>4856</v>
      </c>
      <c r="M281" s="133">
        <f t="shared" si="41"/>
        <v>747.8091400000001</v>
      </c>
      <c r="N281" s="133">
        <f t="shared" si="42"/>
        <v>996.24919</v>
      </c>
      <c r="O281" s="74">
        <f t="shared" si="43"/>
        <v>5848</v>
      </c>
      <c r="P281" s="186">
        <f t="shared" si="44"/>
        <v>733.26638</v>
      </c>
      <c r="R281" s="122"/>
      <c r="S281" s="122"/>
      <c r="T281" s="122"/>
      <c r="U281" s="122"/>
      <c r="V281" s="122"/>
    </row>
    <row r="282" spans="1:22" ht="15.75" customHeight="1">
      <c r="A282" s="38" t="s">
        <v>102</v>
      </c>
      <c r="B282" s="75">
        <v>39213</v>
      </c>
      <c r="C282" s="133">
        <v>5330.24438</v>
      </c>
      <c r="D282" s="133">
        <v>3811.3940199999993</v>
      </c>
      <c r="E282" s="75">
        <v>51276</v>
      </c>
      <c r="F282" s="133">
        <v>6007.415840000001</v>
      </c>
      <c r="G282" s="75">
        <v>2799</v>
      </c>
      <c r="H282" s="133">
        <v>21556.686</v>
      </c>
      <c r="I282" s="133">
        <v>20891.95</v>
      </c>
      <c r="J282" s="75">
        <v>4255</v>
      </c>
      <c r="K282" s="133">
        <v>7143.278</v>
      </c>
      <c r="L282" s="74">
        <f t="shared" si="40"/>
        <v>42012</v>
      </c>
      <c r="M282" s="133">
        <f t="shared" si="41"/>
        <v>26886.93038</v>
      </c>
      <c r="N282" s="133">
        <f t="shared" si="42"/>
        <v>24703.34402</v>
      </c>
      <c r="O282" s="74">
        <f t="shared" si="43"/>
        <v>55531</v>
      </c>
      <c r="P282" s="186">
        <f t="shared" si="44"/>
        <v>13150.69384</v>
      </c>
      <c r="R282" s="122"/>
      <c r="S282" s="122"/>
      <c r="T282" s="122"/>
      <c r="U282" s="122"/>
      <c r="V282" s="122"/>
    </row>
    <row r="283" spans="1:22" ht="15.75" customHeight="1">
      <c r="A283" s="38" t="s">
        <v>106</v>
      </c>
      <c r="B283" s="75">
        <v>37421</v>
      </c>
      <c r="C283" s="133">
        <v>4979.74114</v>
      </c>
      <c r="D283" s="133">
        <v>3748.3358399999997</v>
      </c>
      <c r="E283" s="75">
        <v>43494</v>
      </c>
      <c r="F283" s="133">
        <v>5047.524829999999</v>
      </c>
      <c r="G283" s="75">
        <v>4072</v>
      </c>
      <c r="H283" s="133">
        <v>2227.541</v>
      </c>
      <c r="I283" s="133">
        <v>2055.253</v>
      </c>
      <c r="J283" s="75">
        <v>6998</v>
      </c>
      <c r="K283" s="133">
        <v>2021.2020000000005</v>
      </c>
      <c r="L283" s="74">
        <f t="shared" si="40"/>
        <v>41493</v>
      </c>
      <c r="M283" s="133">
        <f t="shared" si="41"/>
        <v>7207.28214</v>
      </c>
      <c r="N283" s="133">
        <f t="shared" si="42"/>
        <v>5803.58884</v>
      </c>
      <c r="O283" s="74">
        <f t="shared" si="43"/>
        <v>50492</v>
      </c>
      <c r="P283" s="186">
        <f t="shared" si="44"/>
        <v>7068.72683</v>
      </c>
      <c r="R283" s="122"/>
      <c r="S283" s="122"/>
      <c r="T283" s="122"/>
      <c r="U283" s="122"/>
      <c r="V283" s="122"/>
    </row>
    <row r="284" spans="1:22" ht="15.75" customHeight="1">
      <c r="A284" s="38" t="s">
        <v>111</v>
      </c>
      <c r="B284" s="75">
        <v>7067</v>
      </c>
      <c r="C284" s="133">
        <v>1756.0491000000002</v>
      </c>
      <c r="D284" s="133">
        <v>1685.3230800000001</v>
      </c>
      <c r="E284" s="75">
        <v>9356</v>
      </c>
      <c r="F284" s="133">
        <v>1826.3064100000001</v>
      </c>
      <c r="G284" s="75">
        <v>1114</v>
      </c>
      <c r="H284" s="133">
        <v>1483.611</v>
      </c>
      <c r="I284" s="133">
        <v>1282.527</v>
      </c>
      <c r="J284" s="75">
        <v>1790</v>
      </c>
      <c r="K284" s="133">
        <v>768.4770000000001</v>
      </c>
      <c r="L284" s="74">
        <f t="shared" si="40"/>
        <v>8181</v>
      </c>
      <c r="M284" s="133">
        <f t="shared" si="41"/>
        <v>3239.6601</v>
      </c>
      <c r="N284" s="133">
        <f t="shared" si="42"/>
        <v>2967.85008</v>
      </c>
      <c r="O284" s="74">
        <f t="shared" si="43"/>
        <v>11146</v>
      </c>
      <c r="P284" s="186">
        <f t="shared" si="44"/>
        <v>2594.78341</v>
      </c>
      <c r="R284" s="122"/>
      <c r="S284" s="122"/>
      <c r="T284" s="122"/>
      <c r="U284" s="122"/>
      <c r="V284" s="122"/>
    </row>
    <row r="285" spans="1:22" ht="15.75" customHeight="1">
      <c r="A285" s="38" t="s">
        <v>110</v>
      </c>
      <c r="B285" s="75">
        <v>10861</v>
      </c>
      <c r="C285" s="133">
        <v>1758.0048499999998</v>
      </c>
      <c r="D285" s="133">
        <v>1717.53309</v>
      </c>
      <c r="E285" s="75">
        <v>12031</v>
      </c>
      <c r="F285" s="133">
        <v>1633.7750600000002</v>
      </c>
      <c r="G285" s="75">
        <v>354</v>
      </c>
      <c r="H285" s="133">
        <v>727.6669999999999</v>
      </c>
      <c r="I285" s="133">
        <v>547.573</v>
      </c>
      <c r="J285" s="75">
        <v>458</v>
      </c>
      <c r="K285" s="133">
        <v>288.63100000000003</v>
      </c>
      <c r="L285" s="74">
        <f t="shared" si="40"/>
        <v>11215</v>
      </c>
      <c r="M285" s="133">
        <f t="shared" si="41"/>
        <v>2485.6718499999997</v>
      </c>
      <c r="N285" s="133">
        <f t="shared" si="42"/>
        <v>2265.1060899999998</v>
      </c>
      <c r="O285" s="74">
        <f t="shared" si="43"/>
        <v>12489</v>
      </c>
      <c r="P285" s="186">
        <f t="shared" si="44"/>
        <v>1922.4060600000003</v>
      </c>
      <c r="R285" s="122"/>
      <c r="S285" s="122"/>
      <c r="T285" s="122"/>
      <c r="U285" s="122"/>
      <c r="V285" s="122"/>
    </row>
    <row r="286" spans="1:22" ht="15.75" customHeight="1">
      <c r="A286" s="38" t="s">
        <v>113</v>
      </c>
      <c r="B286" s="75">
        <v>33592</v>
      </c>
      <c r="C286" s="133">
        <v>4793.71347</v>
      </c>
      <c r="D286" s="133">
        <v>3224.4973499999996</v>
      </c>
      <c r="E286" s="75">
        <v>48701</v>
      </c>
      <c r="F286" s="133">
        <v>5702.208699999999</v>
      </c>
      <c r="G286" s="75">
        <v>4901</v>
      </c>
      <c r="H286" s="133">
        <v>2481.8499999999995</v>
      </c>
      <c r="I286" s="133">
        <v>1986.1690000000003</v>
      </c>
      <c r="J286" s="75">
        <v>5959</v>
      </c>
      <c r="K286" s="133">
        <v>1708.8760000000002</v>
      </c>
      <c r="L286" s="74">
        <f t="shared" si="40"/>
        <v>38493</v>
      </c>
      <c r="M286" s="133">
        <f t="shared" si="41"/>
        <v>7275.563469999999</v>
      </c>
      <c r="N286" s="133">
        <f t="shared" si="42"/>
        <v>5210.6663499999995</v>
      </c>
      <c r="O286" s="74">
        <f t="shared" si="43"/>
        <v>54660</v>
      </c>
      <c r="P286" s="186">
        <f t="shared" si="44"/>
        <v>7411.084699999999</v>
      </c>
      <c r="R286" s="122"/>
      <c r="S286" s="122"/>
      <c r="T286" s="122"/>
      <c r="U286" s="122"/>
      <c r="V286" s="122"/>
    </row>
    <row r="287" spans="1:22" ht="15.75" customHeight="1">
      <c r="A287" s="38" t="s">
        <v>116</v>
      </c>
      <c r="B287" s="75">
        <v>19744</v>
      </c>
      <c r="C287" s="133">
        <v>2550.83043</v>
      </c>
      <c r="D287" s="133">
        <v>2081.36185</v>
      </c>
      <c r="E287" s="75">
        <v>26899</v>
      </c>
      <c r="F287" s="133">
        <v>2996.67843</v>
      </c>
      <c r="G287" s="75">
        <v>1305</v>
      </c>
      <c r="H287" s="133">
        <v>3937.250000000001</v>
      </c>
      <c r="I287" s="133">
        <v>3559.9849999999997</v>
      </c>
      <c r="J287" s="75">
        <v>1850</v>
      </c>
      <c r="K287" s="133">
        <v>1360.813</v>
      </c>
      <c r="L287" s="74">
        <f t="shared" si="40"/>
        <v>21049</v>
      </c>
      <c r="M287" s="133">
        <f t="shared" si="41"/>
        <v>6488.080430000001</v>
      </c>
      <c r="N287" s="133">
        <f t="shared" si="42"/>
        <v>5641.34685</v>
      </c>
      <c r="O287" s="74">
        <f t="shared" si="43"/>
        <v>28749</v>
      </c>
      <c r="P287" s="186">
        <f t="shared" si="44"/>
        <v>4357.49143</v>
      </c>
      <c r="R287" s="122"/>
      <c r="S287" s="122"/>
      <c r="T287" s="122"/>
      <c r="U287" s="122"/>
      <c r="V287" s="122"/>
    </row>
    <row r="288" spans="1:22" ht="15.75" customHeight="1">
      <c r="A288" s="38" t="s">
        <v>119</v>
      </c>
      <c r="B288" s="75">
        <v>50545</v>
      </c>
      <c r="C288" s="134">
        <v>6235.364369999999</v>
      </c>
      <c r="D288" s="134">
        <v>4351.618570000001</v>
      </c>
      <c r="E288" s="75">
        <v>66453</v>
      </c>
      <c r="F288" s="134">
        <v>7915.66695</v>
      </c>
      <c r="G288" s="75">
        <v>10459</v>
      </c>
      <c r="H288" s="134">
        <v>4956.875</v>
      </c>
      <c r="I288" s="134">
        <v>3696.33</v>
      </c>
      <c r="J288" s="75">
        <v>14434</v>
      </c>
      <c r="K288" s="134">
        <v>4386.958</v>
      </c>
      <c r="L288" s="74">
        <f t="shared" si="40"/>
        <v>61004</v>
      </c>
      <c r="M288" s="134">
        <f t="shared" si="41"/>
        <v>11192.23937</v>
      </c>
      <c r="N288" s="134">
        <f t="shared" si="42"/>
        <v>8047.9485700000005</v>
      </c>
      <c r="O288" s="74">
        <f t="shared" si="43"/>
        <v>80887</v>
      </c>
      <c r="P288" s="175">
        <f t="shared" si="44"/>
        <v>12302.62495</v>
      </c>
      <c r="R288" s="122"/>
      <c r="S288" s="122"/>
      <c r="T288" s="122"/>
      <c r="U288" s="122"/>
      <c r="V288" s="122"/>
    </row>
    <row r="289" spans="1:22" ht="15.75" customHeight="1">
      <c r="A289" s="38" t="s">
        <v>122</v>
      </c>
      <c r="B289" s="75">
        <v>21056</v>
      </c>
      <c r="C289" s="133">
        <v>2453.6641900000004</v>
      </c>
      <c r="D289" s="133">
        <v>2049.69883</v>
      </c>
      <c r="E289" s="75">
        <v>28434</v>
      </c>
      <c r="F289" s="133">
        <v>2845.4356799999996</v>
      </c>
      <c r="G289" s="75">
        <v>1385</v>
      </c>
      <c r="H289" s="133">
        <v>458.49699999999996</v>
      </c>
      <c r="I289" s="133">
        <v>346.902</v>
      </c>
      <c r="J289" s="75">
        <v>1721</v>
      </c>
      <c r="K289" s="133">
        <v>450.7659999999999</v>
      </c>
      <c r="L289" s="74">
        <f t="shared" si="40"/>
        <v>22441</v>
      </c>
      <c r="M289" s="133">
        <f t="shared" si="41"/>
        <v>2912.1611900000003</v>
      </c>
      <c r="N289" s="133">
        <f t="shared" si="42"/>
        <v>2396.60083</v>
      </c>
      <c r="O289" s="74">
        <f t="shared" si="43"/>
        <v>30155</v>
      </c>
      <c r="P289" s="186">
        <f t="shared" si="44"/>
        <v>3296.2016799999997</v>
      </c>
      <c r="R289" s="122"/>
      <c r="S289" s="122"/>
      <c r="T289" s="122"/>
      <c r="U289" s="122"/>
      <c r="V289" s="122"/>
    </row>
    <row r="290" spans="1:22" ht="15.75" customHeight="1">
      <c r="A290" s="38" t="s">
        <v>125</v>
      </c>
      <c r="B290" s="75">
        <v>5563</v>
      </c>
      <c r="C290" s="133">
        <v>3823.54219</v>
      </c>
      <c r="D290" s="133">
        <v>3849.64609</v>
      </c>
      <c r="E290" s="75">
        <v>6986</v>
      </c>
      <c r="F290" s="133">
        <v>2492.34614</v>
      </c>
      <c r="G290" s="75">
        <v>337</v>
      </c>
      <c r="H290" s="133">
        <v>72512.955</v>
      </c>
      <c r="I290" s="133">
        <v>71100.18100000003</v>
      </c>
      <c r="J290" s="75">
        <v>385</v>
      </c>
      <c r="K290" s="133">
        <v>13069.839</v>
      </c>
      <c r="L290" s="74">
        <f t="shared" si="40"/>
        <v>5900</v>
      </c>
      <c r="M290" s="133">
        <f t="shared" si="41"/>
        <v>76336.49719</v>
      </c>
      <c r="N290" s="133">
        <f t="shared" si="42"/>
        <v>74949.82709000002</v>
      </c>
      <c r="O290" s="74">
        <f t="shared" si="43"/>
        <v>7371</v>
      </c>
      <c r="P290" s="186">
        <f t="shared" si="44"/>
        <v>15562.18514</v>
      </c>
      <c r="R290" s="122"/>
      <c r="S290" s="122"/>
      <c r="T290" s="122"/>
      <c r="U290" s="122"/>
      <c r="V290" s="122"/>
    </row>
    <row r="291" spans="1:22" ht="15.75" customHeight="1">
      <c r="A291" s="38" t="s">
        <v>128</v>
      </c>
      <c r="B291" s="75">
        <v>24439</v>
      </c>
      <c r="C291" s="133">
        <v>3069.32312</v>
      </c>
      <c r="D291" s="133">
        <v>2298.04336</v>
      </c>
      <c r="E291" s="75">
        <v>31936</v>
      </c>
      <c r="F291" s="133">
        <v>3236.92614</v>
      </c>
      <c r="G291" s="75">
        <v>850</v>
      </c>
      <c r="H291" s="133">
        <v>48089.073</v>
      </c>
      <c r="I291" s="133">
        <v>43357.076</v>
      </c>
      <c r="J291" s="75">
        <v>1316</v>
      </c>
      <c r="K291" s="133">
        <v>8125.4310000000005</v>
      </c>
      <c r="L291" s="74">
        <f t="shared" si="40"/>
        <v>25289</v>
      </c>
      <c r="M291" s="133">
        <f t="shared" si="41"/>
        <v>51158.39612</v>
      </c>
      <c r="N291" s="133">
        <f t="shared" si="42"/>
        <v>45655.119360000004</v>
      </c>
      <c r="O291" s="74">
        <f t="shared" si="43"/>
        <v>33252</v>
      </c>
      <c r="P291" s="186">
        <f t="shared" si="44"/>
        <v>11362.35714</v>
      </c>
      <c r="R291" s="122"/>
      <c r="S291" s="122"/>
      <c r="T291" s="122"/>
      <c r="U291" s="122"/>
      <c r="V291" s="122"/>
    </row>
    <row r="292" spans="1:22" ht="15.75" customHeight="1">
      <c r="A292" s="38" t="s">
        <v>130</v>
      </c>
      <c r="B292" s="75">
        <v>40299</v>
      </c>
      <c r="C292" s="133">
        <v>6411.531300000001</v>
      </c>
      <c r="D292" s="133">
        <v>5477.33188</v>
      </c>
      <c r="E292" s="75">
        <v>50375</v>
      </c>
      <c r="F292" s="133">
        <v>6675.8035</v>
      </c>
      <c r="G292" s="75">
        <v>1271</v>
      </c>
      <c r="H292" s="133">
        <v>10524.255</v>
      </c>
      <c r="I292" s="133">
        <v>9619.350999999997</v>
      </c>
      <c r="J292" s="75">
        <v>1321</v>
      </c>
      <c r="K292" s="133">
        <v>3764.5540000000015</v>
      </c>
      <c r="L292" s="74">
        <f t="shared" si="40"/>
        <v>41570</v>
      </c>
      <c r="M292" s="133">
        <f t="shared" si="41"/>
        <v>16935.7863</v>
      </c>
      <c r="N292" s="133">
        <f t="shared" si="42"/>
        <v>15096.682879999997</v>
      </c>
      <c r="O292" s="74">
        <f t="shared" si="43"/>
        <v>51696</v>
      </c>
      <c r="P292" s="186">
        <f t="shared" si="44"/>
        <v>10440.357500000002</v>
      </c>
      <c r="R292" s="122"/>
      <c r="S292" s="122"/>
      <c r="T292" s="122"/>
      <c r="U292" s="122"/>
      <c r="V292" s="122"/>
    </row>
    <row r="293" spans="1:22" ht="15.75" customHeight="1">
      <c r="A293" s="38" t="s">
        <v>131</v>
      </c>
      <c r="B293" s="75">
        <v>9112</v>
      </c>
      <c r="C293" s="133">
        <v>2717.04063</v>
      </c>
      <c r="D293" s="133">
        <v>1791.5619000000002</v>
      </c>
      <c r="E293" s="75">
        <v>12426</v>
      </c>
      <c r="F293" s="133">
        <v>2998.70389</v>
      </c>
      <c r="G293" s="75">
        <v>1539</v>
      </c>
      <c r="H293" s="133">
        <v>3788.6539999999995</v>
      </c>
      <c r="I293" s="133">
        <v>1484.261</v>
      </c>
      <c r="J293" s="75">
        <v>2654</v>
      </c>
      <c r="K293" s="133">
        <v>2530.856</v>
      </c>
      <c r="L293" s="74">
        <f t="shared" si="40"/>
        <v>10651</v>
      </c>
      <c r="M293" s="133">
        <f t="shared" si="41"/>
        <v>6505.69463</v>
      </c>
      <c r="N293" s="133">
        <f t="shared" si="42"/>
        <v>3275.8229</v>
      </c>
      <c r="O293" s="74">
        <f t="shared" si="43"/>
        <v>15080</v>
      </c>
      <c r="P293" s="186">
        <f t="shared" si="44"/>
        <v>5529.55989</v>
      </c>
      <c r="R293" s="122"/>
      <c r="S293" s="122"/>
      <c r="T293" s="122"/>
      <c r="U293" s="122"/>
      <c r="V293" s="122"/>
    </row>
    <row r="294" spans="1:22" ht="15.75" customHeight="1">
      <c r="A294" s="38" t="s">
        <v>132</v>
      </c>
      <c r="B294" s="75">
        <v>22004</v>
      </c>
      <c r="C294" s="133">
        <v>5285.12886</v>
      </c>
      <c r="D294" s="133">
        <v>4638.2264</v>
      </c>
      <c r="E294" s="75">
        <v>24798</v>
      </c>
      <c r="F294" s="133">
        <v>5096.58627</v>
      </c>
      <c r="G294" s="75">
        <v>927</v>
      </c>
      <c r="H294" s="133">
        <v>2214.2519999999995</v>
      </c>
      <c r="I294" s="133">
        <v>1921.957</v>
      </c>
      <c r="J294" s="75">
        <v>1398</v>
      </c>
      <c r="K294" s="133">
        <v>810.9830000000001</v>
      </c>
      <c r="L294" s="74">
        <f t="shared" si="40"/>
        <v>22931</v>
      </c>
      <c r="M294" s="133">
        <f t="shared" si="41"/>
        <v>7499.380859999999</v>
      </c>
      <c r="N294" s="133">
        <f t="shared" si="42"/>
        <v>6560.1834</v>
      </c>
      <c r="O294" s="74">
        <f t="shared" si="43"/>
        <v>26196</v>
      </c>
      <c r="P294" s="186">
        <f t="shared" si="44"/>
        <v>5907.56927</v>
      </c>
      <c r="R294" s="122"/>
      <c r="S294" s="122"/>
      <c r="T294" s="122"/>
      <c r="U294" s="122"/>
      <c r="V294" s="122"/>
    </row>
    <row r="295" spans="1:22" ht="15.75" customHeight="1">
      <c r="A295" s="38" t="s">
        <v>133</v>
      </c>
      <c r="B295" s="75">
        <v>35227</v>
      </c>
      <c r="C295" s="133">
        <v>5481.3444500000005</v>
      </c>
      <c r="D295" s="133">
        <v>4259.5092700000005</v>
      </c>
      <c r="E295" s="75">
        <v>39873</v>
      </c>
      <c r="F295" s="133">
        <v>5111.00076</v>
      </c>
      <c r="G295" s="75">
        <v>3226</v>
      </c>
      <c r="H295" s="133">
        <v>3059.379</v>
      </c>
      <c r="I295" s="133">
        <v>3160.8869999999997</v>
      </c>
      <c r="J295" s="75">
        <v>7430</v>
      </c>
      <c r="K295" s="133">
        <v>2415.5870000000004</v>
      </c>
      <c r="L295" s="74">
        <f t="shared" si="40"/>
        <v>38453</v>
      </c>
      <c r="M295" s="133">
        <f t="shared" si="41"/>
        <v>8540.723450000001</v>
      </c>
      <c r="N295" s="133">
        <f t="shared" si="42"/>
        <v>7420.39627</v>
      </c>
      <c r="O295" s="74">
        <f t="shared" si="43"/>
        <v>47303</v>
      </c>
      <c r="P295" s="186">
        <f t="shared" si="44"/>
        <v>7526.58776</v>
      </c>
      <c r="R295" s="122"/>
      <c r="S295" s="122"/>
      <c r="T295" s="122"/>
      <c r="U295" s="122"/>
      <c r="V295" s="122"/>
    </row>
    <row r="296" spans="1:22" ht="15.75" customHeight="1" thickBot="1">
      <c r="A296" s="45" t="s">
        <v>134</v>
      </c>
      <c r="B296" s="76">
        <v>43631</v>
      </c>
      <c r="C296" s="135">
        <v>5409.36356</v>
      </c>
      <c r="D296" s="135">
        <v>4193.482470000001</v>
      </c>
      <c r="E296" s="76">
        <v>52173</v>
      </c>
      <c r="F296" s="135">
        <v>5770.62733</v>
      </c>
      <c r="G296" s="76">
        <v>4374</v>
      </c>
      <c r="H296" s="135">
        <v>2598.7650000000003</v>
      </c>
      <c r="I296" s="135">
        <v>2155.343</v>
      </c>
      <c r="J296" s="76">
        <v>6191</v>
      </c>
      <c r="K296" s="135">
        <v>1708.063</v>
      </c>
      <c r="L296" s="74">
        <f t="shared" si="40"/>
        <v>48005</v>
      </c>
      <c r="M296" s="135">
        <f t="shared" si="41"/>
        <v>8008.12856</v>
      </c>
      <c r="N296" s="135">
        <f t="shared" si="42"/>
        <v>6348.825470000001</v>
      </c>
      <c r="O296" s="74">
        <f t="shared" si="43"/>
        <v>58364</v>
      </c>
      <c r="P296" s="187">
        <f t="shared" si="44"/>
        <v>7478.69033</v>
      </c>
      <c r="R296" s="122"/>
      <c r="S296" s="122"/>
      <c r="T296" s="122"/>
      <c r="U296" s="122"/>
      <c r="V296" s="122"/>
    </row>
    <row r="297" spans="1:22" ht="15.75" customHeight="1" thickBot="1">
      <c r="A297" s="53" t="s">
        <v>3</v>
      </c>
      <c r="B297" s="77">
        <f aca="true" t="shared" si="45" ref="B297:P297">SUM(B260:B296)</f>
        <v>860587</v>
      </c>
      <c r="C297" s="136">
        <f t="shared" si="45"/>
        <v>136984.12701999999</v>
      </c>
      <c r="D297" s="136">
        <f t="shared" si="45"/>
        <v>106264.46950999998</v>
      </c>
      <c r="E297" s="77">
        <f t="shared" si="45"/>
        <v>1074184</v>
      </c>
      <c r="F297" s="136">
        <f t="shared" si="45"/>
        <v>143990.58967999995</v>
      </c>
      <c r="G297" s="77">
        <f t="shared" si="45"/>
        <v>79191</v>
      </c>
      <c r="H297" s="136">
        <f t="shared" si="45"/>
        <v>445167.095</v>
      </c>
      <c r="I297" s="136">
        <f t="shared" si="45"/>
        <v>414983.0660143101</v>
      </c>
      <c r="J297" s="77">
        <f t="shared" si="45"/>
        <v>121312</v>
      </c>
      <c r="K297" s="136">
        <f t="shared" si="45"/>
        <v>120196.97700000001</v>
      </c>
      <c r="L297" s="77">
        <f t="shared" si="45"/>
        <v>939778</v>
      </c>
      <c r="M297" s="136">
        <f t="shared" si="45"/>
        <v>582151.2220200001</v>
      </c>
      <c r="N297" s="136">
        <f t="shared" si="45"/>
        <v>521247.53552431014</v>
      </c>
      <c r="O297" s="77">
        <f t="shared" si="45"/>
        <v>1195496</v>
      </c>
      <c r="P297" s="179">
        <f t="shared" si="45"/>
        <v>264187.56668000005</v>
      </c>
      <c r="R297" s="122"/>
      <c r="S297" s="122"/>
      <c r="T297" s="122"/>
      <c r="U297" s="122"/>
      <c r="V297" s="122"/>
    </row>
    <row r="298" spans="1:22" ht="15.75" customHeight="1" thickBot="1">
      <c r="A298" s="53" t="s">
        <v>159</v>
      </c>
      <c r="B298" s="78">
        <v>308060</v>
      </c>
      <c r="C298" s="137">
        <v>16131.878</v>
      </c>
      <c r="D298" s="137">
        <v>12858.47</v>
      </c>
      <c r="E298" s="78">
        <v>316501</v>
      </c>
      <c r="F298" s="137">
        <v>10142.627999999999</v>
      </c>
      <c r="G298" s="78">
        <v>0</v>
      </c>
      <c r="H298" s="137">
        <v>0</v>
      </c>
      <c r="I298" s="137">
        <v>0</v>
      </c>
      <c r="J298" s="78">
        <v>0</v>
      </c>
      <c r="K298" s="137">
        <v>0</v>
      </c>
      <c r="L298" s="78">
        <f>B298+G298</f>
        <v>308060</v>
      </c>
      <c r="M298" s="137">
        <f>C298+H298</f>
        <v>16131.878</v>
      </c>
      <c r="N298" s="137">
        <f>D298+I298</f>
        <v>12858.47</v>
      </c>
      <c r="O298" s="78">
        <f>E298+J298</f>
        <v>316501</v>
      </c>
      <c r="P298" s="178">
        <f>F298+K298</f>
        <v>10142.627999999999</v>
      </c>
      <c r="R298" s="122"/>
      <c r="S298" s="122"/>
      <c r="T298" s="122"/>
      <c r="U298" s="122"/>
      <c r="V298" s="122"/>
    </row>
    <row r="299" spans="1:22" ht="15.75" customHeight="1" thickBot="1">
      <c r="A299" s="53" t="s">
        <v>160</v>
      </c>
      <c r="B299" s="77">
        <f aca="true" t="shared" si="46" ref="B299:P299">B297+B298</f>
        <v>1168647</v>
      </c>
      <c r="C299" s="136">
        <f t="shared" si="46"/>
        <v>153116.00501999998</v>
      </c>
      <c r="D299" s="136">
        <f t="shared" si="46"/>
        <v>119122.93950999998</v>
      </c>
      <c r="E299" s="77">
        <f t="shared" si="46"/>
        <v>1390685</v>
      </c>
      <c r="F299" s="136">
        <f t="shared" si="46"/>
        <v>154133.21767999994</v>
      </c>
      <c r="G299" s="77">
        <f t="shared" si="46"/>
        <v>79191</v>
      </c>
      <c r="H299" s="136">
        <f t="shared" si="46"/>
        <v>445167.095</v>
      </c>
      <c r="I299" s="136">
        <f t="shared" si="46"/>
        <v>414983.0660143101</v>
      </c>
      <c r="J299" s="77">
        <f t="shared" si="46"/>
        <v>121312</v>
      </c>
      <c r="K299" s="136">
        <f t="shared" si="46"/>
        <v>120196.97700000001</v>
      </c>
      <c r="L299" s="77">
        <f t="shared" si="46"/>
        <v>1247838</v>
      </c>
      <c r="M299" s="136">
        <f t="shared" si="46"/>
        <v>598283.1000200001</v>
      </c>
      <c r="N299" s="136">
        <f t="shared" si="46"/>
        <v>534106.0055243102</v>
      </c>
      <c r="O299" s="77">
        <f t="shared" si="46"/>
        <v>1511997</v>
      </c>
      <c r="P299" s="179">
        <f t="shared" si="46"/>
        <v>274330.1946800001</v>
      </c>
      <c r="R299" s="122"/>
      <c r="S299" s="122"/>
      <c r="T299" s="122"/>
      <c r="U299" s="122"/>
      <c r="V299" s="122"/>
    </row>
    <row r="300" spans="1:16" ht="15.75" customHeight="1">
      <c r="A300" s="39"/>
      <c r="B300" s="97"/>
      <c r="C300" s="98"/>
      <c r="D300" s="98"/>
      <c r="E300" s="97"/>
      <c r="F300" s="98"/>
      <c r="G300" s="97"/>
      <c r="H300" s="98"/>
      <c r="I300" s="98"/>
      <c r="J300" s="97"/>
      <c r="K300" s="98"/>
      <c r="L300" s="97"/>
      <c r="M300" s="98"/>
      <c r="N300" s="98"/>
      <c r="O300" s="97"/>
      <c r="P300" s="98"/>
    </row>
    <row r="301" spans="1:16" ht="15.75" customHeight="1">
      <c r="A301" s="39"/>
      <c r="B301" s="97"/>
      <c r="C301" s="97"/>
      <c r="D301" s="97"/>
      <c r="E301" s="97"/>
      <c r="F301" s="98"/>
      <c r="G301" s="97"/>
      <c r="H301" s="97"/>
      <c r="I301" s="97"/>
      <c r="J301" s="97"/>
      <c r="K301" s="97"/>
      <c r="L301" s="97"/>
      <c r="M301" s="98"/>
      <c r="N301" s="98"/>
      <c r="O301" s="97"/>
      <c r="P301" s="98"/>
    </row>
    <row r="302" spans="1:16" ht="15.75" customHeight="1">
      <c r="A302" s="39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7"/>
      <c r="M302" s="98"/>
      <c r="N302" s="98"/>
      <c r="O302" s="97"/>
      <c r="P302" s="98"/>
    </row>
    <row r="303" spans="1:16" ht="15.75" customHeight="1">
      <c r="A303" s="39"/>
      <c r="B303" s="27"/>
      <c r="C303" s="28"/>
      <c r="D303" s="28"/>
      <c r="E303" s="28"/>
      <c r="F303" s="28"/>
      <c r="G303" s="27"/>
      <c r="H303" s="28"/>
      <c r="I303" s="28"/>
      <c r="J303" s="28"/>
      <c r="K303" s="28"/>
      <c r="L303" s="27"/>
      <c r="M303" s="28"/>
      <c r="N303" s="28"/>
      <c r="O303" s="28"/>
      <c r="P303" s="28"/>
    </row>
    <row r="304" spans="1:16" ht="15.75" customHeight="1">
      <c r="A304" s="222" t="s">
        <v>135</v>
      </c>
      <c r="B304" s="222"/>
      <c r="C304" s="222"/>
      <c r="D304" s="222"/>
      <c r="E304" s="222"/>
      <c r="F304" s="222"/>
      <c r="G304" s="222"/>
      <c r="H304" s="222"/>
      <c r="I304" s="222"/>
      <c r="J304" s="222"/>
      <c r="K304" s="222"/>
      <c r="L304" s="222"/>
      <c r="M304" s="222"/>
      <c r="N304" s="222"/>
      <c r="O304" s="222"/>
      <c r="P304" s="222"/>
    </row>
    <row r="305" spans="1:16" ht="15.75" customHeight="1">
      <c r="A305" s="222" t="s">
        <v>196</v>
      </c>
      <c r="B305" s="222"/>
      <c r="C305" s="222"/>
      <c r="D305" s="222"/>
      <c r="E305" s="222"/>
      <c r="F305" s="222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</row>
    <row r="306" spans="1:16" ht="15.75" customHeight="1">
      <c r="A306" s="36"/>
      <c r="B306" s="90"/>
      <c r="C306" s="90"/>
      <c r="D306" s="90"/>
      <c r="E306" s="90"/>
      <c r="F306" s="91"/>
      <c r="G306" s="90"/>
      <c r="H306" s="90"/>
      <c r="I306" s="90"/>
      <c r="J306" s="90"/>
      <c r="K306" s="91"/>
      <c r="L306" s="25"/>
      <c r="M306" s="25"/>
      <c r="N306" s="25"/>
      <c r="O306" s="25"/>
      <c r="P306" s="25"/>
    </row>
    <row r="307" spans="1:16" ht="15.75" customHeight="1" thickBot="1">
      <c r="A307" s="39" t="s">
        <v>9</v>
      </c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1" t="s">
        <v>193</v>
      </c>
    </row>
    <row r="308" spans="1:16" ht="15.75" customHeight="1" thickBot="1">
      <c r="A308" s="233" t="s">
        <v>136</v>
      </c>
      <c r="B308" s="226" t="s">
        <v>4</v>
      </c>
      <c r="C308" s="227"/>
      <c r="D308" s="227"/>
      <c r="E308" s="227"/>
      <c r="F308" s="228"/>
      <c r="G308" s="226" t="s">
        <v>5</v>
      </c>
      <c r="H308" s="227"/>
      <c r="I308" s="227"/>
      <c r="J308" s="227"/>
      <c r="K308" s="228"/>
      <c r="L308" s="226" t="s">
        <v>6</v>
      </c>
      <c r="M308" s="227"/>
      <c r="N308" s="227"/>
      <c r="O308" s="227"/>
      <c r="P308" s="228"/>
    </row>
    <row r="309" spans="1:16" ht="15.75" customHeight="1" thickBot="1">
      <c r="A309" s="234"/>
      <c r="B309" s="229" t="s">
        <v>178</v>
      </c>
      <c r="C309" s="229"/>
      <c r="D309" s="56" t="s">
        <v>179</v>
      </c>
      <c r="E309" s="230" t="s">
        <v>180</v>
      </c>
      <c r="F309" s="231"/>
      <c r="G309" s="229" t="s">
        <v>178</v>
      </c>
      <c r="H309" s="229"/>
      <c r="I309" s="56" t="s">
        <v>179</v>
      </c>
      <c r="J309" s="230" t="s">
        <v>180</v>
      </c>
      <c r="K309" s="231"/>
      <c r="L309" s="232" t="s">
        <v>178</v>
      </c>
      <c r="M309" s="229"/>
      <c r="N309" s="56" t="s">
        <v>179</v>
      </c>
      <c r="O309" s="230" t="s">
        <v>180</v>
      </c>
      <c r="P309" s="231"/>
    </row>
    <row r="310" spans="1:16" ht="31.5" customHeight="1" thickBot="1">
      <c r="A310" s="234"/>
      <c r="B310" s="59" t="s">
        <v>186</v>
      </c>
      <c r="C310" s="60" t="s">
        <v>187</v>
      </c>
      <c r="D310" s="60" t="s">
        <v>12</v>
      </c>
      <c r="E310" s="60" t="s">
        <v>177</v>
      </c>
      <c r="F310" s="60" t="s">
        <v>12</v>
      </c>
      <c r="G310" s="59" t="s">
        <v>186</v>
      </c>
      <c r="H310" s="60" t="s">
        <v>187</v>
      </c>
      <c r="I310" s="60" t="s">
        <v>12</v>
      </c>
      <c r="J310" s="60" t="s">
        <v>177</v>
      </c>
      <c r="K310" s="60" t="s">
        <v>12</v>
      </c>
      <c r="L310" s="59" t="s">
        <v>186</v>
      </c>
      <c r="M310" s="60" t="s">
        <v>187</v>
      </c>
      <c r="N310" s="60" t="s">
        <v>12</v>
      </c>
      <c r="O310" s="60" t="s">
        <v>177</v>
      </c>
      <c r="P310" s="61" t="s">
        <v>12</v>
      </c>
    </row>
    <row r="311" spans="1:16" ht="15.75" customHeight="1" thickBot="1">
      <c r="A311" s="234"/>
      <c r="B311" s="57">
        <v>1</v>
      </c>
      <c r="C311" s="58">
        <v>2</v>
      </c>
      <c r="D311" s="58">
        <v>3</v>
      </c>
      <c r="E311" s="58">
        <v>4</v>
      </c>
      <c r="F311" s="58">
        <v>5</v>
      </c>
      <c r="G311" s="57">
        <v>6</v>
      </c>
      <c r="H311" s="58">
        <v>7</v>
      </c>
      <c r="I311" s="58">
        <v>8</v>
      </c>
      <c r="J311" s="58">
        <v>9</v>
      </c>
      <c r="K311" s="58">
        <v>10</v>
      </c>
      <c r="L311" s="57" t="s">
        <v>188</v>
      </c>
      <c r="M311" s="58" t="s">
        <v>189</v>
      </c>
      <c r="N311" s="58" t="s">
        <v>190</v>
      </c>
      <c r="O311" s="58" t="s">
        <v>191</v>
      </c>
      <c r="P311" s="106" t="s">
        <v>192</v>
      </c>
    </row>
    <row r="312" spans="1:22" ht="15.75" customHeight="1">
      <c r="A312" s="40" t="s">
        <v>14</v>
      </c>
      <c r="B312" s="74">
        <v>3208</v>
      </c>
      <c r="C312" s="132">
        <v>731.12904</v>
      </c>
      <c r="D312" s="132">
        <v>360.037731</v>
      </c>
      <c r="E312" s="74">
        <v>4103</v>
      </c>
      <c r="F312" s="132">
        <f>814.520295-0.14</f>
        <v>814.380295</v>
      </c>
      <c r="G312" s="74">
        <v>79</v>
      </c>
      <c r="H312" s="132">
        <v>213.84699999999998</v>
      </c>
      <c r="I312" s="132">
        <v>175.666</v>
      </c>
      <c r="J312" s="74">
        <v>132</v>
      </c>
      <c r="K312" s="132">
        <v>90.35400000000001</v>
      </c>
      <c r="L312" s="74">
        <f aca="true" t="shared" si="47" ref="L312:L338">B312+G312</f>
        <v>3287</v>
      </c>
      <c r="M312" s="132">
        <f aca="true" t="shared" si="48" ref="M312:M338">C312+H312</f>
        <v>944.97604</v>
      </c>
      <c r="N312" s="132">
        <f aca="true" t="shared" si="49" ref="N312:N338">D312+I312</f>
        <v>535.7037310000001</v>
      </c>
      <c r="O312" s="74">
        <f aca="true" t="shared" si="50" ref="O312:O338">E312+J312</f>
        <v>4235</v>
      </c>
      <c r="P312" s="184">
        <f aca="true" t="shared" si="51" ref="P312:P338">F312+K312</f>
        <v>904.7342950000001</v>
      </c>
      <c r="R312" s="107"/>
      <c r="S312" s="107"/>
      <c r="T312" s="107"/>
      <c r="U312" s="107"/>
      <c r="V312" s="94"/>
    </row>
    <row r="313" spans="1:22" ht="15.75" customHeight="1">
      <c r="A313" s="41" t="s">
        <v>19</v>
      </c>
      <c r="B313" s="74">
        <v>4588</v>
      </c>
      <c r="C313" s="132">
        <v>890.8912270000001</v>
      </c>
      <c r="D313" s="132">
        <v>601.442248</v>
      </c>
      <c r="E313" s="74">
        <v>5734</v>
      </c>
      <c r="F313" s="132">
        <v>998.7195469999999</v>
      </c>
      <c r="G313" s="74">
        <v>34</v>
      </c>
      <c r="H313" s="132">
        <v>127.54400000000001</v>
      </c>
      <c r="I313" s="132">
        <v>112.46900000000001</v>
      </c>
      <c r="J313" s="74">
        <v>45</v>
      </c>
      <c r="K313" s="132">
        <v>33.769</v>
      </c>
      <c r="L313" s="74">
        <f t="shared" si="47"/>
        <v>4622</v>
      </c>
      <c r="M313" s="132">
        <f t="shared" si="48"/>
        <v>1018.435227</v>
      </c>
      <c r="N313" s="132">
        <f t="shared" si="49"/>
        <v>713.911248</v>
      </c>
      <c r="O313" s="74">
        <f t="shared" si="50"/>
        <v>5779</v>
      </c>
      <c r="P313" s="184">
        <f t="shared" si="51"/>
        <v>1032.488547</v>
      </c>
      <c r="R313" s="107"/>
      <c r="S313" s="107"/>
      <c r="T313" s="107"/>
      <c r="U313" s="107"/>
      <c r="V313" s="94"/>
    </row>
    <row r="314" spans="1:22" ht="15.75" customHeight="1">
      <c r="A314" s="41" t="s">
        <v>23</v>
      </c>
      <c r="B314" s="74">
        <v>3345</v>
      </c>
      <c r="C314" s="132">
        <v>721.780811</v>
      </c>
      <c r="D314" s="132">
        <v>466.445288</v>
      </c>
      <c r="E314" s="74">
        <v>6084</v>
      </c>
      <c r="F314" s="132">
        <v>1024.430612</v>
      </c>
      <c r="G314" s="74">
        <v>187</v>
      </c>
      <c r="H314" s="132">
        <v>234.19600000000003</v>
      </c>
      <c r="I314" s="132">
        <v>163.87</v>
      </c>
      <c r="J314" s="74">
        <v>379</v>
      </c>
      <c r="K314" s="132">
        <v>179.92899999999997</v>
      </c>
      <c r="L314" s="74">
        <f t="shared" si="47"/>
        <v>3532</v>
      </c>
      <c r="M314" s="132">
        <f t="shared" si="48"/>
        <v>955.976811</v>
      </c>
      <c r="N314" s="132">
        <f t="shared" si="49"/>
        <v>630.315288</v>
      </c>
      <c r="O314" s="74">
        <f t="shared" si="50"/>
        <v>6463</v>
      </c>
      <c r="P314" s="184">
        <f t="shared" si="51"/>
        <v>1204.3596120000002</v>
      </c>
      <c r="R314" s="107"/>
      <c r="S314" s="107"/>
      <c r="T314" s="107"/>
      <c r="U314" s="107"/>
      <c r="V314" s="94"/>
    </row>
    <row r="315" spans="1:22" ht="15.75" customHeight="1">
      <c r="A315" s="41" t="s">
        <v>28</v>
      </c>
      <c r="B315" s="74">
        <v>4663</v>
      </c>
      <c r="C315" s="132">
        <v>976.3559319999999</v>
      </c>
      <c r="D315" s="132">
        <v>713.292284</v>
      </c>
      <c r="E315" s="74">
        <v>5402</v>
      </c>
      <c r="F315" s="132">
        <v>947.997409</v>
      </c>
      <c r="G315" s="74">
        <v>76</v>
      </c>
      <c r="H315" s="132">
        <v>470.31</v>
      </c>
      <c r="I315" s="132">
        <v>401.731</v>
      </c>
      <c r="J315" s="74">
        <v>74</v>
      </c>
      <c r="K315" s="132">
        <v>182.08100000000002</v>
      </c>
      <c r="L315" s="74">
        <f t="shared" si="47"/>
        <v>4739</v>
      </c>
      <c r="M315" s="132">
        <f t="shared" si="48"/>
        <v>1446.6659319999999</v>
      </c>
      <c r="N315" s="132">
        <f t="shared" si="49"/>
        <v>1115.0232839999999</v>
      </c>
      <c r="O315" s="74">
        <f t="shared" si="50"/>
        <v>5476</v>
      </c>
      <c r="P315" s="184">
        <f t="shared" si="51"/>
        <v>1130.078409</v>
      </c>
      <c r="R315" s="107"/>
      <c r="S315" s="107"/>
      <c r="T315" s="107"/>
      <c r="U315" s="107"/>
      <c r="V315" s="94"/>
    </row>
    <row r="316" spans="1:22" ht="15.75" customHeight="1">
      <c r="A316" s="41" t="s">
        <v>33</v>
      </c>
      <c r="B316" s="74">
        <v>1988</v>
      </c>
      <c r="C316" s="132">
        <v>354.944836</v>
      </c>
      <c r="D316" s="132">
        <v>250.030356</v>
      </c>
      <c r="E316" s="74">
        <v>2655</v>
      </c>
      <c r="F316" s="132">
        <v>417.033123</v>
      </c>
      <c r="G316" s="74">
        <v>84</v>
      </c>
      <c r="H316" s="132">
        <v>30.844</v>
      </c>
      <c r="I316" s="132">
        <v>34.187</v>
      </c>
      <c r="J316" s="74">
        <v>255</v>
      </c>
      <c r="K316" s="132">
        <v>54.879000000000005</v>
      </c>
      <c r="L316" s="74">
        <f t="shared" si="47"/>
        <v>2072</v>
      </c>
      <c r="M316" s="132">
        <f t="shared" si="48"/>
        <v>385.788836</v>
      </c>
      <c r="N316" s="132">
        <f t="shared" si="49"/>
        <v>284.217356</v>
      </c>
      <c r="O316" s="74">
        <f t="shared" si="50"/>
        <v>2910</v>
      </c>
      <c r="P316" s="184">
        <f t="shared" si="51"/>
        <v>471.912123</v>
      </c>
      <c r="R316" s="107"/>
      <c r="S316" s="107"/>
      <c r="T316" s="107"/>
      <c r="U316" s="107"/>
      <c r="V316" s="94"/>
    </row>
    <row r="317" spans="1:22" ht="15.75" customHeight="1">
      <c r="A317" s="41" t="s">
        <v>38</v>
      </c>
      <c r="B317" s="74">
        <v>39</v>
      </c>
      <c r="C317" s="132">
        <v>13.770999999999999</v>
      </c>
      <c r="D317" s="132">
        <v>4.676186</v>
      </c>
      <c r="E317" s="74">
        <v>92</v>
      </c>
      <c r="F317" s="132">
        <v>17.848814</v>
      </c>
      <c r="G317" s="74">
        <v>23</v>
      </c>
      <c r="H317" s="132">
        <v>19.937</v>
      </c>
      <c r="I317" s="132">
        <v>14.056000000000001</v>
      </c>
      <c r="J317" s="74">
        <v>22</v>
      </c>
      <c r="K317" s="132">
        <v>12.572999999999999</v>
      </c>
      <c r="L317" s="74">
        <f t="shared" si="47"/>
        <v>62</v>
      </c>
      <c r="M317" s="132">
        <f t="shared" si="48"/>
        <v>33.708</v>
      </c>
      <c r="N317" s="132">
        <f t="shared" si="49"/>
        <v>18.732186000000002</v>
      </c>
      <c r="O317" s="74">
        <f t="shared" si="50"/>
        <v>114</v>
      </c>
      <c r="P317" s="184">
        <f t="shared" si="51"/>
        <v>30.421813999999998</v>
      </c>
      <c r="R317" s="107"/>
      <c r="S317" s="107"/>
      <c r="T317" s="107"/>
      <c r="U317" s="107"/>
      <c r="V317" s="94"/>
    </row>
    <row r="318" spans="1:22" ht="15.75" customHeight="1">
      <c r="A318" s="41" t="s">
        <v>137</v>
      </c>
      <c r="B318" s="74">
        <v>5061</v>
      </c>
      <c r="C318" s="132">
        <v>847.914178</v>
      </c>
      <c r="D318" s="132">
        <v>769.6364409999999</v>
      </c>
      <c r="E318" s="74">
        <v>6994</v>
      </c>
      <c r="F318" s="132">
        <v>951.221175</v>
      </c>
      <c r="G318" s="74">
        <v>208</v>
      </c>
      <c r="H318" s="132">
        <v>31.589000000000002</v>
      </c>
      <c r="I318" s="132">
        <v>41.058</v>
      </c>
      <c r="J318" s="74">
        <v>285</v>
      </c>
      <c r="K318" s="132">
        <v>40.427</v>
      </c>
      <c r="L318" s="74">
        <f t="shared" si="47"/>
        <v>5269</v>
      </c>
      <c r="M318" s="132">
        <f t="shared" si="48"/>
        <v>879.503178</v>
      </c>
      <c r="N318" s="132">
        <f t="shared" si="49"/>
        <v>810.6944409999999</v>
      </c>
      <c r="O318" s="74">
        <f t="shared" si="50"/>
        <v>7279</v>
      </c>
      <c r="P318" s="184">
        <f t="shared" si="51"/>
        <v>991.648175</v>
      </c>
      <c r="R318" s="107"/>
      <c r="S318" s="107"/>
      <c r="T318" s="107"/>
      <c r="U318" s="107"/>
      <c r="V318" s="94"/>
    </row>
    <row r="319" spans="1:22" ht="15.75" customHeight="1">
      <c r="A319" s="41" t="s">
        <v>176</v>
      </c>
      <c r="B319" s="74">
        <v>2410</v>
      </c>
      <c r="C319" s="132">
        <v>928.7593360000001</v>
      </c>
      <c r="D319" s="132">
        <v>639.478169</v>
      </c>
      <c r="E319" s="74">
        <v>2213</v>
      </c>
      <c r="F319" s="132">
        <v>1059.068887</v>
      </c>
      <c r="G319" s="74">
        <v>155</v>
      </c>
      <c r="H319" s="132">
        <v>48139.808000000005</v>
      </c>
      <c r="I319" s="132">
        <v>42906.998999999996</v>
      </c>
      <c r="J319" s="74">
        <v>337</v>
      </c>
      <c r="K319" s="132">
        <v>13518.949</v>
      </c>
      <c r="L319" s="74">
        <f t="shared" si="47"/>
        <v>2565</v>
      </c>
      <c r="M319" s="132">
        <f t="shared" si="48"/>
        <v>49068.56733600001</v>
      </c>
      <c r="N319" s="132">
        <f t="shared" si="49"/>
        <v>43546.477169</v>
      </c>
      <c r="O319" s="74">
        <f t="shared" si="50"/>
        <v>2550</v>
      </c>
      <c r="P319" s="184">
        <f t="shared" si="51"/>
        <v>14578.017887</v>
      </c>
      <c r="R319" s="107"/>
      <c r="S319" s="107"/>
      <c r="T319" s="107"/>
      <c r="U319" s="107"/>
      <c r="V319" s="94"/>
    </row>
    <row r="320" spans="1:22" ht="15.75" customHeight="1">
      <c r="A320" s="41" t="s">
        <v>138</v>
      </c>
      <c r="B320" s="74">
        <v>2545</v>
      </c>
      <c r="C320" s="132">
        <v>322.201005</v>
      </c>
      <c r="D320" s="132">
        <v>526.478848</v>
      </c>
      <c r="E320" s="74">
        <v>3919</v>
      </c>
      <c r="F320" s="132">
        <v>430.20638699999995</v>
      </c>
      <c r="G320" s="74">
        <v>17</v>
      </c>
      <c r="H320" s="132">
        <v>34.025</v>
      </c>
      <c r="I320" s="132">
        <v>31.598000000000003</v>
      </c>
      <c r="J320" s="74">
        <v>40</v>
      </c>
      <c r="K320" s="132">
        <v>16.564999999999998</v>
      </c>
      <c r="L320" s="74">
        <f t="shared" si="47"/>
        <v>2562</v>
      </c>
      <c r="M320" s="132">
        <f t="shared" si="48"/>
        <v>356.226005</v>
      </c>
      <c r="N320" s="132">
        <f t="shared" si="49"/>
        <v>558.0768479999999</v>
      </c>
      <c r="O320" s="74">
        <f t="shared" si="50"/>
        <v>3959</v>
      </c>
      <c r="P320" s="184">
        <f t="shared" si="51"/>
        <v>446.77138699999995</v>
      </c>
      <c r="R320" s="107"/>
      <c r="S320" s="107"/>
      <c r="T320" s="107"/>
      <c r="U320" s="107"/>
      <c r="V320" s="94"/>
    </row>
    <row r="321" spans="1:22" ht="15.75" customHeight="1">
      <c r="A321" s="41" t="s">
        <v>52</v>
      </c>
      <c r="B321" s="74">
        <v>9734</v>
      </c>
      <c r="C321" s="132">
        <v>1684.4626349999999</v>
      </c>
      <c r="D321" s="132">
        <v>1071.5825049999999</v>
      </c>
      <c r="E321" s="74">
        <v>14496</v>
      </c>
      <c r="F321" s="132">
        <v>2276.7733810000004</v>
      </c>
      <c r="G321" s="74">
        <v>367</v>
      </c>
      <c r="H321" s="132">
        <v>339.79999999999995</v>
      </c>
      <c r="I321" s="132">
        <v>228.919</v>
      </c>
      <c r="J321" s="74">
        <v>1298</v>
      </c>
      <c r="K321" s="132">
        <v>436.20300000000003</v>
      </c>
      <c r="L321" s="74">
        <f t="shared" si="47"/>
        <v>10101</v>
      </c>
      <c r="M321" s="132">
        <f t="shared" si="48"/>
        <v>2024.2626349999998</v>
      </c>
      <c r="N321" s="132">
        <f t="shared" si="49"/>
        <v>1300.501505</v>
      </c>
      <c r="O321" s="74">
        <f t="shared" si="50"/>
        <v>15794</v>
      </c>
      <c r="P321" s="184">
        <f t="shared" si="51"/>
        <v>2712.9763810000004</v>
      </c>
      <c r="R321" s="107"/>
      <c r="S321" s="107"/>
      <c r="T321" s="107"/>
      <c r="U321" s="107"/>
      <c r="V321" s="94"/>
    </row>
    <row r="322" spans="1:22" ht="15.75" customHeight="1">
      <c r="A322" s="41" t="s">
        <v>57</v>
      </c>
      <c r="B322" s="74">
        <v>7992</v>
      </c>
      <c r="C322" s="132">
        <v>1268.396963</v>
      </c>
      <c r="D322" s="132">
        <v>975.852561</v>
      </c>
      <c r="E322" s="74">
        <v>10382</v>
      </c>
      <c r="F322" s="132">
        <v>1379.619603</v>
      </c>
      <c r="G322" s="74">
        <v>122</v>
      </c>
      <c r="H322" s="132">
        <v>33.392</v>
      </c>
      <c r="I322" s="132">
        <v>41.104</v>
      </c>
      <c r="J322" s="74">
        <v>192</v>
      </c>
      <c r="K322" s="132">
        <v>45.239999999999995</v>
      </c>
      <c r="L322" s="74">
        <f t="shared" si="47"/>
        <v>8114</v>
      </c>
      <c r="M322" s="132">
        <f t="shared" si="48"/>
        <v>1301.788963</v>
      </c>
      <c r="N322" s="132">
        <f t="shared" si="49"/>
        <v>1016.9565610000001</v>
      </c>
      <c r="O322" s="74">
        <f t="shared" si="50"/>
        <v>10574</v>
      </c>
      <c r="P322" s="184">
        <f t="shared" si="51"/>
        <v>1424.859603</v>
      </c>
      <c r="R322" s="107"/>
      <c r="S322" s="107"/>
      <c r="T322" s="107"/>
      <c r="U322" s="107"/>
      <c r="V322" s="94"/>
    </row>
    <row r="323" spans="1:22" ht="15.75" customHeight="1">
      <c r="A323" s="41" t="s">
        <v>62</v>
      </c>
      <c r="B323" s="74">
        <v>6288</v>
      </c>
      <c r="C323" s="132">
        <v>970.491009</v>
      </c>
      <c r="D323" s="132">
        <v>913.895586</v>
      </c>
      <c r="E323" s="74">
        <v>6961</v>
      </c>
      <c r="F323" s="132">
        <v>964.093037</v>
      </c>
      <c r="G323" s="74">
        <v>23</v>
      </c>
      <c r="H323" s="132">
        <v>192.46399999999997</v>
      </c>
      <c r="I323" s="132">
        <v>159.163</v>
      </c>
      <c r="J323" s="74">
        <v>64</v>
      </c>
      <c r="K323" s="132">
        <v>84.598</v>
      </c>
      <c r="L323" s="74">
        <f t="shared" si="47"/>
        <v>6311</v>
      </c>
      <c r="M323" s="132">
        <f t="shared" si="48"/>
        <v>1162.955009</v>
      </c>
      <c r="N323" s="132">
        <f t="shared" si="49"/>
        <v>1073.058586</v>
      </c>
      <c r="O323" s="74">
        <f t="shared" si="50"/>
        <v>7025</v>
      </c>
      <c r="P323" s="184">
        <f t="shared" si="51"/>
        <v>1048.691037</v>
      </c>
      <c r="R323" s="107"/>
      <c r="S323" s="107"/>
      <c r="T323" s="107"/>
      <c r="U323" s="107"/>
      <c r="V323" s="94"/>
    </row>
    <row r="324" spans="1:22" ht="15.75" customHeight="1">
      <c r="A324" s="41" t="s">
        <v>67</v>
      </c>
      <c r="B324" s="74">
        <v>10507</v>
      </c>
      <c r="C324" s="132">
        <v>1190.3395440000002</v>
      </c>
      <c r="D324" s="132">
        <v>1294.123594</v>
      </c>
      <c r="E324" s="74">
        <v>12836</v>
      </c>
      <c r="F324" s="132">
        <v>1376.2195039999997</v>
      </c>
      <c r="G324" s="74">
        <v>74</v>
      </c>
      <c r="H324" s="132">
        <v>121.29700000000001</v>
      </c>
      <c r="I324" s="132">
        <v>182.599</v>
      </c>
      <c r="J324" s="74">
        <v>123</v>
      </c>
      <c r="K324" s="132">
        <v>130.411</v>
      </c>
      <c r="L324" s="74">
        <f t="shared" si="47"/>
        <v>10581</v>
      </c>
      <c r="M324" s="132">
        <f t="shared" si="48"/>
        <v>1311.6365440000002</v>
      </c>
      <c r="N324" s="132">
        <f t="shared" si="49"/>
        <v>1476.7225939999998</v>
      </c>
      <c r="O324" s="74">
        <f t="shared" si="50"/>
        <v>12959</v>
      </c>
      <c r="P324" s="184">
        <f t="shared" si="51"/>
        <v>1506.6305039999997</v>
      </c>
      <c r="R324" s="107"/>
      <c r="S324" s="107"/>
      <c r="T324" s="107"/>
      <c r="U324" s="107"/>
      <c r="V324" s="94"/>
    </row>
    <row r="325" spans="1:22" ht="15.75" customHeight="1">
      <c r="A325" s="41" t="s">
        <v>71</v>
      </c>
      <c r="B325" s="74">
        <v>16853</v>
      </c>
      <c r="C325" s="132">
        <v>1919.4396379999998</v>
      </c>
      <c r="D325" s="132">
        <v>901.394325</v>
      </c>
      <c r="E325" s="74">
        <v>18003</v>
      </c>
      <c r="F325" s="132">
        <v>2057.112349</v>
      </c>
      <c r="G325" s="74">
        <v>45</v>
      </c>
      <c r="H325" s="132">
        <v>129.941</v>
      </c>
      <c r="I325" s="132">
        <v>111.529</v>
      </c>
      <c r="J325" s="74">
        <v>182</v>
      </c>
      <c r="K325" s="132">
        <v>102.01</v>
      </c>
      <c r="L325" s="74">
        <f t="shared" si="47"/>
        <v>16898</v>
      </c>
      <c r="M325" s="132">
        <f t="shared" si="48"/>
        <v>2049.3806379999996</v>
      </c>
      <c r="N325" s="132">
        <f t="shared" si="49"/>
        <v>1012.923325</v>
      </c>
      <c r="O325" s="74">
        <f t="shared" si="50"/>
        <v>18185</v>
      </c>
      <c r="P325" s="184">
        <f t="shared" si="51"/>
        <v>2159.122349</v>
      </c>
      <c r="R325" s="107"/>
      <c r="S325" s="107"/>
      <c r="T325" s="107"/>
      <c r="U325" s="107"/>
      <c r="V325" s="94"/>
    </row>
    <row r="326" spans="1:22" ht="15.75" customHeight="1">
      <c r="A326" s="41" t="s">
        <v>76</v>
      </c>
      <c r="B326" s="74">
        <v>6338</v>
      </c>
      <c r="C326" s="132">
        <v>1021.5531250000001</v>
      </c>
      <c r="D326" s="132">
        <v>873.4754030000001</v>
      </c>
      <c r="E326" s="74">
        <v>8513</v>
      </c>
      <c r="F326" s="132">
        <v>1326.187543</v>
      </c>
      <c r="G326" s="74">
        <v>163</v>
      </c>
      <c r="H326" s="132">
        <v>141.67000000000002</v>
      </c>
      <c r="I326" s="132">
        <v>217.663</v>
      </c>
      <c r="J326" s="74">
        <v>275</v>
      </c>
      <c r="K326" s="132">
        <v>109.196</v>
      </c>
      <c r="L326" s="74">
        <f t="shared" si="47"/>
        <v>6501</v>
      </c>
      <c r="M326" s="132">
        <f t="shared" si="48"/>
        <v>1163.2231250000002</v>
      </c>
      <c r="N326" s="132">
        <f t="shared" si="49"/>
        <v>1091.1384030000002</v>
      </c>
      <c r="O326" s="74">
        <f t="shared" si="50"/>
        <v>8788</v>
      </c>
      <c r="P326" s="184">
        <f t="shared" si="51"/>
        <v>1435.383543</v>
      </c>
      <c r="R326" s="107"/>
      <c r="S326" s="107"/>
      <c r="T326" s="107"/>
      <c r="U326" s="107"/>
      <c r="V326" s="94"/>
    </row>
    <row r="327" spans="1:22" ht="15.75" customHeight="1">
      <c r="A327" s="41" t="s">
        <v>80</v>
      </c>
      <c r="B327" s="74">
        <v>8479</v>
      </c>
      <c r="C327" s="132">
        <v>1198.23143</v>
      </c>
      <c r="D327" s="132">
        <v>885.6205500000001</v>
      </c>
      <c r="E327" s="74">
        <v>12787</v>
      </c>
      <c r="F327" s="132">
        <v>1612.264422</v>
      </c>
      <c r="G327" s="74">
        <v>132</v>
      </c>
      <c r="H327" s="132">
        <v>113.65700000000001</v>
      </c>
      <c r="I327" s="132">
        <v>127.24600000000001</v>
      </c>
      <c r="J327" s="74">
        <v>416</v>
      </c>
      <c r="K327" s="132">
        <v>141.893</v>
      </c>
      <c r="L327" s="74">
        <f t="shared" si="47"/>
        <v>8611</v>
      </c>
      <c r="M327" s="132">
        <f t="shared" si="48"/>
        <v>1311.88843</v>
      </c>
      <c r="N327" s="132">
        <f t="shared" si="49"/>
        <v>1012.8665500000001</v>
      </c>
      <c r="O327" s="74">
        <f t="shared" si="50"/>
        <v>13203</v>
      </c>
      <c r="P327" s="184">
        <f t="shared" si="51"/>
        <v>1754.157422</v>
      </c>
      <c r="R327" s="107"/>
      <c r="S327" s="107"/>
      <c r="T327" s="107"/>
      <c r="U327" s="107"/>
      <c r="V327" s="94"/>
    </row>
    <row r="328" spans="1:22" ht="15.75" customHeight="1">
      <c r="A328" s="41" t="s">
        <v>84</v>
      </c>
      <c r="B328" s="74">
        <v>3178</v>
      </c>
      <c r="C328" s="132">
        <v>439.04852600000004</v>
      </c>
      <c r="D328" s="132">
        <v>349.135479</v>
      </c>
      <c r="E328" s="74">
        <v>5833</v>
      </c>
      <c r="F328" s="132">
        <v>654.983127</v>
      </c>
      <c r="G328" s="74">
        <v>89</v>
      </c>
      <c r="H328" s="132">
        <v>41.11</v>
      </c>
      <c r="I328" s="132">
        <v>52.596000000000004</v>
      </c>
      <c r="J328" s="74">
        <v>481</v>
      </c>
      <c r="K328" s="132">
        <v>121.071</v>
      </c>
      <c r="L328" s="74">
        <f t="shared" si="47"/>
        <v>3267</v>
      </c>
      <c r="M328" s="132">
        <f t="shared" si="48"/>
        <v>480.15852600000005</v>
      </c>
      <c r="N328" s="132">
        <f t="shared" si="49"/>
        <v>401.731479</v>
      </c>
      <c r="O328" s="74">
        <f t="shared" si="50"/>
        <v>6314</v>
      </c>
      <c r="P328" s="184">
        <f t="shared" si="51"/>
        <v>776.054127</v>
      </c>
      <c r="R328" s="107"/>
      <c r="S328" s="107"/>
      <c r="T328" s="107"/>
      <c r="U328" s="107"/>
      <c r="V328" s="94"/>
    </row>
    <row r="329" spans="1:22" ht="15.75" customHeight="1">
      <c r="A329" s="41" t="s">
        <v>154</v>
      </c>
      <c r="B329" s="74">
        <v>1073</v>
      </c>
      <c r="C329" s="132">
        <v>165.208811</v>
      </c>
      <c r="D329" s="132">
        <v>270.601451</v>
      </c>
      <c r="E329" s="74">
        <v>1309</v>
      </c>
      <c r="F329" s="132">
        <v>212.985338</v>
      </c>
      <c r="G329" s="74">
        <v>30</v>
      </c>
      <c r="H329" s="132">
        <v>1.196</v>
      </c>
      <c r="I329" s="132">
        <v>0.938</v>
      </c>
      <c r="J329" s="74">
        <v>67</v>
      </c>
      <c r="K329" s="132">
        <v>4.4910000000000005</v>
      </c>
      <c r="L329" s="74">
        <f t="shared" si="47"/>
        <v>1103</v>
      </c>
      <c r="M329" s="132">
        <f t="shared" si="48"/>
        <v>166.404811</v>
      </c>
      <c r="N329" s="132">
        <f t="shared" si="49"/>
        <v>271.539451</v>
      </c>
      <c r="O329" s="74">
        <f t="shared" si="50"/>
        <v>1376</v>
      </c>
      <c r="P329" s="184">
        <f t="shared" si="51"/>
        <v>217.47633800000003</v>
      </c>
      <c r="R329" s="107"/>
      <c r="S329" s="107"/>
      <c r="T329" s="107"/>
      <c r="U329" s="107"/>
      <c r="V329" s="94"/>
    </row>
    <row r="330" spans="1:22" ht="15.75" customHeight="1">
      <c r="A330" s="41" t="s">
        <v>88</v>
      </c>
      <c r="B330" s="74">
        <v>6576</v>
      </c>
      <c r="C330" s="132">
        <v>1317.376467</v>
      </c>
      <c r="D330" s="132">
        <v>820.9448160000001</v>
      </c>
      <c r="E330" s="74">
        <v>8717</v>
      </c>
      <c r="F330" s="132">
        <v>1407.0433940000003</v>
      </c>
      <c r="G330" s="74">
        <v>319</v>
      </c>
      <c r="H330" s="132">
        <v>181.14600000000002</v>
      </c>
      <c r="I330" s="132">
        <v>145.923</v>
      </c>
      <c r="J330" s="74">
        <v>567</v>
      </c>
      <c r="K330" s="132">
        <v>191.832</v>
      </c>
      <c r="L330" s="74">
        <f t="shared" si="47"/>
        <v>6895</v>
      </c>
      <c r="M330" s="132">
        <f t="shared" si="48"/>
        <v>1498.522467</v>
      </c>
      <c r="N330" s="132">
        <f t="shared" si="49"/>
        <v>966.8678160000001</v>
      </c>
      <c r="O330" s="74">
        <f t="shared" si="50"/>
        <v>9284</v>
      </c>
      <c r="P330" s="184">
        <f t="shared" si="51"/>
        <v>1598.8753940000001</v>
      </c>
      <c r="R330" s="107"/>
      <c r="S330" s="107"/>
      <c r="T330" s="107"/>
      <c r="U330" s="107"/>
      <c r="V330" s="94"/>
    </row>
    <row r="331" spans="1:22" ht="15.75" customHeight="1">
      <c r="A331" s="41" t="s">
        <v>92</v>
      </c>
      <c r="B331" s="74">
        <v>3716</v>
      </c>
      <c r="C331" s="132">
        <v>595.075641</v>
      </c>
      <c r="D331" s="132">
        <v>481.865227</v>
      </c>
      <c r="E331" s="74">
        <v>5615</v>
      </c>
      <c r="F331" s="132">
        <v>718.442059</v>
      </c>
      <c r="G331" s="74">
        <v>17</v>
      </c>
      <c r="H331" s="132">
        <v>127.691</v>
      </c>
      <c r="I331" s="132">
        <v>121.024</v>
      </c>
      <c r="J331" s="74">
        <v>49</v>
      </c>
      <c r="K331" s="132">
        <v>32.705999999999996</v>
      </c>
      <c r="L331" s="74">
        <f t="shared" si="47"/>
        <v>3733</v>
      </c>
      <c r="M331" s="132">
        <f t="shared" si="48"/>
        <v>722.766641</v>
      </c>
      <c r="N331" s="132">
        <f t="shared" si="49"/>
        <v>602.889227</v>
      </c>
      <c r="O331" s="74">
        <f t="shared" si="50"/>
        <v>5664</v>
      </c>
      <c r="P331" s="184">
        <f t="shared" si="51"/>
        <v>751.148059</v>
      </c>
      <c r="R331" s="107"/>
      <c r="S331" s="107"/>
      <c r="T331" s="107"/>
      <c r="U331" s="107"/>
      <c r="V331" s="94"/>
    </row>
    <row r="332" spans="1:22" ht="15.75" customHeight="1">
      <c r="A332" s="41" t="s">
        <v>96</v>
      </c>
      <c r="B332" s="74">
        <v>3230</v>
      </c>
      <c r="C332" s="132">
        <v>629.497968</v>
      </c>
      <c r="D332" s="132">
        <v>429.328391</v>
      </c>
      <c r="E332" s="74">
        <v>3896</v>
      </c>
      <c r="F332" s="132">
        <v>701.61318</v>
      </c>
      <c r="G332" s="74">
        <v>12</v>
      </c>
      <c r="H332" s="132">
        <v>74.12899999999999</v>
      </c>
      <c r="I332" s="132">
        <v>50.538000000000004</v>
      </c>
      <c r="J332" s="74">
        <v>61</v>
      </c>
      <c r="K332" s="132">
        <v>45.977000000000004</v>
      </c>
      <c r="L332" s="74">
        <f t="shared" si="47"/>
        <v>3242</v>
      </c>
      <c r="M332" s="132">
        <f t="shared" si="48"/>
        <v>703.626968</v>
      </c>
      <c r="N332" s="132">
        <f t="shared" si="49"/>
        <v>479.866391</v>
      </c>
      <c r="O332" s="74">
        <f t="shared" si="50"/>
        <v>3957</v>
      </c>
      <c r="P332" s="184">
        <f t="shared" si="51"/>
        <v>747.59018</v>
      </c>
      <c r="R332" s="107"/>
      <c r="S332" s="107"/>
      <c r="T332" s="107"/>
      <c r="U332" s="107"/>
      <c r="V332" s="94"/>
    </row>
    <row r="333" spans="1:22" ht="15.75" customHeight="1">
      <c r="A333" s="41" t="s">
        <v>99</v>
      </c>
      <c r="B333" s="74">
        <v>5414</v>
      </c>
      <c r="C333" s="132">
        <v>1201.8433879999998</v>
      </c>
      <c r="D333" s="132">
        <v>706.466046</v>
      </c>
      <c r="E333" s="74">
        <v>7109</v>
      </c>
      <c r="F333" s="132">
        <v>1382.034233</v>
      </c>
      <c r="G333" s="74">
        <v>4</v>
      </c>
      <c r="H333" s="132">
        <v>0.973</v>
      </c>
      <c r="I333" s="132">
        <v>9.425</v>
      </c>
      <c r="J333" s="74">
        <v>7</v>
      </c>
      <c r="K333" s="132">
        <v>1.166</v>
      </c>
      <c r="L333" s="74">
        <f t="shared" si="47"/>
        <v>5418</v>
      </c>
      <c r="M333" s="132">
        <f t="shared" si="48"/>
        <v>1202.8163879999997</v>
      </c>
      <c r="N333" s="132">
        <f t="shared" si="49"/>
        <v>715.891046</v>
      </c>
      <c r="O333" s="74">
        <f t="shared" si="50"/>
        <v>7116</v>
      </c>
      <c r="P333" s="184">
        <f t="shared" si="51"/>
        <v>1383.200233</v>
      </c>
      <c r="R333" s="107"/>
      <c r="S333" s="107"/>
      <c r="T333" s="107"/>
      <c r="U333" s="107"/>
      <c r="V333" s="94"/>
    </row>
    <row r="334" spans="1:22" ht="15.75" customHeight="1">
      <c r="A334" s="41" t="s">
        <v>103</v>
      </c>
      <c r="B334" s="74">
        <v>2279</v>
      </c>
      <c r="C334" s="132">
        <v>724.3755219999999</v>
      </c>
      <c r="D334" s="132">
        <v>571.323708</v>
      </c>
      <c r="E334" s="74">
        <v>3630</v>
      </c>
      <c r="F334" s="132">
        <v>877.3479759999999</v>
      </c>
      <c r="G334" s="74">
        <v>11</v>
      </c>
      <c r="H334" s="132">
        <v>9.518</v>
      </c>
      <c r="I334" s="132">
        <v>12.634</v>
      </c>
      <c r="J334" s="74">
        <v>13</v>
      </c>
      <c r="K334" s="132">
        <v>26.026</v>
      </c>
      <c r="L334" s="74">
        <f t="shared" si="47"/>
        <v>2290</v>
      </c>
      <c r="M334" s="132">
        <f t="shared" si="48"/>
        <v>733.893522</v>
      </c>
      <c r="N334" s="132">
        <f t="shared" si="49"/>
        <v>583.957708</v>
      </c>
      <c r="O334" s="74">
        <f t="shared" si="50"/>
        <v>3643</v>
      </c>
      <c r="P334" s="184">
        <f t="shared" si="51"/>
        <v>903.3739759999999</v>
      </c>
      <c r="R334" s="107"/>
      <c r="S334" s="107"/>
      <c r="T334" s="107"/>
      <c r="U334" s="107"/>
      <c r="V334" s="94"/>
    </row>
    <row r="335" spans="1:22" ht="15.75" customHeight="1" thickBot="1">
      <c r="A335" s="164" t="s">
        <v>107</v>
      </c>
      <c r="B335" s="96">
        <v>8324</v>
      </c>
      <c r="C335" s="138">
        <v>1017.742447</v>
      </c>
      <c r="D335" s="138">
        <v>726.236218</v>
      </c>
      <c r="E335" s="96">
        <v>8041</v>
      </c>
      <c r="F335" s="138">
        <v>1106.891069</v>
      </c>
      <c r="G335" s="96">
        <v>33</v>
      </c>
      <c r="H335" s="138">
        <v>62.513000000000005</v>
      </c>
      <c r="I335" s="138">
        <v>101.114</v>
      </c>
      <c r="J335" s="96">
        <v>72</v>
      </c>
      <c r="K335" s="138">
        <v>42.701</v>
      </c>
      <c r="L335" s="74">
        <f t="shared" si="47"/>
        <v>8357</v>
      </c>
      <c r="M335" s="138">
        <f t="shared" si="48"/>
        <v>1080.255447</v>
      </c>
      <c r="N335" s="138">
        <f t="shared" si="49"/>
        <v>827.350218</v>
      </c>
      <c r="O335" s="74">
        <f t="shared" si="50"/>
        <v>8113</v>
      </c>
      <c r="P335" s="185">
        <f t="shared" si="51"/>
        <v>1149.592069</v>
      </c>
      <c r="R335" s="107"/>
      <c r="S335" s="107"/>
      <c r="T335" s="107"/>
      <c r="U335" s="107"/>
      <c r="V335" s="94"/>
    </row>
    <row r="336" spans="1:22" ht="15.75" customHeight="1" thickBot="1">
      <c r="A336" s="165" t="s">
        <v>3</v>
      </c>
      <c r="B336" s="77">
        <f aca="true" t="shared" si="52" ref="B336:K336">SUM(B312:B335)</f>
        <v>127828</v>
      </c>
      <c r="C336" s="136">
        <f t="shared" si="52"/>
        <v>21130.830479</v>
      </c>
      <c r="D336" s="136">
        <f t="shared" si="52"/>
        <v>15603.363410999998</v>
      </c>
      <c r="E336" s="77">
        <f t="shared" si="52"/>
        <v>165324</v>
      </c>
      <c r="F336" s="136">
        <f t="shared" si="52"/>
        <v>24714.516464</v>
      </c>
      <c r="G336" s="77">
        <f t="shared" si="52"/>
        <v>2304</v>
      </c>
      <c r="H336" s="136">
        <f t="shared" si="52"/>
        <v>50872.597</v>
      </c>
      <c r="I336" s="136">
        <f t="shared" si="52"/>
        <v>45444.049</v>
      </c>
      <c r="J336" s="77">
        <f t="shared" si="52"/>
        <v>5436</v>
      </c>
      <c r="K336" s="136">
        <f t="shared" si="52"/>
        <v>15645.047</v>
      </c>
      <c r="L336" s="77">
        <f t="shared" si="47"/>
        <v>130132</v>
      </c>
      <c r="M336" s="136">
        <f t="shared" si="48"/>
        <v>72003.427479</v>
      </c>
      <c r="N336" s="136">
        <f t="shared" si="49"/>
        <v>61047.412411</v>
      </c>
      <c r="O336" s="77">
        <f t="shared" si="50"/>
        <v>170760</v>
      </c>
      <c r="P336" s="179">
        <f t="shared" si="51"/>
        <v>40359.563464</v>
      </c>
      <c r="R336" s="107"/>
      <c r="S336" s="107"/>
      <c r="T336" s="107"/>
      <c r="U336" s="107"/>
      <c r="V336" s="94"/>
    </row>
    <row r="337" spans="1:22" ht="15.75" customHeight="1" thickBot="1">
      <c r="A337" s="53" t="s">
        <v>159</v>
      </c>
      <c r="B337" s="78">
        <v>73721</v>
      </c>
      <c r="C337" s="137">
        <v>3215.4700000000003</v>
      </c>
      <c r="D337" s="137">
        <v>3014.050657</v>
      </c>
      <c r="E337" s="78">
        <v>115256</v>
      </c>
      <c r="F337" s="137">
        <v>3592.253091</v>
      </c>
      <c r="G337" s="78">
        <v>0</v>
      </c>
      <c r="H337" s="137">
        <v>0</v>
      </c>
      <c r="I337" s="137">
        <v>0</v>
      </c>
      <c r="J337" s="78">
        <v>0</v>
      </c>
      <c r="K337" s="137">
        <v>0</v>
      </c>
      <c r="L337" s="78">
        <f t="shared" si="47"/>
        <v>73721</v>
      </c>
      <c r="M337" s="137">
        <f t="shared" si="48"/>
        <v>3215.4700000000003</v>
      </c>
      <c r="N337" s="137">
        <f t="shared" si="49"/>
        <v>3014.050657</v>
      </c>
      <c r="O337" s="78">
        <f t="shared" si="50"/>
        <v>115256</v>
      </c>
      <c r="P337" s="178">
        <f t="shared" si="51"/>
        <v>3592.253091</v>
      </c>
      <c r="R337" s="107"/>
      <c r="S337" s="107"/>
      <c r="T337" s="107"/>
      <c r="U337" s="107"/>
      <c r="V337" s="94"/>
    </row>
    <row r="338" spans="1:22" ht="15.75" customHeight="1" thickBot="1">
      <c r="A338" s="53" t="s">
        <v>165</v>
      </c>
      <c r="B338" s="77">
        <f aca="true" t="shared" si="53" ref="B338:K338">B336+B337</f>
        <v>201549</v>
      </c>
      <c r="C338" s="136">
        <f t="shared" si="53"/>
        <v>24346.300479</v>
      </c>
      <c r="D338" s="136">
        <f t="shared" si="53"/>
        <v>18617.414068</v>
      </c>
      <c r="E338" s="77">
        <f t="shared" si="53"/>
        <v>280580</v>
      </c>
      <c r="F338" s="136">
        <f t="shared" si="53"/>
        <v>28306.769555</v>
      </c>
      <c r="G338" s="77">
        <f t="shared" si="53"/>
        <v>2304</v>
      </c>
      <c r="H338" s="136">
        <f t="shared" si="53"/>
        <v>50872.597</v>
      </c>
      <c r="I338" s="136">
        <f t="shared" si="53"/>
        <v>45444.049</v>
      </c>
      <c r="J338" s="77">
        <f t="shared" si="53"/>
        <v>5436</v>
      </c>
      <c r="K338" s="136">
        <f t="shared" si="53"/>
        <v>15645.047</v>
      </c>
      <c r="L338" s="77">
        <f t="shared" si="47"/>
        <v>203853</v>
      </c>
      <c r="M338" s="136">
        <f t="shared" si="48"/>
        <v>75218.897479</v>
      </c>
      <c r="N338" s="136">
        <f t="shared" si="49"/>
        <v>64061.463068</v>
      </c>
      <c r="O338" s="77">
        <f t="shared" si="50"/>
        <v>286016</v>
      </c>
      <c r="P338" s="179">
        <f t="shared" si="51"/>
        <v>43951.816555</v>
      </c>
      <c r="R338" s="107"/>
      <c r="S338" s="107"/>
      <c r="T338" s="107"/>
      <c r="U338" s="107"/>
      <c r="V338" s="94"/>
    </row>
    <row r="339" spans="1:16" ht="15.75" customHeight="1">
      <c r="A339" s="39"/>
      <c r="B339" s="31"/>
      <c r="C339" s="29"/>
      <c r="D339" s="29"/>
      <c r="E339" s="29"/>
      <c r="F339" s="29"/>
      <c r="G339" s="31"/>
      <c r="H339" s="29"/>
      <c r="I339" s="29"/>
      <c r="J339" s="29"/>
      <c r="K339" s="29"/>
      <c r="L339" s="31"/>
      <c r="M339" s="29"/>
      <c r="N339" s="29"/>
      <c r="O339" s="29"/>
      <c r="P339" s="29"/>
    </row>
    <row r="340" spans="1:16" ht="15.75" customHeight="1">
      <c r="A340" s="3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47"/>
      <c r="M340" s="47"/>
      <c r="N340" s="47"/>
      <c r="O340" s="47"/>
      <c r="P340" s="47"/>
    </row>
    <row r="341" spans="1:16" ht="15.75" customHeight="1">
      <c r="A341" s="3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31"/>
      <c r="M341" s="29"/>
      <c r="N341" s="29"/>
      <c r="O341" s="29"/>
      <c r="P341" s="29"/>
    </row>
    <row r="342" spans="1:16" ht="15.75" customHeight="1">
      <c r="A342" s="3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31"/>
      <c r="M342" s="29"/>
      <c r="N342" s="29"/>
      <c r="O342" s="29"/>
      <c r="P342" s="29"/>
    </row>
    <row r="343" spans="1:16" ht="15.75" customHeight="1">
      <c r="A343" s="3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31"/>
      <c r="M343" s="29"/>
      <c r="N343" s="29"/>
      <c r="O343" s="29"/>
      <c r="P343" s="29"/>
    </row>
    <row r="344" spans="1:16" ht="15.75" customHeight="1">
      <c r="A344" s="3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31"/>
      <c r="M344" s="29"/>
      <c r="N344" s="29"/>
      <c r="O344" s="29"/>
      <c r="P344" s="29"/>
    </row>
    <row r="345" spans="1:16" ht="15.75" customHeight="1">
      <c r="A345" s="3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31"/>
      <c r="M345" s="29"/>
      <c r="N345" s="29"/>
      <c r="O345" s="29"/>
      <c r="P345" s="29"/>
    </row>
    <row r="346" spans="1:16" ht="15.75" customHeight="1">
      <c r="A346" s="3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31"/>
      <c r="M346" s="29"/>
      <c r="N346" s="29"/>
      <c r="O346" s="29"/>
      <c r="P346" s="29"/>
    </row>
    <row r="347" spans="1:16" ht="15.75" customHeight="1">
      <c r="A347" s="3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31"/>
      <c r="M347" s="29"/>
      <c r="N347" s="29"/>
      <c r="O347" s="29"/>
      <c r="P347" s="29"/>
    </row>
    <row r="348" spans="1:16" ht="15.75" customHeight="1">
      <c r="A348" s="39"/>
      <c r="B348" s="31"/>
      <c r="C348" s="29"/>
      <c r="D348" s="29"/>
      <c r="E348" s="29"/>
      <c r="F348" s="29"/>
      <c r="G348" s="31"/>
      <c r="H348" s="29"/>
      <c r="I348" s="29"/>
      <c r="J348" s="29"/>
      <c r="K348" s="29"/>
      <c r="L348" s="31"/>
      <c r="M348" s="29"/>
      <c r="N348" s="29"/>
      <c r="O348" s="29"/>
      <c r="P348" s="29"/>
    </row>
    <row r="349" spans="1:16" ht="15.75" customHeight="1">
      <c r="A349" s="39"/>
      <c r="B349" s="31"/>
      <c r="C349" s="29"/>
      <c r="D349" s="29"/>
      <c r="E349" s="29"/>
      <c r="F349" s="29"/>
      <c r="G349" s="31"/>
      <c r="H349" s="29"/>
      <c r="I349" s="29"/>
      <c r="J349" s="29"/>
      <c r="K349" s="29"/>
      <c r="L349" s="31"/>
      <c r="M349" s="29"/>
      <c r="N349" s="29"/>
      <c r="O349" s="29"/>
      <c r="P349" s="29"/>
    </row>
    <row r="350" spans="1:16" ht="15.75" customHeight="1">
      <c r="A350" s="39"/>
      <c r="B350" s="31"/>
      <c r="C350" s="29"/>
      <c r="D350" s="29"/>
      <c r="E350" s="29"/>
      <c r="F350" s="29"/>
      <c r="G350" s="31"/>
      <c r="H350" s="29"/>
      <c r="I350" s="29"/>
      <c r="J350" s="29"/>
      <c r="K350" s="29"/>
      <c r="L350" s="31"/>
      <c r="M350" s="29"/>
      <c r="N350" s="29"/>
      <c r="O350" s="29"/>
      <c r="P350" s="29"/>
    </row>
    <row r="351" spans="1:16" ht="15.75" customHeight="1">
      <c r="A351" s="39"/>
      <c r="B351" s="31"/>
      <c r="C351" s="29"/>
      <c r="D351" s="29"/>
      <c r="E351" s="29"/>
      <c r="F351" s="29"/>
      <c r="G351" s="31"/>
      <c r="H351" s="29"/>
      <c r="I351" s="29"/>
      <c r="J351" s="29"/>
      <c r="K351" s="29"/>
      <c r="L351" s="31"/>
      <c r="M351" s="29"/>
      <c r="N351" s="29"/>
      <c r="O351" s="29"/>
      <c r="P351" s="29"/>
    </row>
    <row r="352" spans="1:16" ht="15.75" customHeight="1">
      <c r="A352" s="39"/>
      <c r="B352" s="31"/>
      <c r="C352" s="29"/>
      <c r="D352" s="29"/>
      <c r="E352" s="29"/>
      <c r="F352" s="29"/>
      <c r="G352" s="31"/>
      <c r="H352" s="29"/>
      <c r="I352" s="29"/>
      <c r="J352" s="29"/>
      <c r="K352" s="29"/>
      <c r="L352" s="31"/>
      <c r="M352" s="29"/>
      <c r="N352" s="29"/>
      <c r="O352" s="29"/>
      <c r="P352" s="29"/>
    </row>
    <row r="353" spans="1:16" ht="15.75" customHeight="1">
      <c r="A353" s="39"/>
      <c r="B353" s="31"/>
      <c r="C353" s="29"/>
      <c r="D353" s="29"/>
      <c r="E353" s="29"/>
      <c r="F353" s="29"/>
      <c r="G353" s="31"/>
      <c r="H353" s="29"/>
      <c r="I353" s="29"/>
      <c r="J353" s="29"/>
      <c r="K353" s="29"/>
      <c r="L353" s="31"/>
      <c r="M353" s="29"/>
      <c r="N353" s="29"/>
      <c r="O353" s="29"/>
      <c r="P353" s="29"/>
    </row>
    <row r="354" spans="1:16" ht="15.75" customHeight="1">
      <c r="A354" s="39"/>
      <c r="B354" s="31"/>
      <c r="C354" s="29"/>
      <c r="D354" s="29"/>
      <c r="E354" s="29"/>
      <c r="F354" s="29"/>
      <c r="G354" s="31"/>
      <c r="H354" s="29"/>
      <c r="I354" s="29"/>
      <c r="J354" s="29"/>
      <c r="K354" s="29"/>
      <c r="L354" s="31"/>
      <c r="M354" s="29"/>
      <c r="N354" s="29"/>
      <c r="O354" s="29"/>
      <c r="P354" s="29"/>
    </row>
    <row r="355" spans="1:16" ht="15.75" customHeight="1">
      <c r="A355" s="222" t="s">
        <v>135</v>
      </c>
      <c r="B355" s="222"/>
      <c r="C355" s="222"/>
      <c r="D355" s="222"/>
      <c r="E355" s="222"/>
      <c r="F355" s="222"/>
      <c r="G355" s="222"/>
      <c r="H355" s="222"/>
      <c r="I355" s="222"/>
      <c r="J355" s="222"/>
      <c r="K355" s="222"/>
      <c r="L355" s="222"/>
      <c r="M355" s="222"/>
      <c r="N355" s="222"/>
      <c r="O355" s="222"/>
      <c r="P355" s="222"/>
    </row>
    <row r="356" spans="1:16" ht="15.75" customHeight="1">
      <c r="A356" s="222" t="s">
        <v>196</v>
      </c>
      <c r="B356" s="222"/>
      <c r="C356" s="222"/>
      <c r="D356" s="222"/>
      <c r="E356" s="222"/>
      <c r="F356" s="222"/>
      <c r="G356" s="222"/>
      <c r="H356" s="222"/>
      <c r="I356" s="222"/>
      <c r="J356" s="222"/>
      <c r="K356" s="222"/>
      <c r="L356" s="222"/>
      <c r="M356" s="222"/>
      <c r="N356" s="222"/>
      <c r="O356" s="222"/>
      <c r="P356" s="222"/>
    </row>
    <row r="357" spans="1:16" ht="15.75" customHeight="1">
      <c r="A357" s="36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</row>
    <row r="358" spans="1:16" ht="15.75" customHeight="1" thickBot="1">
      <c r="A358" s="39" t="s">
        <v>149</v>
      </c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21" t="s">
        <v>193</v>
      </c>
    </row>
    <row r="359" spans="1:16" ht="15.75" customHeight="1" thickBot="1">
      <c r="A359" s="235" t="s">
        <v>136</v>
      </c>
      <c r="B359" s="226" t="s">
        <v>4</v>
      </c>
      <c r="C359" s="227"/>
      <c r="D359" s="227"/>
      <c r="E359" s="227"/>
      <c r="F359" s="228"/>
      <c r="G359" s="226" t="s">
        <v>5</v>
      </c>
      <c r="H359" s="227"/>
      <c r="I359" s="227"/>
      <c r="J359" s="227"/>
      <c r="K359" s="228"/>
      <c r="L359" s="226" t="s">
        <v>6</v>
      </c>
      <c r="M359" s="227"/>
      <c r="N359" s="227"/>
      <c r="O359" s="227"/>
      <c r="P359" s="228"/>
    </row>
    <row r="360" spans="1:16" ht="15.75" customHeight="1" thickBot="1">
      <c r="A360" s="236"/>
      <c r="B360" s="229" t="s">
        <v>178</v>
      </c>
      <c r="C360" s="229"/>
      <c r="D360" s="56" t="s">
        <v>179</v>
      </c>
      <c r="E360" s="230" t="s">
        <v>180</v>
      </c>
      <c r="F360" s="231"/>
      <c r="G360" s="229" t="s">
        <v>178</v>
      </c>
      <c r="H360" s="229"/>
      <c r="I360" s="56" t="s">
        <v>179</v>
      </c>
      <c r="J360" s="230" t="s">
        <v>180</v>
      </c>
      <c r="K360" s="231"/>
      <c r="L360" s="232" t="s">
        <v>178</v>
      </c>
      <c r="M360" s="229"/>
      <c r="N360" s="56" t="s">
        <v>179</v>
      </c>
      <c r="O360" s="230" t="s">
        <v>180</v>
      </c>
      <c r="P360" s="231"/>
    </row>
    <row r="361" spans="1:16" ht="33" customHeight="1" thickBot="1">
      <c r="A361" s="236"/>
      <c r="B361" s="59" t="s">
        <v>186</v>
      </c>
      <c r="C361" s="60" t="s">
        <v>187</v>
      </c>
      <c r="D361" s="60" t="s">
        <v>12</v>
      </c>
      <c r="E361" s="60" t="s">
        <v>177</v>
      </c>
      <c r="F361" s="60" t="s">
        <v>12</v>
      </c>
      <c r="G361" s="59" t="s">
        <v>186</v>
      </c>
      <c r="H361" s="60" t="s">
        <v>187</v>
      </c>
      <c r="I361" s="60" t="s">
        <v>12</v>
      </c>
      <c r="J361" s="60" t="s">
        <v>177</v>
      </c>
      <c r="K361" s="60" t="s">
        <v>12</v>
      </c>
      <c r="L361" s="59" t="s">
        <v>186</v>
      </c>
      <c r="M361" s="60" t="s">
        <v>187</v>
      </c>
      <c r="N361" s="60" t="s">
        <v>12</v>
      </c>
      <c r="O361" s="60" t="s">
        <v>177</v>
      </c>
      <c r="P361" s="61" t="s">
        <v>12</v>
      </c>
    </row>
    <row r="362" spans="1:16" ht="15.75" customHeight="1" thickBot="1">
      <c r="A362" s="236"/>
      <c r="B362" s="57">
        <v>1</v>
      </c>
      <c r="C362" s="58">
        <v>2</v>
      </c>
      <c r="D362" s="58">
        <v>3</v>
      </c>
      <c r="E362" s="58">
        <v>4</v>
      </c>
      <c r="F362" s="58">
        <v>5</v>
      </c>
      <c r="G362" s="57">
        <v>6</v>
      </c>
      <c r="H362" s="58">
        <v>7</v>
      </c>
      <c r="I362" s="58">
        <v>8</v>
      </c>
      <c r="J362" s="58">
        <v>9</v>
      </c>
      <c r="K362" s="58">
        <v>10</v>
      </c>
      <c r="L362" s="57" t="s">
        <v>188</v>
      </c>
      <c r="M362" s="58" t="s">
        <v>189</v>
      </c>
      <c r="N362" s="58" t="s">
        <v>190</v>
      </c>
      <c r="O362" s="58" t="s">
        <v>191</v>
      </c>
      <c r="P362" s="106" t="s">
        <v>192</v>
      </c>
    </row>
    <row r="363" spans="1:22" ht="15.75" customHeight="1">
      <c r="A363" s="40" t="s">
        <v>15</v>
      </c>
      <c r="B363" s="74">
        <v>2831</v>
      </c>
      <c r="C363" s="132">
        <v>729.12</v>
      </c>
      <c r="D363" s="132">
        <v>515.2635846999999</v>
      </c>
      <c r="E363" s="74">
        <v>3822</v>
      </c>
      <c r="F363" s="132">
        <v>787.7972454000001</v>
      </c>
      <c r="G363" s="74">
        <v>34</v>
      </c>
      <c r="H363" s="132">
        <v>40.758</v>
      </c>
      <c r="I363" s="132">
        <v>37.695</v>
      </c>
      <c r="J363" s="74">
        <v>133</v>
      </c>
      <c r="K363" s="132">
        <v>23.401000000000003</v>
      </c>
      <c r="L363" s="74">
        <f aca="true" t="shared" si="54" ref="L363:L403">B363+G363</f>
        <v>2865</v>
      </c>
      <c r="M363" s="132">
        <f aca="true" t="shared" si="55" ref="M363:M403">C363+H363</f>
        <v>769.878</v>
      </c>
      <c r="N363" s="132">
        <f aca="true" t="shared" si="56" ref="N363:N403">D363+I363</f>
        <v>552.9585847</v>
      </c>
      <c r="O363" s="74">
        <f aca="true" t="shared" si="57" ref="O363:O403">E363+J363</f>
        <v>3955</v>
      </c>
      <c r="P363" s="184">
        <f aca="true" t="shared" si="58" ref="P363:P403">F363+K363</f>
        <v>811.1982454</v>
      </c>
      <c r="R363" s="107"/>
      <c r="S363" s="107"/>
      <c r="T363" s="107"/>
      <c r="U363" s="107"/>
      <c r="V363" s="120"/>
    </row>
    <row r="364" spans="1:22" ht="15.75" customHeight="1">
      <c r="A364" s="41" t="s">
        <v>114</v>
      </c>
      <c r="B364" s="74">
        <v>102</v>
      </c>
      <c r="C364" s="132">
        <v>27.051</v>
      </c>
      <c r="D364" s="132">
        <v>3.624</v>
      </c>
      <c r="E364" s="74">
        <v>131</v>
      </c>
      <c r="F364" s="132">
        <v>30.005</v>
      </c>
      <c r="G364" s="74">
        <v>39</v>
      </c>
      <c r="H364" s="132">
        <v>7.089</v>
      </c>
      <c r="I364" s="132">
        <v>0</v>
      </c>
      <c r="J364" s="74">
        <v>39</v>
      </c>
      <c r="K364" s="132">
        <v>7.089</v>
      </c>
      <c r="L364" s="74">
        <f t="shared" si="54"/>
        <v>141</v>
      </c>
      <c r="M364" s="132">
        <f t="shared" si="55"/>
        <v>34.14</v>
      </c>
      <c r="N364" s="132">
        <f t="shared" si="56"/>
        <v>3.624</v>
      </c>
      <c r="O364" s="74">
        <f t="shared" si="57"/>
        <v>170</v>
      </c>
      <c r="P364" s="184">
        <f t="shared" si="58"/>
        <v>37.094</v>
      </c>
      <c r="R364" s="107"/>
      <c r="S364" s="107"/>
      <c r="T364" s="107"/>
      <c r="U364" s="107"/>
      <c r="V364" s="120"/>
    </row>
    <row r="365" spans="1:22" ht="15.75" customHeight="1">
      <c r="A365" s="41" t="s">
        <v>168</v>
      </c>
      <c r="B365" s="74">
        <v>532</v>
      </c>
      <c r="C365" s="132">
        <v>332.903</v>
      </c>
      <c r="D365" s="132">
        <v>181.59499999999997</v>
      </c>
      <c r="E365" s="74">
        <v>751</v>
      </c>
      <c r="F365" s="132">
        <v>348.5849999999999</v>
      </c>
      <c r="G365" s="74">
        <v>194</v>
      </c>
      <c r="H365" s="132">
        <v>63.938</v>
      </c>
      <c r="I365" s="132">
        <v>37.47299999999999</v>
      </c>
      <c r="J365" s="74">
        <v>200</v>
      </c>
      <c r="K365" s="132">
        <v>63.52</v>
      </c>
      <c r="L365" s="74">
        <f t="shared" si="54"/>
        <v>726</v>
      </c>
      <c r="M365" s="132">
        <f t="shared" si="55"/>
        <v>396.841</v>
      </c>
      <c r="N365" s="132">
        <f t="shared" si="56"/>
        <v>219.06799999999996</v>
      </c>
      <c r="O365" s="74">
        <f t="shared" si="57"/>
        <v>951</v>
      </c>
      <c r="P365" s="184">
        <f t="shared" si="58"/>
        <v>412.1049999999999</v>
      </c>
      <c r="R365" s="107"/>
      <c r="S365" s="107"/>
      <c r="T365" s="107"/>
      <c r="U365" s="107"/>
      <c r="V365" s="120"/>
    </row>
    <row r="366" spans="1:22" ht="15.75" customHeight="1">
      <c r="A366" s="41" t="s">
        <v>24</v>
      </c>
      <c r="B366" s="74">
        <v>46</v>
      </c>
      <c r="C366" s="132">
        <v>17.57</v>
      </c>
      <c r="D366" s="132">
        <v>7.18</v>
      </c>
      <c r="E366" s="74">
        <v>178</v>
      </c>
      <c r="F366" s="132">
        <v>32.480000000000004</v>
      </c>
      <c r="G366" s="74">
        <v>16</v>
      </c>
      <c r="H366" s="132">
        <v>3.4699999999999998</v>
      </c>
      <c r="I366" s="132">
        <v>3.658</v>
      </c>
      <c r="J366" s="74">
        <v>18</v>
      </c>
      <c r="K366" s="132">
        <v>3.2600000000000002</v>
      </c>
      <c r="L366" s="74">
        <f t="shared" si="54"/>
        <v>62</v>
      </c>
      <c r="M366" s="132">
        <f t="shared" si="55"/>
        <v>21.04</v>
      </c>
      <c r="N366" s="132">
        <f t="shared" si="56"/>
        <v>10.838</v>
      </c>
      <c r="O366" s="74">
        <f t="shared" si="57"/>
        <v>196</v>
      </c>
      <c r="P366" s="184">
        <f t="shared" si="58"/>
        <v>35.74</v>
      </c>
      <c r="R366" s="107"/>
      <c r="S366" s="107"/>
      <c r="T366" s="107"/>
      <c r="U366" s="107"/>
      <c r="V366" s="120"/>
    </row>
    <row r="367" spans="1:22" ht="15.75" customHeight="1">
      <c r="A367" s="41" t="s">
        <v>29</v>
      </c>
      <c r="B367" s="74">
        <v>195</v>
      </c>
      <c r="C367" s="132">
        <v>26.33</v>
      </c>
      <c r="D367" s="132">
        <v>27.904</v>
      </c>
      <c r="E367" s="74">
        <v>314</v>
      </c>
      <c r="F367" s="132">
        <v>38.888000000000005</v>
      </c>
      <c r="G367" s="74">
        <v>12</v>
      </c>
      <c r="H367" s="132">
        <v>11.383</v>
      </c>
      <c r="I367" s="132">
        <v>9.339</v>
      </c>
      <c r="J367" s="74">
        <v>28</v>
      </c>
      <c r="K367" s="132">
        <v>8.829</v>
      </c>
      <c r="L367" s="74">
        <f t="shared" si="54"/>
        <v>207</v>
      </c>
      <c r="M367" s="132">
        <f t="shared" si="55"/>
        <v>37.712999999999994</v>
      </c>
      <c r="N367" s="132">
        <f t="shared" si="56"/>
        <v>37.243</v>
      </c>
      <c r="O367" s="74">
        <f t="shared" si="57"/>
        <v>342</v>
      </c>
      <c r="P367" s="184">
        <f t="shared" si="58"/>
        <v>47.717000000000006</v>
      </c>
      <c r="R367" s="107"/>
      <c r="S367" s="107"/>
      <c r="T367" s="107"/>
      <c r="U367" s="107"/>
      <c r="V367" s="120"/>
    </row>
    <row r="368" spans="1:22" ht="15.75" customHeight="1">
      <c r="A368" s="41" t="s">
        <v>34</v>
      </c>
      <c r="B368" s="74">
        <v>1394</v>
      </c>
      <c r="C368" s="132">
        <v>611.0360999999999</v>
      </c>
      <c r="D368" s="132">
        <v>348.71878389999995</v>
      </c>
      <c r="E368" s="74">
        <v>1534</v>
      </c>
      <c r="F368" s="132">
        <v>547.2388925</v>
      </c>
      <c r="G368" s="74">
        <v>662</v>
      </c>
      <c r="H368" s="132">
        <v>257.029</v>
      </c>
      <c r="I368" s="132">
        <v>298.174</v>
      </c>
      <c r="J368" s="74">
        <v>1092</v>
      </c>
      <c r="K368" s="132">
        <v>336.113</v>
      </c>
      <c r="L368" s="74">
        <f t="shared" si="54"/>
        <v>2056</v>
      </c>
      <c r="M368" s="132">
        <f t="shared" si="55"/>
        <v>868.0650999999999</v>
      </c>
      <c r="N368" s="132">
        <f t="shared" si="56"/>
        <v>646.8927838999999</v>
      </c>
      <c r="O368" s="74">
        <f t="shared" si="57"/>
        <v>2626</v>
      </c>
      <c r="P368" s="184">
        <f t="shared" si="58"/>
        <v>883.3518925000001</v>
      </c>
      <c r="R368" s="107"/>
      <c r="S368" s="107"/>
      <c r="T368" s="107"/>
      <c r="U368" s="107"/>
      <c r="V368" s="120"/>
    </row>
    <row r="369" spans="1:22" ht="15.75" customHeight="1">
      <c r="A369" s="41" t="s">
        <v>39</v>
      </c>
      <c r="B369" s="74">
        <v>1169</v>
      </c>
      <c r="C369" s="132">
        <v>284.95500000000004</v>
      </c>
      <c r="D369" s="132">
        <v>112.301</v>
      </c>
      <c r="E369" s="74">
        <v>2354</v>
      </c>
      <c r="F369" s="132">
        <v>450.94100000000003</v>
      </c>
      <c r="G369" s="74">
        <v>10</v>
      </c>
      <c r="H369" s="132">
        <v>2.294</v>
      </c>
      <c r="I369" s="132">
        <v>1.218</v>
      </c>
      <c r="J369" s="74">
        <v>67</v>
      </c>
      <c r="K369" s="132">
        <v>6.923</v>
      </c>
      <c r="L369" s="74">
        <f t="shared" si="54"/>
        <v>1179</v>
      </c>
      <c r="M369" s="132">
        <f t="shared" si="55"/>
        <v>287.249</v>
      </c>
      <c r="N369" s="132">
        <f t="shared" si="56"/>
        <v>113.519</v>
      </c>
      <c r="O369" s="74">
        <f t="shared" si="57"/>
        <v>2421</v>
      </c>
      <c r="P369" s="184">
        <f t="shared" si="58"/>
        <v>457.86400000000003</v>
      </c>
      <c r="R369" s="107"/>
      <c r="S369" s="107"/>
      <c r="T369" s="107"/>
      <c r="U369" s="107"/>
      <c r="V369" s="120"/>
    </row>
    <row r="370" spans="1:22" ht="15.75" customHeight="1">
      <c r="A370" s="41" t="s">
        <v>169</v>
      </c>
      <c r="B370" s="74">
        <v>5707</v>
      </c>
      <c r="C370" s="132">
        <v>829.594165</v>
      </c>
      <c r="D370" s="132">
        <v>654.2498322000001</v>
      </c>
      <c r="E370" s="74">
        <v>5643</v>
      </c>
      <c r="F370" s="132">
        <v>702.7613481</v>
      </c>
      <c r="G370" s="74">
        <v>113</v>
      </c>
      <c r="H370" s="132">
        <v>65.229</v>
      </c>
      <c r="I370" s="132">
        <v>33.824</v>
      </c>
      <c r="J370" s="74">
        <v>175</v>
      </c>
      <c r="K370" s="132">
        <v>104.59500000000001</v>
      </c>
      <c r="L370" s="74">
        <f t="shared" si="54"/>
        <v>5820</v>
      </c>
      <c r="M370" s="132">
        <f t="shared" si="55"/>
        <v>894.823165</v>
      </c>
      <c r="N370" s="132">
        <f t="shared" si="56"/>
        <v>688.0738322000001</v>
      </c>
      <c r="O370" s="74">
        <f t="shared" si="57"/>
        <v>5818</v>
      </c>
      <c r="P370" s="184">
        <f t="shared" si="58"/>
        <v>807.3563481</v>
      </c>
      <c r="R370" s="107"/>
      <c r="S370" s="107"/>
      <c r="T370" s="107"/>
      <c r="U370" s="107"/>
      <c r="V370" s="120"/>
    </row>
    <row r="371" spans="1:22" ht="15.75" customHeight="1">
      <c r="A371" s="41" t="s">
        <v>46</v>
      </c>
      <c r="B371" s="74">
        <v>886</v>
      </c>
      <c r="C371" s="132">
        <v>303.36000000000007</v>
      </c>
      <c r="D371" s="132">
        <v>173.30000000000004</v>
      </c>
      <c r="E371" s="74">
        <v>1189</v>
      </c>
      <c r="F371" s="132">
        <v>323.0810000000001</v>
      </c>
      <c r="G371" s="74">
        <v>28</v>
      </c>
      <c r="H371" s="132">
        <v>2.498</v>
      </c>
      <c r="I371" s="132">
        <v>0.538</v>
      </c>
      <c r="J371" s="74">
        <v>33</v>
      </c>
      <c r="K371" s="132">
        <v>2.604</v>
      </c>
      <c r="L371" s="74">
        <f t="shared" si="54"/>
        <v>914</v>
      </c>
      <c r="M371" s="132">
        <f t="shared" si="55"/>
        <v>305.85800000000006</v>
      </c>
      <c r="N371" s="132">
        <f t="shared" si="56"/>
        <v>173.83800000000005</v>
      </c>
      <c r="O371" s="74">
        <f t="shared" si="57"/>
        <v>1222</v>
      </c>
      <c r="P371" s="184">
        <f t="shared" si="58"/>
        <v>325.68500000000006</v>
      </c>
      <c r="R371" s="107"/>
      <c r="S371" s="107"/>
      <c r="T371" s="107"/>
      <c r="U371" s="107"/>
      <c r="V371" s="120"/>
    </row>
    <row r="372" spans="1:22" ht="15.75" customHeight="1">
      <c r="A372" s="41" t="s">
        <v>170</v>
      </c>
      <c r="B372" s="74">
        <v>55</v>
      </c>
      <c r="C372" s="132">
        <v>10.283999999999999</v>
      </c>
      <c r="D372" s="132">
        <v>3.055</v>
      </c>
      <c r="E372" s="74">
        <v>83</v>
      </c>
      <c r="F372" s="132">
        <v>12.184000000000001</v>
      </c>
      <c r="G372" s="74">
        <v>0</v>
      </c>
      <c r="H372" s="132">
        <v>0</v>
      </c>
      <c r="I372" s="132">
        <v>0</v>
      </c>
      <c r="J372" s="74">
        <v>0</v>
      </c>
      <c r="K372" s="132">
        <v>0</v>
      </c>
      <c r="L372" s="74">
        <f t="shared" si="54"/>
        <v>55</v>
      </c>
      <c r="M372" s="132">
        <f t="shared" si="55"/>
        <v>10.283999999999999</v>
      </c>
      <c r="N372" s="132">
        <f t="shared" si="56"/>
        <v>3.055</v>
      </c>
      <c r="O372" s="74">
        <f t="shared" si="57"/>
        <v>83</v>
      </c>
      <c r="P372" s="184">
        <f t="shared" si="58"/>
        <v>12.184000000000001</v>
      </c>
      <c r="R372" s="107"/>
      <c r="S372" s="107"/>
      <c r="T372" s="107"/>
      <c r="U372" s="107"/>
      <c r="V372" s="120"/>
    </row>
    <row r="373" spans="1:22" ht="15.75" customHeight="1">
      <c r="A373" s="41" t="s">
        <v>139</v>
      </c>
      <c r="B373" s="74">
        <v>3</v>
      </c>
      <c r="C373" s="132">
        <v>0.45</v>
      </c>
      <c r="D373" s="132">
        <v>0</v>
      </c>
      <c r="E373" s="74">
        <v>3</v>
      </c>
      <c r="F373" s="132">
        <v>0.431</v>
      </c>
      <c r="G373" s="74">
        <v>0</v>
      </c>
      <c r="H373" s="132">
        <v>0</v>
      </c>
      <c r="I373" s="132">
        <v>0</v>
      </c>
      <c r="J373" s="74">
        <v>0</v>
      </c>
      <c r="K373" s="132">
        <v>0</v>
      </c>
      <c r="L373" s="74">
        <f t="shared" si="54"/>
        <v>3</v>
      </c>
      <c r="M373" s="132">
        <f t="shared" si="55"/>
        <v>0.45</v>
      </c>
      <c r="N373" s="132">
        <f t="shared" si="56"/>
        <v>0</v>
      </c>
      <c r="O373" s="74">
        <f t="shared" si="57"/>
        <v>3</v>
      </c>
      <c r="P373" s="184">
        <f t="shared" si="58"/>
        <v>0.431</v>
      </c>
      <c r="R373" s="107"/>
      <c r="S373" s="107"/>
      <c r="T373" s="107"/>
      <c r="U373" s="107"/>
      <c r="V373" s="120"/>
    </row>
    <row r="374" spans="1:22" ht="15.75" customHeight="1">
      <c r="A374" s="41" t="s">
        <v>140</v>
      </c>
      <c r="B374" s="74">
        <v>0</v>
      </c>
      <c r="C374" s="132">
        <v>0</v>
      </c>
      <c r="D374" s="132">
        <v>0</v>
      </c>
      <c r="E374" s="74">
        <v>0</v>
      </c>
      <c r="F374" s="132">
        <v>0</v>
      </c>
      <c r="G374" s="74">
        <v>0</v>
      </c>
      <c r="H374" s="132">
        <v>0</v>
      </c>
      <c r="I374" s="132">
        <v>0</v>
      </c>
      <c r="J374" s="74">
        <v>0</v>
      </c>
      <c r="K374" s="132">
        <v>0</v>
      </c>
      <c r="L374" s="74">
        <f t="shared" si="54"/>
        <v>0</v>
      </c>
      <c r="M374" s="132">
        <f t="shared" si="55"/>
        <v>0</v>
      </c>
      <c r="N374" s="132">
        <f t="shared" si="56"/>
        <v>0</v>
      </c>
      <c r="O374" s="74">
        <f t="shared" si="57"/>
        <v>0</v>
      </c>
      <c r="P374" s="184">
        <f t="shared" si="58"/>
        <v>0</v>
      </c>
      <c r="R374" s="107"/>
      <c r="S374" s="107"/>
      <c r="T374" s="107"/>
      <c r="U374" s="107"/>
      <c r="V374" s="120"/>
    </row>
    <row r="375" spans="1:22" ht="15.75" customHeight="1">
      <c r="A375" s="41" t="s">
        <v>141</v>
      </c>
      <c r="B375" s="74">
        <v>0</v>
      </c>
      <c r="C375" s="132">
        <v>0</v>
      </c>
      <c r="D375" s="132">
        <v>0</v>
      </c>
      <c r="E375" s="74">
        <v>0</v>
      </c>
      <c r="F375" s="132">
        <v>0</v>
      </c>
      <c r="G375" s="74">
        <v>0</v>
      </c>
      <c r="H375" s="132">
        <v>0</v>
      </c>
      <c r="I375" s="132">
        <v>0</v>
      </c>
      <c r="J375" s="74">
        <v>0</v>
      </c>
      <c r="K375" s="132">
        <v>0</v>
      </c>
      <c r="L375" s="74">
        <f t="shared" si="54"/>
        <v>0</v>
      </c>
      <c r="M375" s="132">
        <f t="shared" si="55"/>
        <v>0</v>
      </c>
      <c r="N375" s="132">
        <f t="shared" si="56"/>
        <v>0</v>
      </c>
      <c r="O375" s="74">
        <f t="shared" si="57"/>
        <v>0</v>
      </c>
      <c r="P375" s="184">
        <f t="shared" si="58"/>
        <v>0</v>
      </c>
      <c r="R375" s="107"/>
      <c r="S375" s="107"/>
      <c r="T375" s="107"/>
      <c r="U375" s="107"/>
      <c r="V375" s="120"/>
    </row>
    <row r="376" spans="1:22" ht="15.75" customHeight="1">
      <c r="A376" s="41" t="s">
        <v>142</v>
      </c>
      <c r="B376" s="74">
        <v>0</v>
      </c>
      <c r="C376" s="132">
        <v>0</v>
      </c>
      <c r="D376" s="132">
        <v>0</v>
      </c>
      <c r="E376" s="74">
        <v>0</v>
      </c>
      <c r="F376" s="132">
        <v>0</v>
      </c>
      <c r="G376" s="74">
        <v>0</v>
      </c>
      <c r="H376" s="132">
        <v>0</v>
      </c>
      <c r="I376" s="132">
        <v>0</v>
      </c>
      <c r="J376" s="74">
        <v>0</v>
      </c>
      <c r="K376" s="132">
        <v>0</v>
      </c>
      <c r="L376" s="74">
        <f t="shared" si="54"/>
        <v>0</v>
      </c>
      <c r="M376" s="132">
        <f t="shared" si="55"/>
        <v>0</v>
      </c>
      <c r="N376" s="132">
        <f t="shared" si="56"/>
        <v>0</v>
      </c>
      <c r="O376" s="74">
        <f t="shared" si="57"/>
        <v>0</v>
      </c>
      <c r="P376" s="184">
        <f t="shared" si="58"/>
        <v>0</v>
      </c>
      <c r="R376" s="107"/>
      <c r="S376" s="107"/>
      <c r="T376" s="107"/>
      <c r="U376" s="107"/>
      <c r="V376" s="120"/>
    </row>
    <row r="377" spans="1:22" ht="15.75" customHeight="1">
      <c r="A377" s="41" t="s">
        <v>143</v>
      </c>
      <c r="B377" s="74">
        <v>6</v>
      </c>
      <c r="C377" s="132">
        <v>1.54</v>
      </c>
      <c r="D377" s="132">
        <v>0.4</v>
      </c>
      <c r="E377" s="74">
        <v>7</v>
      </c>
      <c r="F377" s="132">
        <v>1.35</v>
      </c>
      <c r="G377" s="74">
        <v>0</v>
      </c>
      <c r="H377" s="132">
        <v>0</v>
      </c>
      <c r="I377" s="132">
        <v>0</v>
      </c>
      <c r="J377" s="74">
        <v>0</v>
      </c>
      <c r="K377" s="132">
        <v>0</v>
      </c>
      <c r="L377" s="74">
        <f t="shared" si="54"/>
        <v>6</v>
      </c>
      <c r="M377" s="132">
        <f t="shared" si="55"/>
        <v>1.54</v>
      </c>
      <c r="N377" s="132">
        <f t="shared" si="56"/>
        <v>0.4</v>
      </c>
      <c r="O377" s="74">
        <f t="shared" si="57"/>
        <v>7</v>
      </c>
      <c r="P377" s="184">
        <f t="shared" si="58"/>
        <v>1.35</v>
      </c>
      <c r="R377" s="107"/>
      <c r="S377" s="107"/>
      <c r="T377" s="107"/>
      <c r="U377" s="107"/>
      <c r="V377" s="120"/>
    </row>
    <row r="378" spans="1:22" ht="15.75" customHeight="1">
      <c r="A378" s="41" t="s">
        <v>144</v>
      </c>
      <c r="B378" s="74">
        <v>1</v>
      </c>
      <c r="C378" s="132">
        <v>0.1</v>
      </c>
      <c r="D378" s="132">
        <v>0</v>
      </c>
      <c r="E378" s="74">
        <v>1</v>
      </c>
      <c r="F378" s="132">
        <v>0.1</v>
      </c>
      <c r="G378" s="74">
        <v>0</v>
      </c>
      <c r="H378" s="132">
        <v>0</v>
      </c>
      <c r="I378" s="132">
        <v>0</v>
      </c>
      <c r="J378" s="74">
        <v>0</v>
      </c>
      <c r="K378" s="132">
        <v>0</v>
      </c>
      <c r="L378" s="74">
        <f t="shared" si="54"/>
        <v>1</v>
      </c>
      <c r="M378" s="132">
        <f t="shared" si="55"/>
        <v>0.1</v>
      </c>
      <c r="N378" s="132">
        <f t="shared" si="56"/>
        <v>0</v>
      </c>
      <c r="O378" s="74">
        <f t="shared" si="57"/>
        <v>1</v>
      </c>
      <c r="P378" s="184">
        <f t="shared" si="58"/>
        <v>0.1</v>
      </c>
      <c r="R378" s="107"/>
      <c r="S378" s="107"/>
      <c r="T378" s="107"/>
      <c r="U378" s="107"/>
      <c r="V378" s="120"/>
    </row>
    <row r="379" spans="1:22" ht="15.75" customHeight="1">
      <c r="A379" s="41" t="s">
        <v>53</v>
      </c>
      <c r="B379" s="74">
        <v>23</v>
      </c>
      <c r="C379" s="132">
        <v>7.75</v>
      </c>
      <c r="D379" s="132">
        <v>6.244</v>
      </c>
      <c r="E379" s="74">
        <v>100</v>
      </c>
      <c r="F379" s="132">
        <v>19.468</v>
      </c>
      <c r="G379" s="74">
        <v>0</v>
      </c>
      <c r="H379" s="132">
        <v>0</v>
      </c>
      <c r="I379" s="132">
        <v>0</v>
      </c>
      <c r="J379" s="74">
        <v>0</v>
      </c>
      <c r="K379" s="132">
        <v>0</v>
      </c>
      <c r="L379" s="74">
        <f t="shared" si="54"/>
        <v>23</v>
      </c>
      <c r="M379" s="132">
        <f t="shared" si="55"/>
        <v>7.75</v>
      </c>
      <c r="N379" s="132">
        <f t="shared" si="56"/>
        <v>6.244</v>
      </c>
      <c r="O379" s="74">
        <f t="shared" si="57"/>
        <v>100</v>
      </c>
      <c r="P379" s="184">
        <f t="shared" si="58"/>
        <v>19.468</v>
      </c>
      <c r="R379" s="107"/>
      <c r="S379" s="107"/>
      <c r="T379" s="107"/>
      <c r="U379" s="107"/>
      <c r="V379" s="120"/>
    </row>
    <row r="380" spans="1:22" ht="15.75" customHeight="1">
      <c r="A380" s="41" t="s">
        <v>58</v>
      </c>
      <c r="B380" s="74">
        <v>3621</v>
      </c>
      <c r="C380" s="132">
        <v>1001.2623000000001</v>
      </c>
      <c r="D380" s="132">
        <v>730.1728651999999</v>
      </c>
      <c r="E380" s="74">
        <v>5200</v>
      </c>
      <c r="F380" s="132">
        <v>1105.8161659999998</v>
      </c>
      <c r="G380" s="74">
        <v>65</v>
      </c>
      <c r="H380" s="132">
        <v>41.806</v>
      </c>
      <c r="I380" s="132">
        <v>25.003999999999998</v>
      </c>
      <c r="J380" s="74">
        <v>194</v>
      </c>
      <c r="K380" s="132">
        <v>32.083</v>
      </c>
      <c r="L380" s="74">
        <f t="shared" si="54"/>
        <v>3686</v>
      </c>
      <c r="M380" s="132">
        <f t="shared" si="55"/>
        <v>1043.0683000000001</v>
      </c>
      <c r="N380" s="132">
        <f t="shared" si="56"/>
        <v>755.1768652</v>
      </c>
      <c r="O380" s="74">
        <f t="shared" si="57"/>
        <v>5394</v>
      </c>
      <c r="P380" s="184">
        <f t="shared" si="58"/>
        <v>1137.899166</v>
      </c>
      <c r="R380" s="107"/>
      <c r="S380" s="107"/>
      <c r="T380" s="107"/>
      <c r="U380" s="107"/>
      <c r="V380" s="120"/>
    </row>
    <row r="381" spans="1:22" ht="15.75" customHeight="1">
      <c r="A381" s="41" t="s">
        <v>150</v>
      </c>
      <c r="B381" s="74">
        <v>0</v>
      </c>
      <c r="C381" s="132">
        <v>0</v>
      </c>
      <c r="D381" s="132">
        <v>0</v>
      </c>
      <c r="E381" s="74">
        <v>0</v>
      </c>
      <c r="F381" s="132">
        <v>0</v>
      </c>
      <c r="G381" s="74">
        <v>0</v>
      </c>
      <c r="H381" s="132">
        <v>0</v>
      </c>
      <c r="I381" s="132">
        <v>0</v>
      </c>
      <c r="J381" s="74">
        <v>0</v>
      </c>
      <c r="K381" s="132">
        <v>0</v>
      </c>
      <c r="L381" s="74">
        <f t="shared" si="54"/>
        <v>0</v>
      </c>
      <c r="M381" s="132">
        <f t="shared" si="55"/>
        <v>0</v>
      </c>
      <c r="N381" s="132">
        <f t="shared" si="56"/>
        <v>0</v>
      </c>
      <c r="O381" s="74">
        <f t="shared" si="57"/>
        <v>0</v>
      </c>
      <c r="P381" s="184">
        <f t="shared" si="58"/>
        <v>0</v>
      </c>
      <c r="R381" s="107"/>
      <c r="S381" s="107"/>
      <c r="T381" s="107"/>
      <c r="U381" s="107"/>
      <c r="V381" s="120"/>
    </row>
    <row r="382" spans="1:22" ht="15.75" customHeight="1">
      <c r="A382" s="41" t="s">
        <v>63</v>
      </c>
      <c r="B382" s="74">
        <v>126</v>
      </c>
      <c r="C382" s="132">
        <v>58.095</v>
      </c>
      <c r="D382" s="132">
        <v>53.016</v>
      </c>
      <c r="E382" s="74">
        <v>535</v>
      </c>
      <c r="F382" s="132">
        <v>94.43900000000001</v>
      </c>
      <c r="G382" s="74">
        <v>10</v>
      </c>
      <c r="H382" s="132">
        <v>1.6500000000000001</v>
      </c>
      <c r="I382" s="132">
        <v>5.336</v>
      </c>
      <c r="J382" s="74">
        <v>43</v>
      </c>
      <c r="K382" s="132">
        <v>4.771000000000001</v>
      </c>
      <c r="L382" s="74">
        <f t="shared" si="54"/>
        <v>136</v>
      </c>
      <c r="M382" s="132">
        <f t="shared" si="55"/>
        <v>59.745</v>
      </c>
      <c r="N382" s="132">
        <f t="shared" si="56"/>
        <v>58.352</v>
      </c>
      <c r="O382" s="74">
        <f t="shared" si="57"/>
        <v>578</v>
      </c>
      <c r="P382" s="184">
        <f t="shared" si="58"/>
        <v>99.21000000000001</v>
      </c>
      <c r="R382" s="107"/>
      <c r="S382" s="107"/>
      <c r="T382" s="107"/>
      <c r="U382" s="107"/>
      <c r="V382" s="120"/>
    </row>
    <row r="383" spans="1:22" ht="15.75" customHeight="1">
      <c r="A383" s="41" t="s">
        <v>117</v>
      </c>
      <c r="B383" s="74">
        <v>0</v>
      </c>
      <c r="C383" s="132">
        <v>0</v>
      </c>
      <c r="D383" s="132">
        <v>0.116</v>
      </c>
      <c r="E383" s="74">
        <v>0</v>
      </c>
      <c r="F383" s="132">
        <v>0</v>
      </c>
      <c r="G383" s="74">
        <v>0</v>
      </c>
      <c r="H383" s="132">
        <v>0</v>
      </c>
      <c r="I383" s="132">
        <v>0</v>
      </c>
      <c r="J383" s="74">
        <v>0</v>
      </c>
      <c r="K383" s="132">
        <v>0</v>
      </c>
      <c r="L383" s="74">
        <f t="shared" si="54"/>
        <v>0</v>
      </c>
      <c r="M383" s="132">
        <f t="shared" si="55"/>
        <v>0</v>
      </c>
      <c r="N383" s="132">
        <f t="shared" si="56"/>
        <v>0.116</v>
      </c>
      <c r="O383" s="74">
        <f t="shared" si="57"/>
        <v>0</v>
      </c>
      <c r="P383" s="184">
        <f t="shared" si="58"/>
        <v>0</v>
      </c>
      <c r="R383" s="107"/>
      <c r="S383" s="107"/>
      <c r="T383" s="107"/>
      <c r="U383" s="107"/>
      <c r="V383" s="120"/>
    </row>
    <row r="384" spans="1:22" ht="15.75" customHeight="1">
      <c r="A384" s="41" t="s">
        <v>171</v>
      </c>
      <c r="B384" s="74">
        <v>1040</v>
      </c>
      <c r="C384" s="132">
        <v>367.6538</v>
      </c>
      <c r="D384" s="132">
        <v>248.1434128</v>
      </c>
      <c r="E384" s="74">
        <v>1055</v>
      </c>
      <c r="F384" s="132">
        <v>324.33648719999997</v>
      </c>
      <c r="G384" s="74">
        <v>9</v>
      </c>
      <c r="H384" s="132">
        <v>2.966</v>
      </c>
      <c r="I384" s="132">
        <v>5.286999999999999</v>
      </c>
      <c r="J384" s="74">
        <v>27</v>
      </c>
      <c r="K384" s="132">
        <v>3.803</v>
      </c>
      <c r="L384" s="74">
        <f t="shared" si="54"/>
        <v>1049</v>
      </c>
      <c r="M384" s="132">
        <f t="shared" si="55"/>
        <v>370.6198</v>
      </c>
      <c r="N384" s="132">
        <f t="shared" si="56"/>
        <v>253.4304128</v>
      </c>
      <c r="O384" s="74">
        <f t="shared" si="57"/>
        <v>1082</v>
      </c>
      <c r="P384" s="184">
        <f t="shared" si="58"/>
        <v>328.13948719999996</v>
      </c>
      <c r="R384" s="107"/>
      <c r="S384" s="107"/>
      <c r="T384" s="107"/>
      <c r="U384" s="107"/>
      <c r="V384" s="120"/>
    </row>
    <row r="385" spans="1:22" ht="15.75" customHeight="1">
      <c r="A385" s="41" t="s">
        <v>72</v>
      </c>
      <c r="B385" s="74">
        <v>4</v>
      </c>
      <c r="C385" s="132">
        <v>1</v>
      </c>
      <c r="D385" s="132">
        <v>0.326</v>
      </c>
      <c r="E385" s="74">
        <v>17</v>
      </c>
      <c r="F385" s="132">
        <v>3.05</v>
      </c>
      <c r="G385" s="74">
        <v>3</v>
      </c>
      <c r="H385" s="132">
        <v>0.17</v>
      </c>
      <c r="I385" s="132">
        <v>0.046</v>
      </c>
      <c r="J385" s="74">
        <v>8</v>
      </c>
      <c r="K385" s="132">
        <v>0.504</v>
      </c>
      <c r="L385" s="74">
        <f t="shared" si="54"/>
        <v>7</v>
      </c>
      <c r="M385" s="132">
        <f t="shared" si="55"/>
        <v>1.17</v>
      </c>
      <c r="N385" s="132">
        <f t="shared" si="56"/>
        <v>0.372</v>
      </c>
      <c r="O385" s="74">
        <f t="shared" si="57"/>
        <v>25</v>
      </c>
      <c r="P385" s="184">
        <f t="shared" si="58"/>
        <v>3.554</v>
      </c>
      <c r="R385" s="107"/>
      <c r="S385" s="107"/>
      <c r="T385" s="107"/>
      <c r="U385" s="107"/>
      <c r="V385" s="120"/>
    </row>
    <row r="386" spans="1:22" ht="15.75" customHeight="1">
      <c r="A386" s="41" t="s">
        <v>120</v>
      </c>
      <c r="B386" s="74">
        <v>65</v>
      </c>
      <c r="C386" s="132">
        <v>26.28</v>
      </c>
      <c r="D386" s="132">
        <v>10.691</v>
      </c>
      <c r="E386" s="74">
        <v>237</v>
      </c>
      <c r="F386" s="132">
        <v>40.732</v>
      </c>
      <c r="G386" s="74">
        <v>2</v>
      </c>
      <c r="H386" s="132">
        <v>0.2</v>
      </c>
      <c r="I386" s="132">
        <v>1.04</v>
      </c>
      <c r="J386" s="74">
        <v>36</v>
      </c>
      <c r="K386" s="132">
        <v>1.833</v>
      </c>
      <c r="L386" s="74">
        <f t="shared" si="54"/>
        <v>67</v>
      </c>
      <c r="M386" s="132">
        <f t="shared" si="55"/>
        <v>26.48</v>
      </c>
      <c r="N386" s="132">
        <f t="shared" si="56"/>
        <v>11.731000000000002</v>
      </c>
      <c r="O386" s="74">
        <f t="shared" si="57"/>
        <v>273</v>
      </c>
      <c r="P386" s="184">
        <f t="shared" si="58"/>
        <v>42.565</v>
      </c>
      <c r="R386" s="107"/>
      <c r="S386" s="107"/>
      <c r="T386" s="107"/>
      <c r="U386" s="107"/>
      <c r="V386" s="120"/>
    </row>
    <row r="387" spans="1:22" ht="15.75" customHeight="1">
      <c r="A387" s="41" t="s">
        <v>172</v>
      </c>
      <c r="B387" s="74">
        <v>199</v>
      </c>
      <c r="C387" s="132">
        <v>99.298</v>
      </c>
      <c r="D387" s="132">
        <v>62.04</v>
      </c>
      <c r="E387" s="74">
        <v>197</v>
      </c>
      <c r="F387" s="132">
        <v>95.952</v>
      </c>
      <c r="G387" s="74">
        <v>16</v>
      </c>
      <c r="H387" s="132">
        <v>12.34</v>
      </c>
      <c r="I387" s="132">
        <v>10.179</v>
      </c>
      <c r="J387" s="74">
        <v>16</v>
      </c>
      <c r="K387" s="132">
        <v>11.804</v>
      </c>
      <c r="L387" s="74">
        <f t="shared" si="54"/>
        <v>215</v>
      </c>
      <c r="M387" s="132">
        <f t="shared" si="55"/>
        <v>111.638</v>
      </c>
      <c r="N387" s="132">
        <f t="shared" si="56"/>
        <v>72.219</v>
      </c>
      <c r="O387" s="74">
        <f t="shared" si="57"/>
        <v>213</v>
      </c>
      <c r="P387" s="184">
        <f t="shared" si="58"/>
        <v>107.756</v>
      </c>
      <c r="R387" s="107"/>
      <c r="S387" s="107"/>
      <c r="T387" s="107"/>
      <c r="U387" s="107"/>
      <c r="V387" s="120"/>
    </row>
    <row r="388" spans="1:22" ht="15.75" customHeight="1">
      <c r="A388" s="41" t="s">
        <v>81</v>
      </c>
      <c r="B388" s="74">
        <v>513</v>
      </c>
      <c r="C388" s="132">
        <v>143.01100000000002</v>
      </c>
      <c r="D388" s="132">
        <v>147.428</v>
      </c>
      <c r="E388" s="74">
        <v>595</v>
      </c>
      <c r="F388" s="132">
        <v>141.73999999999998</v>
      </c>
      <c r="G388" s="74">
        <v>24</v>
      </c>
      <c r="H388" s="132">
        <v>3.1130000000000004</v>
      </c>
      <c r="I388" s="132">
        <v>1.793</v>
      </c>
      <c r="J388" s="74">
        <v>34</v>
      </c>
      <c r="K388" s="132">
        <v>4.8149999999999995</v>
      </c>
      <c r="L388" s="74">
        <f t="shared" si="54"/>
        <v>537</v>
      </c>
      <c r="M388" s="132">
        <f t="shared" si="55"/>
        <v>146.12400000000002</v>
      </c>
      <c r="N388" s="132">
        <f t="shared" si="56"/>
        <v>149.221</v>
      </c>
      <c r="O388" s="74">
        <f t="shared" si="57"/>
        <v>629</v>
      </c>
      <c r="P388" s="184">
        <f t="shared" si="58"/>
        <v>146.55499999999998</v>
      </c>
      <c r="R388" s="107"/>
      <c r="S388" s="107"/>
      <c r="T388" s="107"/>
      <c r="U388" s="107"/>
      <c r="V388" s="120"/>
    </row>
    <row r="389" spans="1:22" ht="15.75" customHeight="1">
      <c r="A389" s="41" t="s">
        <v>85</v>
      </c>
      <c r="B389" s="74">
        <v>2181</v>
      </c>
      <c r="C389" s="132">
        <v>609.956406</v>
      </c>
      <c r="D389" s="132">
        <v>589.4513852</v>
      </c>
      <c r="E389" s="74">
        <v>3451</v>
      </c>
      <c r="F389" s="132">
        <v>682.6080013999999</v>
      </c>
      <c r="G389" s="74">
        <v>245</v>
      </c>
      <c r="H389" s="132">
        <v>397.794</v>
      </c>
      <c r="I389" s="132">
        <v>411.791</v>
      </c>
      <c r="J389" s="74">
        <v>493</v>
      </c>
      <c r="K389" s="132">
        <v>158.619</v>
      </c>
      <c r="L389" s="74">
        <f t="shared" si="54"/>
        <v>2426</v>
      </c>
      <c r="M389" s="132">
        <f t="shared" si="55"/>
        <v>1007.750406</v>
      </c>
      <c r="N389" s="132">
        <f t="shared" si="56"/>
        <v>1001.2423852</v>
      </c>
      <c r="O389" s="74">
        <f t="shared" si="57"/>
        <v>3944</v>
      </c>
      <c r="P389" s="184">
        <f t="shared" si="58"/>
        <v>841.2270014</v>
      </c>
      <c r="R389" s="107"/>
      <c r="S389" s="107"/>
      <c r="T389" s="107"/>
      <c r="U389" s="107"/>
      <c r="V389" s="120"/>
    </row>
    <row r="390" spans="1:22" ht="15.75" customHeight="1">
      <c r="A390" s="41" t="s">
        <v>89</v>
      </c>
      <c r="B390" s="74">
        <v>5315</v>
      </c>
      <c r="C390" s="132">
        <v>1312.5214879999999</v>
      </c>
      <c r="D390" s="132">
        <v>951.7201306999999</v>
      </c>
      <c r="E390" s="74">
        <v>5711</v>
      </c>
      <c r="F390" s="132">
        <v>1260.7719921000003</v>
      </c>
      <c r="G390" s="74">
        <v>228</v>
      </c>
      <c r="H390" s="132">
        <v>192.199</v>
      </c>
      <c r="I390" s="132">
        <v>177.358</v>
      </c>
      <c r="J390" s="74">
        <v>337</v>
      </c>
      <c r="K390" s="132">
        <v>135.541</v>
      </c>
      <c r="L390" s="74">
        <f t="shared" si="54"/>
        <v>5543</v>
      </c>
      <c r="M390" s="132">
        <f t="shared" si="55"/>
        <v>1504.720488</v>
      </c>
      <c r="N390" s="132">
        <f t="shared" si="56"/>
        <v>1129.0781307</v>
      </c>
      <c r="O390" s="74">
        <f t="shared" si="57"/>
        <v>6048</v>
      </c>
      <c r="P390" s="184">
        <f t="shared" si="58"/>
        <v>1396.3129921000002</v>
      </c>
      <c r="R390" s="107"/>
      <c r="S390" s="107"/>
      <c r="T390" s="107"/>
      <c r="U390" s="107"/>
      <c r="V390" s="120"/>
    </row>
    <row r="391" spans="1:22" ht="15.75" customHeight="1">
      <c r="A391" s="41" t="s">
        <v>123</v>
      </c>
      <c r="B391" s="74">
        <v>8</v>
      </c>
      <c r="C391" s="132">
        <v>1.3</v>
      </c>
      <c r="D391" s="132">
        <v>0</v>
      </c>
      <c r="E391" s="74">
        <v>8</v>
      </c>
      <c r="F391" s="132">
        <v>1.3</v>
      </c>
      <c r="G391" s="74">
        <v>0</v>
      </c>
      <c r="H391" s="132">
        <v>0</v>
      </c>
      <c r="I391" s="132">
        <v>0</v>
      </c>
      <c r="J391" s="74">
        <v>0</v>
      </c>
      <c r="K391" s="132">
        <v>0</v>
      </c>
      <c r="L391" s="74">
        <f t="shared" si="54"/>
        <v>8</v>
      </c>
      <c r="M391" s="132">
        <f t="shared" si="55"/>
        <v>1.3</v>
      </c>
      <c r="N391" s="132">
        <f t="shared" si="56"/>
        <v>0</v>
      </c>
      <c r="O391" s="74">
        <f t="shared" si="57"/>
        <v>8</v>
      </c>
      <c r="P391" s="184">
        <f t="shared" si="58"/>
        <v>1.3</v>
      </c>
      <c r="R391" s="107"/>
      <c r="S391" s="107"/>
      <c r="T391" s="107"/>
      <c r="U391" s="107"/>
      <c r="V391" s="120"/>
    </row>
    <row r="392" spans="1:22" ht="15.75" customHeight="1">
      <c r="A392" s="41" t="s">
        <v>126</v>
      </c>
      <c r="B392" s="74">
        <v>18</v>
      </c>
      <c r="C392" s="132">
        <v>2.04</v>
      </c>
      <c r="D392" s="132">
        <v>0</v>
      </c>
      <c r="E392" s="74">
        <v>18</v>
      </c>
      <c r="F392" s="132">
        <v>2.04</v>
      </c>
      <c r="G392" s="74">
        <v>0</v>
      </c>
      <c r="H392" s="132">
        <v>0</v>
      </c>
      <c r="I392" s="132">
        <v>0</v>
      </c>
      <c r="J392" s="74">
        <v>0</v>
      </c>
      <c r="K392" s="132">
        <v>0</v>
      </c>
      <c r="L392" s="74">
        <f t="shared" si="54"/>
        <v>18</v>
      </c>
      <c r="M392" s="132">
        <f t="shared" si="55"/>
        <v>2.04</v>
      </c>
      <c r="N392" s="132">
        <f t="shared" si="56"/>
        <v>0</v>
      </c>
      <c r="O392" s="74">
        <f t="shared" si="57"/>
        <v>18</v>
      </c>
      <c r="P392" s="184">
        <f t="shared" si="58"/>
        <v>2.04</v>
      </c>
      <c r="R392" s="107"/>
      <c r="S392" s="107"/>
      <c r="T392" s="107"/>
      <c r="U392" s="107"/>
      <c r="V392" s="120"/>
    </row>
    <row r="393" spans="1:22" ht="15.75" customHeight="1">
      <c r="A393" s="41" t="s">
        <v>93</v>
      </c>
      <c r="B393" s="74">
        <v>2241</v>
      </c>
      <c r="C393" s="132">
        <v>676.7772873</v>
      </c>
      <c r="D393" s="132">
        <v>502.47498740000003</v>
      </c>
      <c r="E393" s="74">
        <v>2223</v>
      </c>
      <c r="F393" s="132">
        <v>576.1068797</v>
      </c>
      <c r="G393" s="74">
        <v>18</v>
      </c>
      <c r="H393" s="132">
        <v>5.995</v>
      </c>
      <c r="I393" s="132">
        <v>6.774</v>
      </c>
      <c r="J393" s="74">
        <v>23</v>
      </c>
      <c r="K393" s="132">
        <v>74.509</v>
      </c>
      <c r="L393" s="74">
        <f t="shared" si="54"/>
        <v>2259</v>
      </c>
      <c r="M393" s="132">
        <f t="shared" si="55"/>
        <v>682.7722873</v>
      </c>
      <c r="N393" s="132">
        <f t="shared" si="56"/>
        <v>509.24898740000003</v>
      </c>
      <c r="O393" s="74">
        <f t="shared" si="57"/>
        <v>2246</v>
      </c>
      <c r="P393" s="184">
        <f t="shared" si="58"/>
        <v>650.6158797</v>
      </c>
      <c r="R393" s="107"/>
      <c r="S393" s="107"/>
      <c r="T393" s="107"/>
      <c r="U393" s="107"/>
      <c r="V393" s="120"/>
    </row>
    <row r="394" spans="1:22" ht="15.75" customHeight="1">
      <c r="A394" s="41" t="s">
        <v>129</v>
      </c>
      <c r="B394" s="74">
        <v>2</v>
      </c>
      <c r="C394" s="132">
        <v>0.33</v>
      </c>
      <c r="D394" s="132">
        <v>0</v>
      </c>
      <c r="E394" s="74">
        <v>2</v>
      </c>
      <c r="F394" s="132">
        <v>0.324</v>
      </c>
      <c r="G394" s="74">
        <v>0</v>
      </c>
      <c r="H394" s="132">
        <v>0</v>
      </c>
      <c r="I394" s="132">
        <v>0</v>
      </c>
      <c r="J394" s="74">
        <v>0</v>
      </c>
      <c r="K394" s="132">
        <v>0</v>
      </c>
      <c r="L394" s="74">
        <f t="shared" si="54"/>
        <v>2</v>
      </c>
      <c r="M394" s="132">
        <f t="shared" si="55"/>
        <v>0.33</v>
      </c>
      <c r="N394" s="132">
        <f t="shared" si="56"/>
        <v>0</v>
      </c>
      <c r="O394" s="74">
        <f t="shared" si="57"/>
        <v>2</v>
      </c>
      <c r="P394" s="184">
        <f t="shared" si="58"/>
        <v>0.324</v>
      </c>
      <c r="R394" s="107"/>
      <c r="S394" s="107"/>
      <c r="T394" s="107"/>
      <c r="U394" s="107"/>
      <c r="V394" s="120"/>
    </row>
    <row r="395" spans="1:22" ht="15.75" customHeight="1">
      <c r="A395" s="41" t="s">
        <v>173</v>
      </c>
      <c r="B395" s="74">
        <v>1901</v>
      </c>
      <c r="C395" s="132">
        <v>805.7368</v>
      </c>
      <c r="D395" s="132">
        <v>457.9222758000001</v>
      </c>
      <c r="E395" s="74">
        <v>2216</v>
      </c>
      <c r="F395" s="132">
        <v>798.9219704</v>
      </c>
      <c r="G395" s="74">
        <v>77</v>
      </c>
      <c r="H395" s="132">
        <v>82.331</v>
      </c>
      <c r="I395" s="132">
        <v>650.9679999999998</v>
      </c>
      <c r="J395" s="74">
        <v>125</v>
      </c>
      <c r="K395" s="132">
        <v>53.676</v>
      </c>
      <c r="L395" s="74">
        <f t="shared" si="54"/>
        <v>1978</v>
      </c>
      <c r="M395" s="132">
        <f t="shared" si="55"/>
        <v>888.0678</v>
      </c>
      <c r="N395" s="132">
        <f t="shared" si="56"/>
        <v>1108.8902758</v>
      </c>
      <c r="O395" s="74">
        <f t="shared" si="57"/>
        <v>2341</v>
      </c>
      <c r="P395" s="184">
        <f t="shared" si="58"/>
        <v>852.5979704</v>
      </c>
      <c r="R395" s="107"/>
      <c r="S395" s="107"/>
      <c r="T395" s="107"/>
      <c r="U395" s="107"/>
      <c r="V395" s="120"/>
    </row>
    <row r="396" spans="1:22" ht="15.75" customHeight="1">
      <c r="A396" s="41" t="s">
        <v>174</v>
      </c>
      <c r="B396" s="74">
        <v>0</v>
      </c>
      <c r="C396" s="132">
        <v>0</v>
      </c>
      <c r="D396" s="132">
        <v>0</v>
      </c>
      <c r="E396" s="74">
        <v>0</v>
      </c>
      <c r="F396" s="132">
        <v>0</v>
      </c>
      <c r="G396" s="74">
        <v>0</v>
      </c>
      <c r="H396" s="132">
        <v>0</v>
      </c>
      <c r="I396" s="132">
        <v>0</v>
      </c>
      <c r="J396" s="74">
        <v>0</v>
      </c>
      <c r="K396" s="132">
        <v>0</v>
      </c>
      <c r="L396" s="74">
        <f t="shared" si="54"/>
        <v>0</v>
      </c>
      <c r="M396" s="132">
        <f t="shared" si="55"/>
        <v>0</v>
      </c>
      <c r="N396" s="132">
        <f t="shared" si="56"/>
        <v>0</v>
      </c>
      <c r="O396" s="74">
        <f t="shared" si="57"/>
        <v>0</v>
      </c>
      <c r="P396" s="184">
        <f t="shared" si="58"/>
        <v>0</v>
      </c>
      <c r="R396" s="107"/>
      <c r="S396" s="107"/>
      <c r="T396" s="107"/>
      <c r="U396" s="107"/>
      <c r="V396" s="120"/>
    </row>
    <row r="397" spans="1:22" ht="15.75" customHeight="1">
      <c r="A397" s="41" t="s">
        <v>100</v>
      </c>
      <c r="B397" s="74">
        <v>306</v>
      </c>
      <c r="C397" s="132">
        <v>38.289</v>
      </c>
      <c r="D397" s="132">
        <v>25.134999999999998</v>
      </c>
      <c r="E397" s="74">
        <v>446</v>
      </c>
      <c r="F397" s="132">
        <v>48.948</v>
      </c>
      <c r="G397" s="74">
        <v>28</v>
      </c>
      <c r="H397" s="132">
        <v>2.177</v>
      </c>
      <c r="I397" s="132">
        <v>0.685</v>
      </c>
      <c r="J397" s="74">
        <v>43</v>
      </c>
      <c r="K397" s="132">
        <v>2.946</v>
      </c>
      <c r="L397" s="74">
        <f t="shared" si="54"/>
        <v>334</v>
      </c>
      <c r="M397" s="132">
        <f t="shared" si="55"/>
        <v>40.466</v>
      </c>
      <c r="N397" s="132">
        <f t="shared" si="56"/>
        <v>25.819999999999997</v>
      </c>
      <c r="O397" s="74">
        <f t="shared" si="57"/>
        <v>489</v>
      </c>
      <c r="P397" s="184">
        <f t="shared" si="58"/>
        <v>51.894</v>
      </c>
      <c r="R397" s="107"/>
      <c r="S397" s="107"/>
      <c r="T397" s="107"/>
      <c r="U397" s="107"/>
      <c r="V397" s="120"/>
    </row>
    <row r="398" spans="1:22" ht="15.75" customHeight="1">
      <c r="A398" s="41" t="s">
        <v>104</v>
      </c>
      <c r="B398" s="74">
        <v>1999</v>
      </c>
      <c r="C398" s="132">
        <v>535.7264</v>
      </c>
      <c r="D398" s="132">
        <v>349.71729989999994</v>
      </c>
      <c r="E398" s="74">
        <v>2238</v>
      </c>
      <c r="F398" s="132">
        <v>539.6412313999999</v>
      </c>
      <c r="G398" s="74">
        <v>104</v>
      </c>
      <c r="H398" s="132">
        <v>105.721</v>
      </c>
      <c r="I398" s="132">
        <v>91.425</v>
      </c>
      <c r="J398" s="74">
        <v>179</v>
      </c>
      <c r="K398" s="132">
        <v>57.257999999999996</v>
      </c>
      <c r="L398" s="74">
        <f t="shared" si="54"/>
        <v>2103</v>
      </c>
      <c r="M398" s="132">
        <f t="shared" si="55"/>
        <v>641.4474</v>
      </c>
      <c r="N398" s="132">
        <f t="shared" si="56"/>
        <v>441.14229989999995</v>
      </c>
      <c r="O398" s="74">
        <f t="shared" si="57"/>
        <v>2417</v>
      </c>
      <c r="P398" s="184">
        <f t="shared" si="58"/>
        <v>596.8992314</v>
      </c>
      <c r="R398" s="107"/>
      <c r="S398" s="107"/>
      <c r="T398" s="107"/>
      <c r="U398" s="107"/>
      <c r="V398" s="120"/>
    </row>
    <row r="399" spans="1:22" ht="15.75" customHeight="1">
      <c r="A399" s="41" t="s">
        <v>108</v>
      </c>
      <c r="B399" s="74">
        <v>2960</v>
      </c>
      <c r="C399" s="132">
        <v>944.9526999999998</v>
      </c>
      <c r="D399" s="132">
        <v>531.5228145</v>
      </c>
      <c r="E399" s="74">
        <v>3110</v>
      </c>
      <c r="F399" s="132">
        <v>902.1602206</v>
      </c>
      <c r="G399" s="74">
        <v>96</v>
      </c>
      <c r="H399" s="132">
        <v>13.405000000000001</v>
      </c>
      <c r="I399" s="132">
        <v>4.13</v>
      </c>
      <c r="J399" s="74">
        <v>142</v>
      </c>
      <c r="K399" s="132">
        <v>13.178999999999998</v>
      </c>
      <c r="L399" s="74">
        <f t="shared" si="54"/>
        <v>3056</v>
      </c>
      <c r="M399" s="132">
        <f t="shared" si="55"/>
        <v>958.3576999999998</v>
      </c>
      <c r="N399" s="132">
        <f t="shared" si="56"/>
        <v>535.6528145</v>
      </c>
      <c r="O399" s="74">
        <f t="shared" si="57"/>
        <v>3252</v>
      </c>
      <c r="P399" s="184">
        <f t="shared" si="58"/>
        <v>915.3392206</v>
      </c>
      <c r="R399" s="107"/>
      <c r="S399" s="107"/>
      <c r="T399" s="107"/>
      <c r="U399" s="107"/>
      <c r="V399" s="120"/>
    </row>
    <row r="400" spans="1:22" ht="15.75" customHeight="1" thickBot="1">
      <c r="A400" s="109" t="s">
        <v>175</v>
      </c>
      <c r="B400" s="74">
        <v>93</v>
      </c>
      <c r="C400" s="132">
        <v>17.029</v>
      </c>
      <c r="D400" s="132">
        <v>6.818</v>
      </c>
      <c r="E400" s="74">
        <v>165</v>
      </c>
      <c r="F400" s="132">
        <v>25.593</v>
      </c>
      <c r="G400" s="74">
        <v>0</v>
      </c>
      <c r="H400" s="132">
        <v>0</v>
      </c>
      <c r="I400" s="132">
        <v>0</v>
      </c>
      <c r="J400" s="74">
        <v>0</v>
      </c>
      <c r="K400" s="132">
        <v>0</v>
      </c>
      <c r="L400" s="74">
        <f t="shared" si="54"/>
        <v>93</v>
      </c>
      <c r="M400" s="132">
        <f t="shared" si="55"/>
        <v>17.029</v>
      </c>
      <c r="N400" s="132">
        <f t="shared" si="56"/>
        <v>6.818</v>
      </c>
      <c r="O400" s="74">
        <f t="shared" si="57"/>
        <v>165</v>
      </c>
      <c r="P400" s="184">
        <f t="shared" si="58"/>
        <v>25.593</v>
      </c>
      <c r="R400" s="107"/>
      <c r="S400" s="107"/>
      <c r="T400" s="107"/>
      <c r="U400" s="107"/>
      <c r="V400" s="120"/>
    </row>
    <row r="401" spans="1:22" ht="15.75" customHeight="1" thickBot="1">
      <c r="A401" s="53" t="s">
        <v>166</v>
      </c>
      <c r="B401" s="77">
        <f aca="true" t="shared" si="59" ref="B401:K401">SUM(B363:B400)</f>
        <v>35542</v>
      </c>
      <c r="C401" s="136">
        <f t="shared" si="59"/>
        <v>9823.3024463</v>
      </c>
      <c r="D401" s="136">
        <f t="shared" si="59"/>
        <v>6700.530372299999</v>
      </c>
      <c r="E401" s="77">
        <f t="shared" si="59"/>
        <v>43534</v>
      </c>
      <c r="F401" s="136">
        <f t="shared" si="59"/>
        <v>9939.791434800003</v>
      </c>
      <c r="G401" s="77">
        <f t="shared" si="59"/>
        <v>2033</v>
      </c>
      <c r="H401" s="136">
        <f t="shared" si="59"/>
        <v>1315.5549999999996</v>
      </c>
      <c r="I401" s="136">
        <f t="shared" si="59"/>
        <v>1813.7349999999997</v>
      </c>
      <c r="J401" s="77">
        <f t="shared" si="59"/>
        <v>3485</v>
      </c>
      <c r="K401" s="136">
        <f t="shared" si="59"/>
        <v>1111.675</v>
      </c>
      <c r="L401" s="77">
        <f t="shared" si="54"/>
        <v>37575</v>
      </c>
      <c r="M401" s="136">
        <f t="shared" si="55"/>
        <v>11138.8574463</v>
      </c>
      <c r="N401" s="136">
        <f t="shared" si="56"/>
        <v>8514.265372299998</v>
      </c>
      <c r="O401" s="77">
        <f t="shared" si="57"/>
        <v>47019</v>
      </c>
      <c r="P401" s="179">
        <f t="shared" si="58"/>
        <v>11051.466434800002</v>
      </c>
      <c r="R401" s="107"/>
      <c r="S401" s="107"/>
      <c r="T401" s="107"/>
      <c r="U401" s="107"/>
      <c r="V401" s="120"/>
    </row>
    <row r="402" spans="1:22" ht="15.75" customHeight="1" thickBot="1">
      <c r="A402" s="53" t="s">
        <v>159</v>
      </c>
      <c r="B402" s="78">
        <v>3283</v>
      </c>
      <c r="C402" s="137">
        <v>194.835</v>
      </c>
      <c r="D402" s="137">
        <v>157.923</v>
      </c>
      <c r="E402" s="78">
        <v>3294</v>
      </c>
      <c r="F402" s="137">
        <v>113.652</v>
      </c>
      <c r="G402" s="78">
        <v>0</v>
      </c>
      <c r="H402" s="137">
        <v>0</v>
      </c>
      <c r="I402" s="137">
        <v>0</v>
      </c>
      <c r="J402" s="78">
        <v>0</v>
      </c>
      <c r="K402" s="137">
        <v>0</v>
      </c>
      <c r="L402" s="78">
        <f t="shared" si="54"/>
        <v>3283</v>
      </c>
      <c r="M402" s="137">
        <f t="shared" si="55"/>
        <v>194.835</v>
      </c>
      <c r="N402" s="137">
        <f t="shared" si="56"/>
        <v>157.923</v>
      </c>
      <c r="O402" s="78">
        <f t="shared" si="57"/>
        <v>3294</v>
      </c>
      <c r="P402" s="178">
        <f t="shared" si="58"/>
        <v>113.652</v>
      </c>
      <c r="R402" s="107"/>
      <c r="S402" s="107"/>
      <c r="T402" s="107"/>
      <c r="U402" s="107"/>
      <c r="V402" s="120"/>
    </row>
    <row r="403" spans="1:22" ht="15.75" customHeight="1" thickBot="1">
      <c r="A403" s="53" t="s">
        <v>164</v>
      </c>
      <c r="B403" s="77">
        <f aca="true" t="shared" si="60" ref="B403:K403">B401+B402</f>
        <v>38825</v>
      </c>
      <c r="C403" s="136">
        <f t="shared" si="60"/>
        <v>10018.1374463</v>
      </c>
      <c r="D403" s="136">
        <f t="shared" si="60"/>
        <v>6858.453372299999</v>
      </c>
      <c r="E403" s="77">
        <f t="shared" si="60"/>
        <v>46828</v>
      </c>
      <c r="F403" s="136">
        <f t="shared" si="60"/>
        <v>10053.443434800003</v>
      </c>
      <c r="G403" s="77">
        <f t="shared" si="60"/>
        <v>2033</v>
      </c>
      <c r="H403" s="136">
        <f t="shared" si="60"/>
        <v>1315.5549999999996</v>
      </c>
      <c r="I403" s="136">
        <f t="shared" si="60"/>
        <v>1813.7349999999997</v>
      </c>
      <c r="J403" s="77">
        <f t="shared" si="60"/>
        <v>3485</v>
      </c>
      <c r="K403" s="136">
        <f t="shared" si="60"/>
        <v>1111.675</v>
      </c>
      <c r="L403" s="77">
        <f t="shared" si="54"/>
        <v>40858</v>
      </c>
      <c r="M403" s="136">
        <f t="shared" si="55"/>
        <v>11333.6924463</v>
      </c>
      <c r="N403" s="136">
        <f t="shared" si="56"/>
        <v>8672.1883723</v>
      </c>
      <c r="O403" s="77">
        <f t="shared" si="57"/>
        <v>50313</v>
      </c>
      <c r="P403" s="179">
        <f t="shared" si="58"/>
        <v>11165.118434800002</v>
      </c>
      <c r="R403" s="107"/>
      <c r="S403" s="107"/>
      <c r="T403" s="107"/>
      <c r="U403" s="107"/>
      <c r="V403" s="120"/>
    </row>
    <row r="404" spans="1:16" ht="15.75" customHeight="1">
      <c r="A404" s="39"/>
      <c r="B404" s="97"/>
      <c r="C404" s="98"/>
      <c r="D404" s="98"/>
      <c r="E404" s="97"/>
      <c r="F404" s="98"/>
      <c r="G404" s="97"/>
      <c r="H404" s="98"/>
      <c r="I404" s="98"/>
      <c r="J404" s="97"/>
      <c r="K404" s="98"/>
      <c r="L404" s="97"/>
      <c r="M404" s="98"/>
      <c r="N404" s="98"/>
      <c r="O404" s="97"/>
      <c r="P404" s="98"/>
    </row>
    <row r="405" spans="1:16" ht="15.75" customHeight="1">
      <c r="A405" s="39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8"/>
      <c r="N405" s="98"/>
      <c r="O405" s="97"/>
      <c r="P405" s="98"/>
    </row>
    <row r="406" spans="1:16" ht="15.75" customHeight="1">
      <c r="A406" s="3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31"/>
      <c r="M406" s="29"/>
      <c r="N406" s="29"/>
      <c r="O406" s="29"/>
      <c r="P406" s="29"/>
    </row>
    <row r="407" spans="1:16" ht="15.75" customHeight="1">
      <c r="A407" s="222" t="s">
        <v>135</v>
      </c>
      <c r="B407" s="222"/>
      <c r="C407" s="222"/>
      <c r="D407" s="222"/>
      <c r="E407" s="222"/>
      <c r="F407" s="222"/>
      <c r="G407" s="222"/>
      <c r="H407" s="222"/>
      <c r="I407" s="222"/>
      <c r="J407" s="222"/>
      <c r="K407" s="222"/>
      <c r="L407" s="222"/>
      <c r="M407" s="222"/>
      <c r="N407" s="222"/>
      <c r="O407" s="222"/>
      <c r="P407" s="222"/>
    </row>
    <row r="408" spans="1:16" ht="15.75" customHeight="1">
      <c r="A408" s="222" t="s">
        <v>196</v>
      </c>
      <c r="B408" s="222"/>
      <c r="C408" s="222"/>
      <c r="D408" s="222"/>
      <c r="E408" s="222"/>
      <c r="F408" s="222"/>
      <c r="G408" s="222"/>
      <c r="H408" s="222"/>
      <c r="I408" s="222"/>
      <c r="J408" s="222"/>
      <c r="K408" s="222"/>
      <c r="L408" s="222"/>
      <c r="M408" s="222"/>
      <c r="N408" s="222"/>
      <c r="O408" s="222"/>
      <c r="P408" s="222"/>
    </row>
    <row r="409" spans="1:16" ht="15.75" customHeight="1">
      <c r="A409" s="36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25"/>
      <c r="M409" s="25"/>
      <c r="N409" s="25"/>
      <c r="O409" s="25"/>
      <c r="P409" s="25"/>
    </row>
    <row r="410" spans="1:16" ht="15.75" customHeight="1" thickBot="1">
      <c r="A410" s="39" t="s">
        <v>153</v>
      </c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1" t="s">
        <v>193</v>
      </c>
    </row>
    <row r="411" spans="1:16" ht="15.75" customHeight="1" thickBot="1">
      <c r="A411" s="237" t="s">
        <v>136</v>
      </c>
      <c r="B411" s="226" t="s">
        <v>4</v>
      </c>
      <c r="C411" s="227"/>
      <c r="D411" s="227"/>
      <c r="E411" s="227"/>
      <c r="F411" s="228"/>
      <c r="G411" s="226" t="s">
        <v>5</v>
      </c>
      <c r="H411" s="227"/>
      <c r="I411" s="227"/>
      <c r="J411" s="227"/>
      <c r="K411" s="228"/>
      <c r="L411" s="226" t="s">
        <v>6</v>
      </c>
      <c r="M411" s="227"/>
      <c r="N411" s="227"/>
      <c r="O411" s="227"/>
      <c r="P411" s="228"/>
    </row>
    <row r="412" spans="1:16" ht="15.75" customHeight="1" thickBot="1">
      <c r="A412" s="238"/>
      <c r="B412" s="229" t="s">
        <v>178</v>
      </c>
      <c r="C412" s="229"/>
      <c r="D412" s="56" t="s">
        <v>179</v>
      </c>
      <c r="E412" s="230" t="s">
        <v>180</v>
      </c>
      <c r="F412" s="231"/>
      <c r="G412" s="229" t="s">
        <v>178</v>
      </c>
      <c r="H412" s="229"/>
      <c r="I412" s="56" t="s">
        <v>179</v>
      </c>
      <c r="J412" s="230" t="s">
        <v>180</v>
      </c>
      <c r="K412" s="231"/>
      <c r="L412" s="232" t="s">
        <v>178</v>
      </c>
      <c r="M412" s="229"/>
      <c r="N412" s="56" t="s">
        <v>179</v>
      </c>
      <c r="O412" s="230" t="s">
        <v>180</v>
      </c>
      <c r="P412" s="231"/>
    </row>
    <row r="413" spans="1:16" ht="34.5" customHeight="1" thickBot="1">
      <c r="A413" s="238"/>
      <c r="B413" s="59" t="s">
        <v>186</v>
      </c>
      <c r="C413" s="60" t="s">
        <v>187</v>
      </c>
      <c r="D413" s="60" t="s">
        <v>12</v>
      </c>
      <c r="E413" s="60" t="s">
        <v>177</v>
      </c>
      <c r="F413" s="60" t="s">
        <v>12</v>
      </c>
      <c r="G413" s="59" t="s">
        <v>186</v>
      </c>
      <c r="H413" s="60" t="s">
        <v>187</v>
      </c>
      <c r="I413" s="60" t="s">
        <v>12</v>
      </c>
      <c r="J413" s="60" t="s">
        <v>177</v>
      </c>
      <c r="K413" s="60" t="s">
        <v>12</v>
      </c>
      <c r="L413" s="59" t="s">
        <v>186</v>
      </c>
      <c r="M413" s="60" t="s">
        <v>187</v>
      </c>
      <c r="N413" s="60" t="s">
        <v>12</v>
      </c>
      <c r="O413" s="60" t="s">
        <v>177</v>
      </c>
      <c r="P413" s="61" t="s">
        <v>12</v>
      </c>
    </row>
    <row r="414" spans="1:16" ht="15.75" customHeight="1" thickBot="1">
      <c r="A414" s="238"/>
      <c r="B414" s="57">
        <v>1</v>
      </c>
      <c r="C414" s="58">
        <v>2</v>
      </c>
      <c r="D414" s="58">
        <v>3</v>
      </c>
      <c r="E414" s="58">
        <v>4</v>
      </c>
      <c r="F414" s="58">
        <v>5</v>
      </c>
      <c r="G414" s="57">
        <v>6</v>
      </c>
      <c r="H414" s="58">
        <v>7</v>
      </c>
      <c r="I414" s="58">
        <v>8</v>
      </c>
      <c r="J414" s="58">
        <v>9</v>
      </c>
      <c r="K414" s="58">
        <v>10</v>
      </c>
      <c r="L414" s="57" t="s">
        <v>188</v>
      </c>
      <c r="M414" s="58" t="s">
        <v>189</v>
      </c>
      <c r="N414" s="58" t="s">
        <v>190</v>
      </c>
      <c r="O414" s="58" t="s">
        <v>191</v>
      </c>
      <c r="P414" s="106" t="s">
        <v>192</v>
      </c>
    </row>
    <row r="415" spans="1:22" ht="15.75" customHeight="1">
      <c r="A415" s="42" t="s">
        <v>16</v>
      </c>
      <c r="B415" s="74">
        <v>0</v>
      </c>
      <c r="C415" s="132">
        <v>0</v>
      </c>
      <c r="D415" s="132">
        <v>0</v>
      </c>
      <c r="E415" s="74">
        <v>0</v>
      </c>
      <c r="F415" s="132">
        <v>0</v>
      </c>
      <c r="G415" s="74">
        <v>0</v>
      </c>
      <c r="H415" s="132">
        <v>0</v>
      </c>
      <c r="I415" s="132">
        <v>0</v>
      </c>
      <c r="J415" s="74">
        <v>0</v>
      </c>
      <c r="K415" s="132">
        <v>0</v>
      </c>
      <c r="L415" s="74">
        <f aca="true" t="shared" si="61" ref="L415:L449">B415+G415</f>
        <v>0</v>
      </c>
      <c r="M415" s="132">
        <f aca="true" t="shared" si="62" ref="M415:M449">C415+H415</f>
        <v>0</v>
      </c>
      <c r="N415" s="132">
        <f aca="true" t="shared" si="63" ref="N415:N449">D415+I415</f>
        <v>0</v>
      </c>
      <c r="O415" s="74">
        <f aca="true" t="shared" si="64" ref="O415:O449">E415+J415</f>
        <v>0</v>
      </c>
      <c r="P415" s="184">
        <f aca="true" t="shared" si="65" ref="P415:P449">F415+K415</f>
        <v>0</v>
      </c>
      <c r="R415" s="107"/>
      <c r="S415" s="107"/>
      <c r="T415" s="107"/>
      <c r="U415" s="107"/>
      <c r="V415" s="107"/>
    </row>
    <row r="416" spans="1:22" ht="15.75" customHeight="1">
      <c r="A416" s="41" t="s">
        <v>20</v>
      </c>
      <c r="B416" s="74">
        <v>20</v>
      </c>
      <c r="C416" s="132">
        <v>4.175</v>
      </c>
      <c r="D416" s="132">
        <v>1.18</v>
      </c>
      <c r="E416" s="74">
        <v>34</v>
      </c>
      <c r="F416" s="132">
        <v>5.905</v>
      </c>
      <c r="G416" s="74">
        <v>8</v>
      </c>
      <c r="H416" s="132">
        <v>0.5589999999999999</v>
      </c>
      <c r="I416" s="132">
        <v>0.34800000000000003</v>
      </c>
      <c r="J416" s="74">
        <v>8</v>
      </c>
      <c r="K416" s="132">
        <v>0.5589999999999999</v>
      </c>
      <c r="L416" s="74">
        <f t="shared" si="61"/>
        <v>28</v>
      </c>
      <c r="M416" s="132">
        <f t="shared" si="62"/>
        <v>4.734</v>
      </c>
      <c r="N416" s="132">
        <f t="shared" si="63"/>
        <v>1.528</v>
      </c>
      <c r="O416" s="74">
        <f t="shared" si="64"/>
        <v>42</v>
      </c>
      <c r="P416" s="184">
        <f t="shared" si="65"/>
        <v>6.464</v>
      </c>
      <c r="R416" s="107"/>
      <c r="S416" s="107"/>
      <c r="T416" s="107"/>
      <c r="U416" s="107"/>
      <c r="V416" s="115"/>
    </row>
    <row r="417" spans="1:22" ht="15.75" customHeight="1">
      <c r="A417" s="41" t="s">
        <v>25</v>
      </c>
      <c r="B417" s="74">
        <v>0</v>
      </c>
      <c r="C417" s="132">
        <v>0</v>
      </c>
      <c r="D417" s="132">
        <v>0</v>
      </c>
      <c r="E417" s="74">
        <v>0</v>
      </c>
      <c r="F417" s="132">
        <v>0</v>
      </c>
      <c r="G417" s="74">
        <v>0</v>
      </c>
      <c r="H417" s="132">
        <v>0</v>
      </c>
      <c r="I417" s="132">
        <v>0</v>
      </c>
      <c r="J417" s="74">
        <v>0</v>
      </c>
      <c r="K417" s="132">
        <v>0</v>
      </c>
      <c r="L417" s="74">
        <f t="shared" si="61"/>
        <v>0</v>
      </c>
      <c r="M417" s="132">
        <f t="shared" si="62"/>
        <v>0</v>
      </c>
      <c r="N417" s="132">
        <f t="shared" si="63"/>
        <v>0</v>
      </c>
      <c r="O417" s="74">
        <f t="shared" si="64"/>
        <v>0</v>
      </c>
      <c r="P417" s="184">
        <f t="shared" si="65"/>
        <v>0</v>
      </c>
      <c r="R417" s="107"/>
      <c r="S417" s="107"/>
      <c r="T417" s="107"/>
      <c r="U417" s="107"/>
      <c r="V417" s="115"/>
    </row>
    <row r="418" spans="1:22" ht="15.75" customHeight="1">
      <c r="A418" s="41" t="s">
        <v>30</v>
      </c>
      <c r="B418" s="74">
        <v>0</v>
      </c>
      <c r="C418" s="132">
        <v>0</v>
      </c>
      <c r="D418" s="132">
        <v>0</v>
      </c>
      <c r="E418" s="74">
        <v>0</v>
      </c>
      <c r="F418" s="132">
        <v>0</v>
      </c>
      <c r="G418" s="74">
        <v>0</v>
      </c>
      <c r="H418" s="132">
        <v>0</v>
      </c>
      <c r="I418" s="132">
        <v>0</v>
      </c>
      <c r="J418" s="74">
        <v>0</v>
      </c>
      <c r="K418" s="132">
        <v>0</v>
      </c>
      <c r="L418" s="74">
        <f t="shared" si="61"/>
        <v>0</v>
      </c>
      <c r="M418" s="132">
        <f t="shared" si="62"/>
        <v>0</v>
      </c>
      <c r="N418" s="132">
        <f t="shared" si="63"/>
        <v>0</v>
      </c>
      <c r="O418" s="74">
        <f t="shared" si="64"/>
        <v>0</v>
      </c>
      <c r="P418" s="184">
        <f t="shared" si="65"/>
        <v>0</v>
      </c>
      <c r="R418" s="107"/>
      <c r="S418" s="107"/>
      <c r="T418" s="107"/>
      <c r="U418" s="107"/>
      <c r="V418" s="115"/>
    </row>
    <row r="419" spans="1:22" ht="15.75" customHeight="1">
      <c r="A419" s="41" t="s">
        <v>35</v>
      </c>
      <c r="B419" s="74">
        <v>33</v>
      </c>
      <c r="C419" s="132">
        <v>7.5521337</v>
      </c>
      <c r="D419" s="132">
        <v>5.25833269</v>
      </c>
      <c r="E419" s="74">
        <v>25</v>
      </c>
      <c r="F419" s="132">
        <v>5.51130101</v>
      </c>
      <c r="G419" s="74">
        <v>0</v>
      </c>
      <c r="H419" s="132">
        <v>0</v>
      </c>
      <c r="I419" s="132">
        <v>0</v>
      </c>
      <c r="J419" s="74">
        <v>0</v>
      </c>
      <c r="K419" s="132">
        <v>0</v>
      </c>
      <c r="L419" s="74">
        <f t="shared" si="61"/>
        <v>33</v>
      </c>
      <c r="M419" s="132">
        <f t="shared" si="62"/>
        <v>7.5521337</v>
      </c>
      <c r="N419" s="132">
        <f t="shared" si="63"/>
        <v>5.25833269</v>
      </c>
      <c r="O419" s="74">
        <f t="shared" si="64"/>
        <v>25</v>
      </c>
      <c r="P419" s="184">
        <f t="shared" si="65"/>
        <v>5.51130101</v>
      </c>
      <c r="R419" s="107"/>
      <c r="S419" s="107"/>
      <c r="T419" s="107"/>
      <c r="U419" s="107"/>
      <c r="V419" s="115"/>
    </row>
    <row r="420" spans="1:22" ht="15.75" customHeight="1">
      <c r="A420" s="41" t="s">
        <v>40</v>
      </c>
      <c r="B420" s="74">
        <v>25</v>
      </c>
      <c r="C420" s="132">
        <v>9.3314</v>
      </c>
      <c r="D420" s="132">
        <v>8.244133530000001</v>
      </c>
      <c r="E420" s="74">
        <v>28</v>
      </c>
      <c r="F420" s="132">
        <v>11.12931647</v>
      </c>
      <c r="G420" s="74">
        <v>1</v>
      </c>
      <c r="H420" s="132">
        <v>17.5</v>
      </c>
      <c r="I420" s="132">
        <v>0.009</v>
      </c>
      <c r="J420" s="74">
        <v>0</v>
      </c>
      <c r="K420" s="132">
        <v>0</v>
      </c>
      <c r="L420" s="74">
        <f t="shared" si="61"/>
        <v>26</v>
      </c>
      <c r="M420" s="132">
        <f t="shared" si="62"/>
        <v>26.831400000000002</v>
      </c>
      <c r="N420" s="132">
        <f t="shared" si="63"/>
        <v>8.253133530000001</v>
      </c>
      <c r="O420" s="74">
        <f t="shared" si="64"/>
        <v>28</v>
      </c>
      <c r="P420" s="184">
        <f t="shared" si="65"/>
        <v>11.12931647</v>
      </c>
      <c r="R420" s="107"/>
      <c r="S420" s="107"/>
      <c r="T420" s="107"/>
      <c r="U420" s="107"/>
      <c r="V420" s="115"/>
    </row>
    <row r="421" spans="1:22" ht="15.75" customHeight="1">
      <c r="A421" s="41" t="s">
        <v>43</v>
      </c>
      <c r="B421" s="74">
        <v>0</v>
      </c>
      <c r="C421" s="132">
        <v>0</v>
      </c>
      <c r="D421" s="132">
        <v>0</v>
      </c>
      <c r="E421" s="74">
        <v>0</v>
      </c>
      <c r="F421" s="132">
        <v>0</v>
      </c>
      <c r="G421" s="74">
        <v>0</v>
      </c>
      <c r="H421" s="132">
        <v>0</v>
      </c>
      <c r="I421" s="132">
        <v>0</v>
      </c>
      <c r="J421" s="74">
        <v>0</v>
      </c>
      <c r="K421" s="132">
        <v>0</v>
      </c>
      <c r="L421" s="74">
        <f t="shared" si="61"/>
        <v>0</v>
      </c>
      <c r="M421" s="132">
        <f t="shared" si="62"/>
        <v>0</v>
      </c>
      <c r="N421" s="132">
        <f t="shared" si="63"/>
        <v>0</v>
      </c>
      <c r="O421" s="74">
        <f t="shared" si="64"/>
        <v>0</v>
      </c>
      <c r="P421" s="184">
        <f t="shared" si="65"/>
        <v>0</v>
      </c>
      <c r="R421" s="107"/>
      <c r="S421" s="107"/>
      <c r="T421" s="107"/>
      <c r="U421" s="107"/>
      <c r="V421" s="115"/>
    </row>
    <row r="422" spans="1:22" ht="15.75" customHeight="1">
      <c r="A422" s="41" t="s">
        <v>47</v>
      </c>
      <c r="B422" s="74">
        <v>192</v>
      </c>
      <c r="C422" s="132">
        <v>68.690838</v>
      </c>
      <c r="D422" s="132">
        <v>29.99973738</v>
      </c>
      <c r="E422" s="74">
        <v>244</v>
      </c>
      <c r="F422" s="132">
        <v>82.2502918</v>
      </c>
      <c r="G422" s="74">
        <v>1</v>
      </c>
      <c r="H422" s="132">
        <v>8.417</v>
      </c>
      <c r="I422" s="132">
        <v>7.918</v>
      </c>
      <c r="J422" s="74">
        <v>1</v>
      </c>
      <c r="K422" s="132">
        <v>0.499</v>
      </c>
      <c r="L422" s="74">
        <f t="shared" si="61"/>
        <v>193</v>
      </c>
      <c r="M422" s="132">
        <f t="shared" si="62"/>
        <v>77.107838</v>
      </c>
      <c r="N422" s="132">
        <f t="shared" si="63"/>
        <v>37.91773738</v>
      </c>
      <c r="O422" s="74">
        <f t="shared" si="64"/>
        <v>245</v>
      </c>
      <c r="P422" s="184">
        <f t="shared" si="65"/>
        <v>82.7492918</v>
      </c>
      <c r="R422" s="107"/>
      <c r="S422" s="107"/>
      <c r="T422" s="107"/>
      <c r="U422" s="107"/>
      <c r="V422" s="115"/>
    </row>
    <row r="423" spans="1:22" ht="15.75" customHeight="1">
      <c r="A423" s="41" t="s">
        <v>50</v>
      </c>
      <c r="B423" s="74">
        <v>4</v>
      </c>
      <c r="C423" s="132">
        <v>4.014</v>
      </c>
      <c r="D423" s="132">
        <v>0.192</v>
      </c>
      <c r="E423" s="74">
        <v>6</v>
      </c>
      <c r="F423" s="132">
        <v>4.279</v>
      </c>
      <c r="G423" s="74">
        <v>0</v>
      </c>
      <c r="H423" s="132">
        <v>0</v>
      </c>
      <c r="I423" s="132">
        <v>0</v>
      </c>
      <c r="J423" s="74">
        <v>0</v>
      </c>
      <c r="K423" s="132">
        <v>0</v>
      </c>
      <c r="L423" s="74">
        <f t="shared" si="61"/>
        <v>4</v>
      </c>
      <c r="M423" s="132">
        <f t="shared" si="62"/>
        <v>4.014</v>
      </c>
      <c r="N423" s="132">
        <f t="shared" si="63"/>
        <v>0.192</v>
      </c>
      <c r="O423" s="74">
        <f t="shared" si="64"/>
        <v>6</v>
      </c>
      <c r="P423" s="184">
        <f t="shared" si="65"/>
        <v>4.279</v>
      </c>
      <c r="R423" s="107"/>
      <c r="S423" s="107"/>
      <c r="T423" s="107"/>
      <c r="U423" s="107"/>
      <c r="V423" s="115"/>
    </row>
    <row r="424" spans="1:22" ht="15.75" customHeight="1">
      <c r="A424" s="41" t="s">
        <v>54</v>
      </c>
      <c r="B424" s="74">
        <v>0</v>
      </c>
      <c r="C424" s="132">
        <v>0</v>
      </c>
      <c r="D424" s="132">
        <v>0</v>
      </c>
      <c r="E424" s="74">
        <v>0</v>
      </c>
      <c r="F424" s="132">
        <v>0</v>
      </c>
      <c r="G424" s="74">
        <v>0</v>
      </c>
      <c r="H424" s="132">
        <v>0</v>
      </c>
      <c r="I424" s="132">
        <v>0</v>
      </c>
      <c r="J424" s="74">
        <v>0</v>
      </c>
      <c r="K424" s="132">
        <v>0</v>
      </c>
      <c r="L424" s="74">
        <f t="shared" si="61"/>
        <v>0</v>
      </c>
      <c r="M424" s="132">
        <f t="shared" si="62"/>
        <v>0</v>
      </c>
      <c r="N424" s="132">
        <f t="shared" si="63"/>
        <v>0</v>
      </c>
      <c r="O424" s="74">
        <f t="shared" si="64"/>
        <v>0</v>
      </c>
      <c r="P424" s="184">
        <f t="shared" si="65"/>
        <v>0</v>
      </c>
      <c r="R424" s="107"/>
      <c r="S424" s="107"/>
      <c r="T424" s="107"/>
      <c r="U424" s="107"/>
      <c r="V424" s="115"/>
    </row>
    <row r="425" spans="1:22" ht="15.75" customHeight="1">
      <c r="A425" s="41" t="s">
        <v>59</v>
      </c>
      <c r="B425" s="74">
        <v>0</v>
      </c>
      <c r="C425" s="132">
        <v>0</v>
      </c>
      <c r="D425" s="132">
        <v>0</v>
      </c>
      <c r="E425" s="74">
        <v>0</v>
      </c>
      <c r="F425" s="132">
        <v>0</v>
      </c>
      <c r="G425" s="74">
        <v>0</v>
      </c>
      <c r="H425" s="132">
        <v>0</v>
      </c>
      <c r="I425" s="132">
        <v>0</v>
      </c>
      <c r="J425" s="74">
        <v>0</v>
      </c>
      <c r="K425" s="132">
        <v>0</v>
      </c>
      <c r="L425" s="74">
        <f t="shared" si="61"/>
        <v>0</v>
      </c>
      <c r="M425" s="132">
        <f t="shared" si="62"/>
        <v>0</v>
      </c>
      <c r="N425" s="132">
        <f t="shared" si="63"/>
        <v>0</v>
      </c>
      <c r="O425" s="74">
        <f t="shared" si="64"/>
        <v>0</v>
      </c>
      <c r="P425" s="184">
        <f t="shared" si="65"/>
        <v>0</v>
      </c>
      <c r="R425" s="107"/>
      <c r="S425" s="107"/>
      <c r="T425" s="107"/>
      <c r="U425" s="107"/>
      <c r="V425" s="115"/>
    </row>
    <row r="426" spans="1:22" ht="15.75" customHeight="1">
      <c r="A426" s="41" t="s">
        <v>64</v>
      </c>
      <c r="B426" s="74">
        <v>0</v>
      </c>
      <c r="C426" s="132">
        <v>0</v>
      </c>
      <c r="D426" s="132">
        <v>0</v>
      </c>
      <c r="E426" s="74">
        <v>0</v>
      </c>
      <c r="F426" s="132">
        <v>0</v>
      </c>
      <c r="G426" s="74">
        <v>0</v>
      </c>
      <c r="H426" s="132">
        <v>0</v>
      </c>
      <c r="I426" s="132">
        <v>0</v>
      </c>
      <c r="J426" s="74">
        <v>0</v>
      </c>
      <c r="K426" s="132">
        <v>0</v>
      </c>
      <c r="L426" s="74">
        <f t="shared" si="61"/>
        <v>0</v>
      </c>
      <c r="M426" s="132">
        <f t="shared" si="62"/>
        <v>0</v>
      </c>
      <c r="N426" s="132">
        <f t="shared" si="63"/>
        <v>0</v>
      </c>
      <c r="O426" s="74">
        <f t="shared" si="64"/>
        <v>0</v>
      </c>
      <c r="P426" s="184">
        <f t="shared" si="65"/>
        <v>0</v>
      </c>
      <c r="R426" s="107"/>
      <c r="S426" s="107"/>
      <c r="T426" s="107"/>
      <c r="U426" s="107"/>
      <c r="V426" s="115"/>
    </row>
    <row r="427" spans="1:22" ht="15.75" customHeight="1">
      <c r="A427" s="41" t="s">
        <v>68</v>
      </c>
      <c r="B427" s="74">
        <v>0</v>
      </c>
      <c r="C427" s="132">
        <v>0</v>
      </c>
      <c r="D427" s="132">
        <v>0</v>
      </c>
      <c r="E427" s="74">
        <v>0</v>
      </c>
      <c r="F427" s="132">
        <v>0</v>
      </c>
      <c r="G427" s="74">
        <v>0</v>
      </c>
      <c r="H427" s="132">
        <v>0</v>
      </c>
      <c r="I427" s="132">
        <v>0</v>
      </c>
      <c r="J427" s="74">
        <v>0</v>
      </c>
      <c r="K427" s="132">
        <v>0</v>
      </c>
      <c r="L427" s="74">
        <f t="shared" si="61"/>
        <v>0</v>
      </c>
      <c r="M427" s="132">
        <f t="shared" si="62"/>
        <v>0</v>
      </c>
      <c r="N427" s="132">
        <f t="shared" si="63"/>
        <v>0</v>
      </c>
      <c r="O427" s="74">
        <f t="shared" si="64"/>
        <v>0</v>
      </c>
      <c r="P427" s="184">
        <f t="shared" si="65"/>
        <v>0</v>
      </c>
      <c r="R427" s="107"/>
      <c r="S427" s="107"/>
      <c r="T427" s="107"/>
      <c r="U427" s="107"/>
      <c r="V427" s="115"/>
    </row>
    <row r="428" spans="1:22" ht="15.75" customHeight="1">
      <c r="A428" s="41" t="s">
        <v>73</v>
      </c>
      <c r="B428" s="74">
        <v>6</v>
      </c>
      <c r="C428" s="132">
        <v>2</v>
      </c>
      <c r="D428" s="132">
        <v>0.402</v>
      </c>
      <c r="E428" s="74">
        <v>6</v>
      </c>
      <c r="F428" s="132">
        <v>1.952</v>
      </c>
      <c r="G428" s="74">
        <v>3</v>
      </c>
      <c r="H428" s="132">
        <v>0.167</v>
      </c>
      <c r="I428" s="132">
        <v>0</v>
      </c>
      <c r="J428" s="74">
        <v>3</v>
      </c>
      <c r="K428" s="132">
        <v>0.167</v>
      </c>
      <c r="L428" s="74">
        <f t="shared" si="61"/>
        <v>9</v>
      </c>
      <c r="M428" s="132">
        <f t="shared" si="62"/>
        <v>2.167</v>
      </c>
      <c r="N428" s="132">
        <f t="shared" si="63"/>
        <v>0.402</v>
      </c>
      <c r="O428" s="74">
        <f t="shared" si="64"/>
        <v>9</v>
      </c>
      <c r="P428" s="184">
        <f t="shared" si="65"/>
        <v>2.1189999999999998</v>
      </c>
      <c r="R428" s="107"/>
      <c r="S428" s="107"/>
      <c r="T428" s="107"/>
      <c r="U428" s="107"/>
      <c r="V428" s="115"/>
    </row>
    <row r="429" spans="1:22" ht="15.75" customHeight="1">
      <c r="A429" s="41" t="s">
        <v>77</v>
      </c>
      <c r="B429" s="74">
        <v>15</v>
      </c>
      <c r="C429" s="132">
        <v>5.68</v>
      </c>
      <c r="D429" s="132">
        <v>3.386</v>
      </c>
      <c r="E429" s="74">
        <v>31</v>
      </c>
      <c r="F429" s="132">
        <v>6.361000000000001</v>
      </c>
      <c r="G429" s="74">
        <v>0</v>
      </c>
      <c r="H429" s="132">
        <v>0</v>
      </c>
      <c r="I429" s="132">
        <v>0</v>
      </c>
      <c r="J429" s="74">
        <v>0</v>
      </c>
      <c r="K429" s="132">
        <v>0</v>
      </c>
      <c r="L429" s="74">
        <f t="shared" si="61"/>
        <v>15</v>
      </c>
      <c r="M429" s="132">
        <f t="shared" si="62"/>
        <v>5.68</v>
      </c>
      <c r="N429" s="132">
        <f t="shared" si="63"/>
        <v>3.386</v>
      </c>
      <c r="O429" s="74">
        <f t="shared" si="64"/>
        <v>31</v>
      </c>
      <c r="P429" s="184">
        <f t="shared" si="65"/>
        <v>6.361000000000001</v>
      </c>
      <c r="R429" s="107"/>
      <c r="S429" s="107"/>
      <c r="T429" s="107"/>
      <c r="U429" s="107"/>
      <c r="V429" s="115"/>
    </row>
    <row r="430" spans="1:22" ht="15.75" customHeight="1">
      <c r="A430" s="41" t="s">
        <v>155</v>
      </c>
      <c r="B430" s="74">
        <v>6</v>
      </c>
      <c r="C430" s="132">
        <v>1.026</v>
      </c>
      <c r="D430" s="132">
        <v>1.254</v>
      </c>
      <c r="E430" s="74">
        <v>31</v>
      </c>
      <c r="F430" s="132">
        <v>2.977</v>
      </c>
      <c r="G430" s="74">
        <v>0</v>
      </c>
      <c r="H430" s="132">
        <v>0</v>
      </c>
      <c r="I430" s="132">
        <v>0</v>
      </c>
      <c r="J430" s="74">
        <v>0</v>
      </c>
      <c r="K430" s="132">
        <v>0</v>
      </c>
      <c r="L430" s="74">
        <f t="shared" si="61"/>
        <v>6</v>
      </c>
      <c r="M430" s="132">
        <f t="shared" si="62"/>
        <v>1.026</v>
      </c>
      <c r="N430" s="132">
        <f t="shared" si="63"/>
        <v>1.254</v>
      </c>
      <c r="O430" s="74">
        <f t="shared" si="64"/>
        <v>31</v>
      </c>
      <c r="P430" s="184">
        <f t="shared" si="65"/>
        <v>2.977</v>
      </c>
      <c r="R430" s="107"/>
      <c r="S430" s="107"/>
      <c r="T430" s="107"/>
      <c r="U430" s="107"/>
      <c r="V430" s="115"/>
    </row>
    <row r="431" spans="1:22" ht="15.75" customHeight="1">
      <c r="A431" s="41" t="s">
        <v>82</v>
      </c>
      <c r="B431" s="74">
        <v>9</v>
      </c>
      <c r="C431" s="132">
        <v>1.705</v>
      </c>
      <c r="D431" s="132">
        <v>0.507</v>
      </c>
      <c r="E431" s="74">
        <v>19</v>
      </c>
      <c r="F431" s="132">
        <v>4.211</v>
      </c>
      <c r="G431" s="74">
        <v>21</v>
      </c>
      <c r="H431" s="132">
        <v>3.373</v>
      </c>
      <c r="I431" s="132">
        <v>1.4649999999999999</v>
      </c>
      <c r="J431" s="74">
        <v>38</v>
      </c>
      <c r="K431" s="132">
        <v>5.9799999999999995</v>
      </c>
      <c r="L431" s="74">
        <f t="shared" si="61"/>
        <v>30</v>
      </c>
      <c r="M431" s="132">
        <f t="shared" si="62"/>
        <v>5.078</v>
      </c>
      <c r="N431" s="132">
        <f t="shared" si="63"/>
        <v>1.972</v>
      </c>
      <c r="O431" s="74">
        <f t="shared" si="64"/>
        <v>57</v>
      </c>
      <c r="P431" s="184">
        <f t="shared" si="65"/>
        <v>10.190999999999999</v>
      </c>
      <c r="R431" s="107"/>
      <c r="S431" s="107"/>
      <c r="T431" s="107"/>
      <c r="U431" s="107"/>
      <c r="V431" s="115"/>
    </row>
    <row r="432" spans="1:22" ht="15.75" customHeight="1">
      <c r="A432" s="41" t="s">
        <v>86</v>
      </c>
      <c r="B432" s="74">
        <v>3</v>
      </c>
      <c r="C432" s="132">
        <v>0.5</v>
      </c>
      <c r="D432" s="132">
        <v>0</v>
      </c>
      <c r="E432" s="74">
        <v>3</v>
      </c>
      <c r="F432" s="132">
        <v>0.202</v>
      </c>
      <c r="G432" s="74">
        <v>0</v>
      </c>
      <c r="H432" s="132">
        <v>0</v>
      </c>
      <c r="I432" s="132">
        <v>0.4</v>
      </c>
      <c r="J432" s="74">
        <v>0</v>
      </c>
      <c r="K432" s="132">
        <v>0</v>
      </c>
      <c r="L432" s="74">
        <f t="shared" si="61"/>
        <v>3</v>
      </c>
      <c r="M432" s="132">
        <f t="shared" si="62"/>
        <v>0.5</v>
      </c>
      <c r="N432" s="132">
        <f t="shared" si="63"/>
        <v>0.4</v>
      </c>
      <c r="O432" s="74">
        <f t="shared" si="64"/>
        <v>3</v>
      </c>
      <c r="P432" s="184">
        <f t="shared" si="65"/>
        <v>0.202</v>
      </c>
      <c r="R432" s="107"/>
      <c r="S432" s="107"/>
      <c r="T432" s="107"/>
      <c r="U432" s="107"/>
      <c r="V432" s="115"/>
    </row>
    <row r="433" spans="1:22" ht="15.75" customHeight="1">
      <c r="A433" s="41" t="s">
        <v>90</v>
      </c>
      <c r="B433" s="74">
        <v>0</v>
      </c>
      <c r="C433" s="132">
        <v>0</v>
      </c>
      <c r="D433" s="132">
        <v>0</v>
      </c>
      <c r="E433" s="74">
        <v>0</v>
      </c>
      <c r="F433" s="132">
        <v>0</v>
      </c>
      <c r="G433" s="74">
        <v>0</v>
      </c>
      <c r="H433" s="132">
        <v>0</v>
      </c>
      <c r="I433" s="132">
        <v>0</v>
      </c>
      <c r="J433" s="74">
        <v>0</v>
      </c>
      <c r="K433" s="132">
        <v>0</v>
      </c>
      <c r="L433" s="74">
        <f t="shared" si="61"/>
        <v>0</v>
      </c>
      <c r="M433" s="132">
        <f t="shared" si="62"/>
        <v>0</v>
      </c>
      <c r="N433" s="132">
        <f t="shared" si="63"/>
        <v>0</v>
      </c>
      <c r="O433" s="74">
        <f t="shared" si="64"/>
        <v>0</v>
      </c>
      <c r="P433" s="184">
        <f t="shared" si="65"/>
        <v>0</v>
      </c>
      <c r="R433" s="107"/>
      <c r="S433" s="107"/>
      <c r="T433" s="107"/>
      <c r="U433" s="107"/>
      <c r="V433" s="115"/>
    </row>
    <row r="434" spans="1:22" ht="15.75" customHeight="1">
      <c r="A434" s="41" t="s">
        <v>94</v>
      </c>
      <c r="B434" s="74">
        <v>870</v>
      </c>
      <c r="C434" s="132">
        <v>87.137</v>
      </c>
      <c r="D434" s="132">
        <v>155.768</v>
      </c>
      <c r="E434" s="74">
        <v>1014</v>
      </c>
      <c r="F434" s="132">
        <v>94.787</v>
      </c>
      <c r="G434" s="74">
        <v>0</v>
      </c>
      <c r="H434" s="132">
        <v>0</v>
      </c>
      <c r="I434" s="132">
        <v>0</v>
      </c>
      <c r="J434" s="74">
        <v>0</v>
      </c>
      <c r="K434" s="132">
        <v>0</v>
      </c>
      <c r="L434" s="74">
        <f t="shared" si="61"/>
        <v>870</v>
      </c>
      <c r="M434" s="132">
        <f t="shared" si="62"/>
        <v>87.137</v>
      </c>
      <c r="N434" s="132">
        <f t="shared" si="63"/>
        <v>155.768</v>
      </c>
      <c r="O434" s="74">
        <f t="shared" si="64"/>
        <v>1014</v>
      </c>
      <c r="P434" s="184">
        <f t="shared" si="65"/>
        <v>94.787</v>
      </c>
      <c r="R434" s="107"/>
      <c r="S434" s="107"/>
      <c r="T434" s="107"/>
      <c r="U434" s="107"/>
      <c r="V434" s="115"/>
    </row>
    <row r="435" spans="1:22" ht="15.75" customHeight="1">
      <c r="A435" s="41" t="s">
        <v>97</v>
      </c>
      <c r="B435" s="74">
        <v>0</v>
      </c>
      <c r="C435" s="132">
        <v>0</v>
      </c>
      <c r="D435" s="132">
        <v>0</v>
      </c>
      <c r="E435" s="74">
        <v>0</v>
      </c>
      <c r="F435" s="132">
        <v>0</v>
      </c>
      <c r="G435" s="74">
        <v>0</v>
      </c>
      <c r="H435" s="132">
        <v>0</v>
      </c>
      <c r="I435" s="132">
        <v>0</v>
      </c>
      <c r="J435" s="74">
        <v>0</v>
      </c>
      <c r="K435" s="132">
        <v>0</v>
      </c>
      <c r="L435" s="74">
        <f t="shared" si="61"/>
        <v>0</v>
      </c>
      <c r="M435" s="132">
        <f t="shared" si="62"/>
        <v>0</v>
      </c>
      <c r="N435" s="132">
        <f t="shared" si="63"/>
        <v>0</v>
      </c>
      <c r="O435" s="74">
        <f t="shared" si="64"/>
        <v>0</v>
      </c>
      <c r="P435" s="184">
        <f t="shared" si="65"/>
        <v>0</v>
      </c>
      <c r="R435" s="107"/>
      <c r="S435" s="107"/>
      <c r="T435" s="107"/>
      <c r="U435" s="107"/>
      <c r="V435" s="115"/>
    </row>
    <row r="436" spans="1:22" ht="15.75" customHeight="1">
      <c r="A436" s="41" t="s">
        <v>101</v>
      </c>
      <c r="B436" s="74">
        <v>0</v>
      </c>
      <c r="C436" s="132">
        <v>0</v>
      </c>
      <c r="D436" s="132">
        <v>0</v>
      </c>
      <c r="E436" s="74">
        <v>0</v>
      </c>
      <c r="F436" s="132">
        <v>0</v>
      </c>
      <c r="G436" s="74">
        <v>0</v>
      </c>
      <c r="H436" s="132">
        <v>0</v>
      </c>
      <c r="I436" s="132">
        <v>0</v>
      </c>
      <c r="J436" s="74">
        <v>0</v>
      </c>
      <c r="K436" s="132">
        <v>0</v>
      </c>
      <c r="L436" s="74">
        <f t="shared" si="61"/>
        <v>0</v>
      </c>
      <c r="M436" s="132">
        <f t="shared" si="62"/>
        <v>0</v>
      </c>
      <c r="N436" s="132">
        <f t="shared" si="63"/>
        <v>0</v>
      </c>
      <c r="O436" s="74">
        <f t="shared" si="64"/>
        <v>0</v>
      </c>
      <c r="P436" s="184">
        <f t="shared" si="65"/>
        <v>0</v>
      </c>
      <c r="R436" s="107"/>
      <c r="S436" s="107"/>
      <c r="T436" s="107"/>
      <c r="U436" s="107"/>
      <c r="V436" s="115"/>
    </row>
    <row r="437" spans="1:22" ht="15.75" customHeight="1">
      <c r="A437" s="41" t="s">
        <v>105</v>
      </c>
      <c r="B437" s="74">
        <v>0</v>
      </c>
      <c r="C437" s="132">
        <v>0</v>
      </c>
      <c r="D437" s="132">
        <v>0.035</v>
      </c>
      <c r="E437" s="74">
        <v>3</v>
      </c>
      <c r="F437" s="132">
        <v>5.173</v>
      </c>
      <c r="G437" s="74">
        <v>0</v>
      </c>
      <c r="H437" s="132">
        <v>0</v>
      </c>
      <c r="I437" s="132">
        <v>0</v>
      </c>
      <c r="J437" s="74">
        <v>0</v>
      </c>
      <c r="K437" s="132">
        <v>0</v>
      </c>
      <c r="L437" s="74">
        <f t="shared" si="61"/>
        <v>0</v>
      </c>
      <c r="M437" s="132">
        <f t="shared" si="62"/>
        <v>0</v>
      </c>
      <c r="N437" s="132">
        <f t="shared" si="63"/>
        <v>0.035</v>
      </c>
      <c r="O437" s="74">
        <f t="shared" si="64"/>
        <v>3</v>
      </c>
      <c r="P437" s="184">
        <f t="shared" si="65"/>
        <v>5.173</v>
      </c>
      <c r="R437" s="107"/>
      <c r="S437" s="107"/>
      <c r="T437" s="107"/>
      <c r="U437" s="107"/>
      <c r="V437" s="115"/>
    </row>
    <row r="438" spans="1:22" ht="15.75" customHeight="1">
      <c r="A438" s="41" t="s">
        <v>109</v>
      </c>
      <c r="B438" s="74">
        <v>0</v>
      </c>
      <c r="C438" s="132">
        <v>0</v>
      </c>
      <c r="D438" s="132">
        <v>0</v>
      </c>
      <c r="E438" s="74">
        <v>0</v>
      </c>
      <c r="F438" s="132">
        <v>0</v>
      </c>
      <c r="G438" s="74">
        <v>0</v>
      </c>
      <c r="H438" s="132">
        <v>0</v>
      </c>
      <c r="I438" s="132">
        <v>0</v>
      </c>
      <c r="J438" s="74">
        <v>0</v>
      </c>
      <c r="K438" s="132">
        <v>0</v>
      </c>
      <c r="L438" s="74">
        <f t="shared" si="61"/>
        <v>0</v>
      </c>
      <c r="M438" s="132">
        <f t="shared" si="62"/>
        <v>0</v>
      </c>
      <c r="N438" s="132">
        <f t="shared" si="63"/>
        <v>0</v>
      </c>
      <c r="O438" s="74">
        <f t="shared" si="64"/>
        <v>0</v>
      </c>
      <c r="P438" s="184">
        <f t="shared" si="65"/>
        <v>0</v>
      </c>
      <c r="R438" s="107"/>
      <c r="S438" s="107"/>
      <c r="T438" s="107"/>
      <c r="U438" s="107"/>
      <c r="V438" s="115"/>
    </row>
    <row r="439" spans="1:22" ht="15.75" customHeight="1">
      <c r="A439" s="41" t="s">
        <v>167</v>
      </c>
      <c r="B439" s="74">
        <v>0</v>
      </c>
      <c r="C439" s="132">
        <v>0</v>
      </c>
      <c r="D439" s="132">
        <v>0.046</v>
      </c>
      <c r="E439" s="74">
        <v>0</v>
      </c>
      <c r="F439" s="132">
        <v>0</v>
      </c>
      <c r="G439" s="74">
        <v>27</v>
      </c>
      <c r="H439" s="132">
        <v>5.87</v>
      </c>
      <c r="I439" s="132">
        <v>5.314</v>
      </c>
      <c r="J439" s="74">
        <v>25</v>
      </c>
      <c r="K439" s="132">
        <v>5.216</v>
      </c>
      <c r="L439" s="74">
        <f t="shared" si="61"/>
        <v>27</v>
      </c>
      <c r="M439" s="132">
        <f t="shared" si="62"/>
        <v>5.87</v>
      </c>
      <c r="N439" s="132">
        <f t="shared" si="63"/>
        <v>5.36</v>
      </c>
      <c r="O439" s="74">
        <f t="shared" si="64"/>
        <v>25</v>
      </c>
      <c r="P439" s="184">
        <f t="shared" si="65"/>
        <v>5.216</v>
      </c>
      <c r="R439" s="107"/>
      <c r="S439" s="107"/>
      <c r="T439" s="107"/>
      <c r="U439" s="107"/>
      <c r="V439" s="115"/>
    </row>
    <row r="440" spans="1:22" ht="15.75" customHeight="1">
      <c r="A440" s="41" t="s">
        <v>112</v>
      </c>
      <c r="B440" s="74">
        <v>174</v>
      </c>
      <c r="C440" s="132">
        <v>23.448381</v>
      </c>
      <c r="D440" s="132">
        <v>14.89009124</v>
      </c>
      <c r="E440" s="74">
        <v>172</v>
      </c>
      <c r="F440" s="132">
        <v>29.60478976</v>
      </c>
      <c r="G440" s="74">
        <v>36</v>
      </c>
      <c r="H440" s="132">
        <v>113.385</v>
      </c>
      <c r="I440" s="132">
        <v>117.19</v>
      </c>
      <c r="J440" s="74">
        <v>40</v>
      </c>
      <c r="K440" s="132">
        <v>70.285</v>
      </c>
      <c r="L440" s="74">
        <f t="shared" si="61"/>
        <v>210</v>
      </c>
      <c r="M440" s="132">
        <f t="shared" si="62"/>
        <v>136.833381</v>
      </c>
      <c r="N440" s="132">
        <f t="shared" si="63"/>
        <v>132.08009124</v>
      </c>
      <c r="O440" s="74">
        <f t="shared" si="64"/>
        <v>212</v>
      </c>
      <c r="P440" s="184">
        <f t="shared" si="65"/>
        <v>99.88978976</v>
      </c>
      <c r="R440" s="107"/>
      <c r="S440" s="107"/>
      <c r="T440" s="107"/>
      <c r="U440" s="107"/>
      <c r="V440" s="115"/>
    </row>
    <row r="441" spans="1:22" ht="15.75" customHeight="1">
      <c r="A441" s="41" t="s">
        <v>115</v>
      </c>
      <c r="B441" s="74">
        <v>0</v>
      </c>
      <c r="C441" s="132">
        <v>0</v>
      </c>
      <c r="D441" s="132">
        <v>0</v>
      </c>
      <c r="E441" s="74">
        <v>0</v>
      </c>
      <c r="F441" s="132">
        <v>0</v>
      </c>
      <c r="G441" s="74">
        <v>0</v>
      </c>
      <c r="H441" s="132">
        <v>0</v>
      </c>
      <c r="I441" s="132">
        <v>0</v>
      </c>
      <c r="J441" s="74">
        <v>0</v>
      </c>
      <c r="K441" s="132">
        <v>0</v>
      </c>
      <c r="L441" s="74">
        <f t="shared" si="61"/>
        <v>0</v>
      </c>
      <c r="M441" s="132">
        <f t="shared" si="62"/>
        <v>0</v>
      </c>
      <c r="N441" s="132">
        <f t="shared" si="63"/>
        <v>0</v>
      </c>
      <c r="O441" s="74">
        <f t="shared" si="64"/>
        <v>0</v>
      </c>
      <c r="P441" s="184">
        <f t="shared" si="65"/>
        <v>0</v>
      </c>
      <c r="R441" s="107"/>
      <c r="S441" s="107"/>
      <c r="T441" s="107"/>
      <c r="U441" s="107"/>
      <c r="V441" s="115"/>
    </row>
    <row r="442" spans="1:22" ht="15.75" customHeight="1">
      <c r="A442" s="41" t="s">
        <v>118</v>
      </c>
      <c r="B442" s="74">
        <v>18</v>
      </c>
      <c r="C442" s="132">
        <v>9.614</v>
      </c>
      <c r="D442" s="132">
        <v>5.738</v>
      </c>
      <c r="E442" s="74">
        <v>31</v>
      </c>
      <c r="F442" s="132">
        <v>11.302</v>
      </c>
      <c r="G442" s="74">
        <v>0</v>
      </c>
      <c r="H442" s="132">
        <v>0</v>
      </c>
      <c r="I442" s="132">
        <v>0</v>
      </c>
      <c r="J442" s="74">
        <v>0</v>
      </c>
      <c r="K442" s="132">
        <v>0</v>
      </c>
      <c r="L442" s="74">
        <f t="shared" si="61"/>
        <v>18</v>
      </c>
      <c r="M442" s="132">
        <f t="shared" si="62"/>
        <v>9.614</v>
      </c>
      <c r="N442" s="132">
        <f t="shared" si="63"/>
        <v>5.738</v>
      </c>
      <c r="O442" s="74">
        <f t="shared" si="64"/>
        <v>31</v>
      </c>
      <c r="P442" s="184">
        <f t="shared" si="65"/>
        <v>11.302</v>
      </c>
      <c r="R442" s="107"/>
      <c r="S442" s="107"/>
      <c r="T442" s="107"/>
      <c r="U442" s="107"/>
      <c r="V442" s="115"/>
    </row>
    <row r="443" spans="1:22" ht="15.75" customHeight="1">
      <c r="A443" s="41" t="s">
        <v>156</v>
      </c>
      <c r="B443" s="74">
        <v>10</v>
      </c>
      <c r="C443" s="132">
        <v>8.162</v>
      </c>
      <c r="D443" s="132">
        <v>0.04</v>
      </c>
      <c r="E443" s="74">
        <v>13</v>
      </c>
      <c r="F443" s="132">
        <v>8.502</v>
      </c>
      <c r="G443" s="74">
        <v>0</v>
      </c>
      <c r="H443" s="132">
        <v>0</v>
      </c>
      <c r="I443" s="132">
        <v>0</v>
      </c>
      <c r="J443" s="74">
        <v>0</v>
      </c>
      <c r="K443" s="132">
        <v>0</v>
      </c>
      <c r="L443" s="74">
        <f t="shared" si="61"/>
        <v>10</v>
      </c>
      <c r="M443" s="132">
        <f t="shared" si="62"/>
        <v>8.162</v>
      </c>
      <c r="N443" s="132">
        <f t="shared" si="63"/>
        <v>0.04</v>
      </c>
      <c r="O443" s="74">
        <f t="shared" si="64"/>
        <v>13</v>
      </c>
      <c r="P443" s="184">
        <f t="shared" si="65"/>
        <v>8.502</v>
      </c>
      <c r="R443" s="107"/>
      <c r="S443" s="107"/>
      <c r="T443" s="107"/>
      <c r="U443" s="107"/>
      <c r="V443" s="115"/>
    </row>
    <row r="444" spans="1:22" ht="15.75" customHeight="1">
      <c r="A444" s="41" t="s">
        <v>121</v>
      </c>
      <c r="B444" s="74">
        <v>0</v>
      </c>
      <c r="C444" s="132">
        <v>0</v>
      </c>
      <c r="D444" s="132">
        <v>0</v>
      </c>
      <c r="E444" s="74">
        <v>0</v>
      </c>
      <c r="F444" s="132">
        <v>0</v>
      </c>
      <c r="G444" s="74">
        <v>0</v>
      </c>
      <c r="H444" s="132">
        <v>0</v>
      </c>
      <c r="I444" s="132">
        <v>0</v>
      </c>
      <c r="J444" s="74">
        <v>0</v>
      </c>
      <c r="K444" s="132">
        <v>0</v>
      </c>
      <c r="L444" s="74">
        <f t="shared" si="61"/>
        <v>0</v>
      </c>
      <c r="M444" s="132">
        <f t="shared" si="62"/>
        <v>0</v>
      </c>
      <c r="N444" s="132">
        <f t="shared" si="63"/>
        <v>0</v>
      </c>
      <c r="O444" s="74">
        <f t="shared" si="64"/>
        <v>0</v>
      </c>
      <c r="P444" s="184">
        <f t="shared" si="65"/>
        <v>0</v>
      </c>
      <c r="R444" s="107"/>
      <c r="S444" s="107"/>
      <c r="T444" s="107"/>
      <c r="U444" s="107"/>
      <c r="V444" s="115"/>
    </row>
    <row r="445" spans="1:22" ht="15.75" customHeight="1">
      <c r="A445" s="41" t="s">
        <v>124</v>
      </c>
      <c r="B445" s="74">
        <v>13</v>
      </c>
      <c r="C445" s="132">
        <v>2.5</v>
      </c>
      <c r="D445" s="132">
        <v>0.1</v>
      </c>
      <c r="E445" s="74">
        <v>17</v>
      </c>
      <c r="F445" s="132">
        <v>3.913</v>
      </c>
      <c r="G445" s="74">
        <v>0</v>
      </c>
      <c r="H445" s="132">
        <v>0</v>
      </c>
      <c r="I445" s="132">
        <v>0</v>
      </c>
      <c r="J445" s="74">
        <v>0</v>
      </c>
      <c r="K445" s="132">
        <v>0</v>
      </c>
      <c r="L445" s="74">
        <f t="shared" si="61"/>
        <v>13</v>
      </c>
      <c r="M445" s="132">
        <f t="shared" si="62"/>
        <v>2.5</v>
      </c>
      <c r="N445" s="132">
        <f t="shared" si="63"/>
        <v>0.1</v>
      </c>
      <c r="O445" s="74">
        <f t="shared" si="64"/>
        <v>17</v>
      </c>
      <c r="P445" s="184">
        <f t="shared" si="65"/>
        <v>3.913</v>
      </c>
      <c r="R445" s="107"/>
      <c r="S445" s="107"/>
      <c r="T445" s="107"/>
      <c r="U445" s="107"/>
      <c r="V445" s="115"/>
    </row>
    <row r="446" spans="1:22" ht="15.75" customHeight="1" thickBot="1">
      <c r="A446" s="41" t="s">
        <v>127</v>
      </c>
      <c r="B446" s="74">
        <v>0</v>
      </c>
      <c r="C446" s="132">
        <v>0</v>
      </c>
      <c r="D446" s="132">
        <v>0</v>
      </c>
      <c r="E446" s="74">
        <v>0</v>
      </c>
      <c r="F446" s="132">
        <v>0</v>
      </c>
      <c r="G446" s="74">
        <v>0</v>
      </c>
      <c r="H446" s="132">
        <v>0</v>
      </c>
      <c r="I446" s="132">
        <v>0.18</v>
      </c>
      <c r="J446" s="74">
        <v>3</v>
      </c>
      <c r="K446" s="132">
        <v>0.432</v>
      </c>
      <c r="L446" s="74">
        <f t="shared" si="61"/>
        <v>0</v>
      </c>
      <c r="M446" s="132">
        <f t="shared" si="62"/>
        <v>0</v>
      </c>
      <c r="N446" s="132">
        <f t="shared" si="63"/>
        <v>0.18</v>
      </c>
      <c r="O446" s="74">
        <f t="shared" si="64"/>
        <v>3</v>
      </c>
      <c r="P446" s="184">
        <f t="shared" si="65"/>
        <v>0.432</v>
      </c>
      <c r="R446" s="107"/>
      <c r="S446" s="107"/>
      <c r="T446" s="107"/>
      <c r="U446" s="107"/>
      <c r="V446" s="115"/>
    </row>
    <row r="447" spans="1:22" ht="15.75" customHeight="1" thickBot="1">
      <c r="A447" s="53" t="s">
        <v>3</v>
      </c>
      <c r="B447" s="77">
        <f aca="true" t="shared" si="66" ref="B447:K447">SUM(B415:B446)</f>
        <v>1398</v>
      </c>
      <c r="C447" s="136">
        <f t="shared" si="66"/>
        <v>235.53575270000002</v>
      </c>
      <c r="D447" s="136">
        <f t="shared" si="66"/>
        <v>227.04029483999997</v>
      </c>
      <c r="E447" s="77">
        <f t="shared" si="66"/>
        <v>1677</v>
      </c>
      <c r="F447" s="136">
        <f t="shared" si="66"/>
        <v>278.05969904</v>
      </c>
      <c r="G447" s="77">
        <f t="shared" si="66"/>
        <v>97</v>
      </c>
      <c r="H447" s="136">
        <f t="shared" si="66"/>
        <v>149.27100000000002</v>
      </c>
      <c r="I447" s="136">
        <f t="shared" si="66"/>
        <v>132.824</v>
      </c>
      <c r="J447" s="77">
        <f t="shared" si="66"/>
        <v>118</v>
      </c>
      <c r="K447" s="136">
        <f t="shared" si="66"/>
        <v>83.13799999999999</v>
      </c>
      <c r="L447" s="77">
        <f t="shared" si="61"/>
        <v>1495</v>
      </c>
      <c r="M447" s="136">
        <f t="shared" si="62"/>
        <v>384.80675270000006</v>
      </c>
      <c r="N447" s="136">
        <f t="shared" si="63"/>
        <v>359.86429483999996</v>
      </c>
      <c r="O447" s="77">
        <f t="shared" si="64"/>
        <v>1795</v>
      </c>
      <c r="P447" s="179">
        <f t="shared" si="65"/>
        <v>361.19769904</v>
      </c>
      <c r="R447" s="107"/>
      <c r="S447" s="107"/>
      <c r="T447" s="107"/>
      <c r="U447" s="107"/>
      <c r="V447" s="115"/>
    </row>
    <row r="448" spans="1:22" ht="15.75" customHeight="1" thickBot="1">
      <c r="A448" s="53" t="s">
        <v>159</v>
      </c>
      <c r="B448" s="78">
        <v>10</v>
      </c>
      <c r="C448" s="137">
        <v>0.78</v>
      </c>
      <c r="D448" s="137">
        <v>0.83</v>
      </c>
      <c r="E448" s="78">
        <v>9</v>
      </c>
      <c r="F448" s="137">
        <v>0.363</v>
      </c>
      <c r="G448" s="78">
        <v>0</v>
      </c>
      <c r="H448" s="137">
        <v>0</v>
      </c>
      <c r="I448" s="137">
        <v>0</v>
      </c>
      <c r="J448" s="78">
        <v>0</v>
      </c>
      <c r="K448" s="137">
        <v>0</v>
      </c>
      <c r="L448" s="78">
        <f t="shared" si="61"/>
        <v>10</v>
      </c>
      <c r="M448" s="137">
        <f t="shared" si="62"/>
        <v>0.78</v>
      </c>
      <c r="N448" s="137">
        <f t="shared" si="63"/>
        <v>0.83</v>
      </c>
      <c r="O448" s="78">
        <f t="shared" si="64"/>
        <v>9</v>
      </c>
      <c r="P448" s="178">
        <f t="shared" si="65"/>
        <v>0.363</v>
      </c>
      <c r="R448" s="107"/>
      <c r="S448" s="107"/>
      <c r="T448" s="107"/>
      <c r="U448" s="107"/>
      <c r="V448" s="115"/>
    </row>
    <row r="449" spans="1:22" ht="15.75" customHeight="1" thickBot="1">
      <c r="A449" s="53" t="s">
        <v>163</v>
      </c>
      <c r="B449" s="77">
        <f>B447+B448</f>
        <v>1408</v>
      </c>
      <c r="C449" s="136">
        <f aca="true" t="shared" si="67" ref="C449:K449">C447+C448</f>
        <v>236.31575270000002</v>
      </c>
      <c r="D449" s="136">
        <f t="shared" si="67"/>
        <v>227.87029483999999</v>
      </c>
      <c r="E449" s="77">
        <f t="shared" si="67"/>
        <v>1686</v>
      </c>
      <c r="F449" s="136">
        <f t="shared" si="67"/>
        <v>278.42269904</v>
      </c>
      <c r="G449" s="77">
        <f t="shared" si="67"/>
        <v>97</v>
      </c>
      <c r="H449" s="136">
        <f t="shared" si="67"/>
        <v>149.27100000000002</v>
      </c>
      <c r="I449" s="136">
        <f t="shared" si="67"/>
        <v>132.824</v>
      </c>
      <c r="J449" s="77">
        <f t="shared" si="67"/>
        <v>118</v>
      </c>
      <c r="K449" s="136">
        <f t="shared" si="67"/>
        <v>83.13799999999999</v>
      </c>
      <c r="L449" s="77">
        <f t="shared" si="61"/>
        <v>1505</v>
      </c>
      <c r="M449" s="136">
        <f t="shared" si="62"/>
        <v>385.58675270000003</v>
      </c>
      <c r="N449" s="136">
        <f t="shared" si="63"/>
        <v>360.69429484</v>
      </c>
      <c r="O449" s="77">
        <f t="shared" si="64"/>
        <v>1804</v>
      </c>
      <c r="P449" s="179">
        <f t="shared" si="65"/>
        <v>361.56069904</v>
      </c>
      <c r="R449" s="107"/>
      <c r="S449" s="107"/>
      <c r="T449" s="107"/>
      <c r="U449" s="107"/>
      <c r="V449" s="115"/>
    </row>
    <row r="450" spans="1:16" ht="15.75" customHeight="1">
      <c r="A450" s="39"/>
      <c r="B450" s="31"/>
      <c r="C450" s="29"/>
      <c r="D450" s="29"/>
      <c r="E450" s="29"/>
      <c r="F450" s="29"/>
      <c r="G450" s="31"/>
      <c r="H450" s="29"/>
      <c r="I450" s="29"/>
      <c r="J450" s="29"/>
      <c r="K450" s="29"/>
      <c r="L450" s="31"/>
      <c r="M450" s="29"/>
      <c r="N450" s="29"/>
      <c r="O450" s="29"/>
      <c r="P450" s="29"/>
    </row>
    <row r="451" spans="1:16" ht="15.75" customHeight="1">
      <c r="A451" s="39"/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31"/>
      <c r="M451" s="29"/>
      <c r="N451" s="29"/>
      <c r="O451" s="29"/>
      <c r="P451" s="29"/>
    </row>
    <row r="452" spans="1:16" ht="15.75" customHeight="1">
      <c r="A452" s="39"/>
      <c r="B452" s="202"/>
      <c r="C452" s="202"/>
      <c r="D452" s="202"/>
      <c r="E452" s="202"/>
      <c r="F452" s="202"/>
      <c r="G452" s="202"/>
      <c r="H452" s="202"/>
      <c r="I452" s="202"/>
      <c r="J452" s="202"/>
      <c r="K452" s="202"/>
      <c r="L452" s="116"/>
      <c r="M452" s="29"/>
      <c r="N452" s="29"/>
      <c r="O452" s="29"/>
      <c r="P452" s="29"/>
    </row>
    <row r="453" spans="1:16" ht="15.75" customHeight="1">
      <c r="A453" s="39"/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31"/>
      <c r="M453" s="29"/>
      <c r="N453" s="29"/>
      <c r="O453" s="29"/>
      <c r="P453" s="29"/>
    </row>
    <row r="454" spans="1:16" ht="15.75" customHeight="1">
      <c r="A454" s="39"/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31"/>
      <c r="M454" s="29"/>
      <c r="N454" s="29"/>
      <c r="O454" s="29"/>
      <c r="P454" s="29"/>
    </row>
    <row r="455" spans="1:16" ht="15.75" customHeight="1">
      <c r="A455" s="39"/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31"/>
      <c r="M455" s="29"/>
      <c r="N455" s="29"/>
      <c r="O455" s="29"/>
      <c r="P455" s="29"/>
    </row>
    <row r="456" spans="1:16" ht="15.75" customHeight="1">
      <c r="A456" s="39"/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31"/>
      <c r="M456" s="29"/>
      <c r="N456" s="29"/>
      <c r="O456" s="29"/>
      <c r="P456" s="29"/>
    </row>
    <row r="457" spans="1:16" ht="15.75" customHeight="1">
      <c r="A457" s="39"/>
      <c r="B457" s="31"/>
      <c r="C457" s="29"/>
      <c r="D457" s="29"/>
      <c r="E457" s="29"/>
      <c r="F457" s="29"/>
      <c r="G457" s="31"/>
      <c r="H457" s="29"/>
      <c r="I457" s="29"/>
      <c r="J457" s="29"/>
      <c r="K457" s="29"/>
      <c r="L457" s="31"/>
      <c r="M457" s="29"/>
      <c r="N457" s="29"/>
      <c r="O457" s="29"/>
      <c r="P457" s="29"/>
    </row>
    <row r="458" spans="1:16" ht="15.75" customHeight="1">
      <c r="A458" s="39"/>
      <c r="B458" s="31"/>
      <c r="C458" s="29"/>
      <c r="D458" s="29"/>
      <c r="E458" s="29"/>
      <c r="F458" s="29"/>
      <c r="G458" s="31"/>
      <c r="H458" s="29"/>
      <c r="I458" s="29"/>
      <c r="J458" s="29"/>
      <c r="K458" s="29"/>
      <c r="L458" s="31"/>
      <c r="M458" s="29"/>
      <c r="N458" s="29"/>
      <c r="O458" s="29"/>
      <c r="P458" s="29"/>
    </row>
    <row r="459" spans="1:16" ht="15.75" customHeight="1">
      <c r="A459" s="222" t="s">
        <v>135</v>
      </c>
      <c r="B459" s="222"/>
      <c r="C459" s="222"/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</row>
    <row r="460" spans="1:16" ht="15.75" customHeight="1">
      <c r="A460" s="222" t="s">
        <v>196</v>
      </c>
      <c r="B460" s="222"/>
      <c r="C460" s="222"/>
      <c r="D460" s="222"/>
      <c r="E460" s="222"/>
      <c r="F460" s="222"/>
      <c r="G460" s="222"/>
      <c r="H460" s="222"/>
      <c r="I460" s="222"/>
      <c r="J460" s="222"/>
      <c r="K460" s="222"/>
      <c r="L460" s="222"/>
      <c r="M460" s="222"/>
      <c r="N460" s="222"/>
      <c r="O460" s="222"/>
      <c r="P460" s="222"/>
    </row>
    <row r="461" spans="1:16" ht="15.75" customHeight="1">
      <c r="A461" s="36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</row>
    <row r="462" spans="1:16" ht="15.75" customHeight="1">
      <c r="A462" s="39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</row>
    <row r="463" spans="1:16" ht="15.75" customHeight="1" thickBot="1">
      <c r="A463" s="39" t="s">
        <v>10</v>
      </c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21" t="s">
        <v>193</v>
      </c>
    </row>
    <row r="464" spans="1:16" ht="15.75" customHeight="1" thickBot="1">
      <c r="A464" s="237" t="s">
        <v>136</v>
      </c>
      <c r="B464" s="226" t="s">
        <v>4</v>
      </c>
      <c r="C464" s="227"/>
      <c r="D464" s="227"/>
      <c r="E464" s="227"/>
      <c r="F464" s="228"/>
      <c r="G464" s="226" t="s">
        <v>5</v>
      </c>
      <c r="H464" s="227"/>
      <c r="I464" s="227"/>
      <c r="J464" s="227"/>
      <c r="K464" s="228"/>
      <c r="L464" s="226" t="s">
        <v>6</v>
      </c>
      <c r="M464" s="227"/>
      <c r="N464" s="227"/>
      <c r="O464" s="227"/>
      <c r="P464" s="228"/>
    </row>
    <row r="465" spans="1:16" ht="15.75" customHeight="1" thickBot="1">
      <c r="A465" s="238"/>
      <c r="B465" s="229" t="s">
        <v>178</v>
      </c>
      <c r="C465" s="229"/>
      <c r="D465" s="56" t="s">
        <v>179</v>
      </c>
      <c r="E465" s="230" t="s">
        <v>180</v>
      </c>
      <c r="F465" s="231"/>
      <c r="G465" s="229" t="s">
        <v>178</v>
      </c>
      <c r="H465" s="229"/>
      <c r="I465" s="56" t="s">
        <v>179</v>
      </c>
      <c r="J465" s="230" t="s">
        <v>180</v>
      </c>
      <c r="K465" s="231"/>
      <c r="L465" s="232" t="s">
        <v>178</v>
      </c>
      <c r="M465" s="229"/>
      <c r="N465" s="56" t="s">
        <v>179</v>
      </c>
      <c r="O465" s="230" t="s">
        <v>180</v>
      </c>
      <c r="P465" s="231"/>
    </row>
    <row r="466" spans="1:16" ht="33" customHeight="1" thickBot="1">
      <c r="A466" s="238"/>
      <c r="B466" s="59" t="s">
        <v>186</v>
      </c>
      <c r="C466" s="60" t="s">
        <v>187</v>
      </c>
      <c r="D466" s="60" t="s">
        <v>12</v>
      </c>
      <c r="E466" s="60" t="s">
        <v>177</v>
      </c>
      <c r="F466" s="60" t="s">
        <v>12</v>
      </c>
      <c r="G466" s="59" t="s">
        <v>186</v>
      </c>
      <c r="H466" s="60" t="s">
        <v>187</v>
      </c>
      <c r="I466" s="60" t="s">
        <v>12</v>
      </c>
      <c r="J466" s="60" t="s">
        <v>177</v>
      </c>
      <c r="K466" s="60" t="s">
        <v>12</v>
      </c>
      <c r="L466" s="59" t="s">
        <v>186</v>
      </c>
      <c r="M466" s="60" t="s">
        <v>187</v>
      </c>
      <c r="N466" s="60" t="s">
        <v>12</v>
      </c>
      <c r="O466" s="60" t="s">
        <v>177</v>
      </c>
      <c r="P466" s="61" t="s">
        <v>12</v>
      </c>
    </row>
    <row r="467" spans="1:16" ht="15.75" customHeight="1" thickBot="1">
      <c r="A467" s="238"/>
      <c r="B467" s="57">
        <v>1</v>
      </c>
      <c r="C467" s="58">
        <v>2</v>
      </c>
      <c r="D467" s="58">
        <v>3</v>
      </c>
      <c r="E467" s="58">
        <v>4</v>
      </c>
      <c r="F467" s="58">
        <v>5</v>
      </c>
      <c r="G467" s="57">
        <v>6</v>
      </c>
      <c r="H467" s="58">
        <v>7</v>
      </c>
      <c r="I467" s="58">
        <v>8</v>
      </c>
      <c r="J467" s="58">
        <v>9</v>
      </c>
      <c r="K467" s="58">
        <v>10</v>
      </c>
      <c r="L467" s="57" t="s">
        <v>188</v>
      </c>
      <c r="M467" s="58" t="s">
        <v>189</v>
      </c>
      <c r="N467" s="58" t="s">
        <v>190</v>
      </c>
      <c r="O467" s="58" t="s">
        <v>191</v>
      </c>
      <c r="P467" s="106" t="s">
        <v>192</v>
      </c>
    </row>
    <row r="468" spans="1:22" ht="15.75" customHeight="1">
      <c r="A468" s="40" t="s">
        <v>17</v>
      </c>
      <c r="B468" s="32">
        <v>471</v>
      </c>
      <c r="C468" s="139">
        <v>96.7048</v>
      </c>
      <c r="D468" s="139">
        <v>75.41141999999999</v>
      </c>
      <c r="E468" s="113">
        <v>733</v>
      </c>
      <c r="F468" s="139">
        <v>118.93453</v>
      </c>
      <c r="G468" s="32">
        <v>0</v>
      </c>
      <c r="H468" s="139">
        <v>0</v>
      </c>
      <c r="I468" s="139">
        <v>3.268</v>
      </c>
      <c r="J468" s="113">
        <v>50</v>
      </c>
      <c r="K468" s="139">
        <v>3.27</v>
      </c>
      <c r="L468" s="74">
        <f aca="true" t="shared" si="68" ref="L468:L479">B468+G468</f>
        <v>471</v>
      </c>
      <c r="M468" s="139">
        <f aca="true" t="shared" si="69" ref="M468:M479">C468+H468</f>
        <v>96.7048</v>
      </c>
      <c r="N468" s="139">
        <f aca="true" t="shared" si="70" ref="N468:N479">D468+I468</f>
        <v>78.67942</v>
      </c>
      <c r="O468" s="74">
        <f aca="true" t="shared" si="71" ref="O468:O479">E468+J468</f>
        <v>783</v>
      </c>
      <c r="P468" s="180">
        <f aca="true" t="shared" si="72" ref="P468:P479">F468+K468</f>
        <v>122.20452999999999</v>
      </c>
      <c r="R468" s="107"/>
      <c r="S468" s="107"/>
      <c r="T468" s="107"/>
      <c r="U468" s="107"/>
      <c r="V468" s="94"/>
    </row>
    <row r="469" spans="1:22" ht="15.75" customHeight="1">
      <c r="A469" s="41" t="s">
        <v>21</v>
      </c>
      <c r="B469" s="26">
        <v>44</v>
      </c>
      <c r="C469" s="140">
        <v>19.37</v>
      </c>
      <c r="D469" s="140">
        <v>11.697999999999999</v>
      </c>
      <c r="E469" s="114">
        <v>104</v>
      </c>
      <c r="F469" s="140">
        <v>42.43899999999999</v>
      </c>
      <c r="G469" s="26">
        <v>47</v>
      </c>
      <c r="H469" s="140">
        <v>3.35</v>
      </c>
      <c r="I469" s="140">
        <v>4.675</v>
      </c>
      <c r="J469" s="114">
        <v>43</v>
      </c>
      <c r="K469" s="140">
        <v>2.668</v>
      </c>
      <c r="L469" s="74">
        <f t="shared" si="68"/>
        <v>91</v>
      </c>
      <c r="M469" s="140">
        <f t="shared" si="69"/>
        <v>22.720000000000002</v>
      </c>
      <c r="N469" s="140">
        <f t="shared" si="70"/>
        <v>16.372999999999998</v>
      </c>
      <c r="O469" s="74">
        <f t="shared" si="71"/>
        <v>147</v>
      </c>
      <c r="P469" s="181">
        <f t="shared" si="72"/>
        <v>45.10699999999999</v>
      </c>
      <c r="R469" s="107"/>
      <c r="S469" s="107"/>
      <c r="T469" s="107"/>
      <c r="U469" s="107"/>
      <c r="V469" s="94"/>
    </row>
    <row r="470" spans="1:22" ht="15.75" customHeight="1">
      <c r="A470" s="41" t="s">
        <v>151</v>
      </c>
      <c r="B470" s="26">
        <v>637</v>
      </c>
      <c r="C470" s="140">
        <v>105.268</v>
      </c>
      <c r="D470" s="140">
        <v>109.67999999999999</v>
      </c>
      <c r="E470" s="114">
        <v>878</v>
      </c>
      <c r="F470" s="140">
        <v>130.648</v>
      </c>
      <c r="G470" s="26">
        <v>59</v>
      </c>
      <c r="H470" s="140">
        <v>13.735</v>
      </c>
      <c r="I470" s="140">
        <v>14.834</v>
      </c>
      <c r="J470" s="114">
        <v>69</v>
      </c>
      <c r="K470" s="140">
        <v>12.778</v>
      </c>
      <c r="L470" s="74">
        <f t="shared" si="68"/>
        <v>696</v>
      </c>
      <c r="M470" s="140">
        <f t="shared" si="69"/>
        <v>119.003</v>
      </c>
      <c r="N470" s="140">
        <f t="shared" si="70"/>
        <v>124.514</v>
      </c>
      <c r="O470" s="74">
        <f t="shared" si="71"/>
        <v>947</v>
      </c>
      <c r="P470" s="181">
        <f t="shared" si="72"/>
        <v>143.426</v>
      </c>
      <c r="R470" s="107"/>
      <c r="S470" s="107"/>
      <c r="T470" s="107"/>
      <c r="U470" s="107"/>
      <c r="V470" s="94"/>
    </row>
    <row r="471" spans="1:22" ht="15.75" customHeight="1">
      <c r="A471" s="41" t="s">
        <v>152</v>
      </c>
      <c r="B471" s="26">
        <v>44</v>
      </c>
      <c r="C471" s="140">
        <v>7.945</v>
      </c>
      <c r="D471" s="140">
        <v>5.215</v>
      </c>
      <c r="E471" s="114">
        <v>99</v>
      </c>
      <c r="F471" s="140">
        <v>17.637</v>
      </c>
      <c r="G471" s="26">
        <v>56</v>
      </c>
      <c r="H471" s="140">
        <v>8.064</v>
      </c>
      <c r="I471" s="140">
        <v>11.639</v>
      </c>
      <c r="J471" s="114">
        <v>111</v>
      </c>
      <c r="K471" s="140">
        <v>12.614</v>
      </c>
      <c r="L471" s="74">
        <f t="shared" si="68"/>
        <v>100</v>
      </c>
      <c r="M471" s="140">
        <f t="shared" si="69"/>
        <v>16.009</v>
      </c>
      <c r="N471" s="140">
        <f t="shared" si="70"/>
        <v>16.854</v>
      </c>
      <c r="O471" s="74">
        <f t="shared" si="71"/>
        <v>210</v>
      </c>
      <c r="P471" s="181">
        <f t="shared" si="72"/>
        <v>30.251</v>
      </c>
      <c r="R471" s="107"/>
      <c r="S471" s="107"/>
      <c r="T471" s="107"/>
      <c r="U471" s="107"/>
      <c r="V471" s="94"/>
    </row>
    <row r="472" spans="1:22" ht="15.75" customHeight="1">
      <c r="A472" s="41" t="s">
        <v>26</v>
      </c>
      <c r="B472" s="26">
        <v>303</v>
      </c>
      <c r="C472" s="140">
        <v>52.691</v>
      </c>
      <c r="D472" s="140">
        <v>36.383</v>
      </c>
      <c r="E472" s="114">
        <v>507</v>
      </c>
      <c r="F472" s="140">
        <v>80.87100000000001</v>
      </c>
      <c r="G472" s="26">
        <v>99</v>
      </c>
      <c r="H472" s="140">
        <v>4.546</v>
      </c>
      <c r="I472" s="140">
        <v>13.876999999999999</v>
      </c>
      <c r="J472" s="114">
        <v>376</v>
      </c>
      <c r="K472" s="140">
        <v>18.891000000000002</v>
      </c>
      <c r="L472" s="74">
        <f t="shared" si="68"/>
        <v>402</v>
      </c>
      <c r="M472" s="140">
        <f t="shared" si="69"/>
        <v>57.237</v>
      </c>
      <c r="N472" s="140">
        <f t="shared" si="70"/>
        <v>50.260000000000005</v>
      </c>
      <c r="O472" s="74">
        <f t="shared" si="71"/>
        <v>883</v>
      </c>
      <c r="P472" s="181">
        <f t="shared" si="72"/>
        <v>99.76200000000001</v>
      </c>
      <c r="R472" s="107"/>
      <c r="S472" s="107"/>
      <c r="T472" s="107"/>
      <c r="U472" s="107"/>
      <c r="V472" s="94"/>
    </row>
    <row r="473" spans="1:22" ht="15.75" customHeight="1">
      <c r="A473" s="41" t="s">
        <v>31</v>
      </c>
      <c r="B473" s="26">
        <v>298</v>
      </c>
      <c r="C473" s="140">
        <v>122.797</v>
      </c>
      <c r="D473" s="140">
        <v>96.18</v>
      </c>
      <c r="E473" s="114">
        <v>380</v>
      </c>
      <c r="F473" s="140">
        <v>114.74300000000001</v>
      </c>
      <c r="G473" s="26">
        <v>3</v>
      </c>
      <c r="H473" s="140">
        <v>2.0909999999999997</v>
      </c>
      <c r="I473" s="140">
        <v>4.938000000000001</v>
      </c>
      <c r="J473" s="114">
        <v>75</v>
      </c>
      <c r="K473" s="140">
        <v>24.746000000000002</v>
      </c>
      <c r="L473" s="74">
        <f t="shared" si="68"/>
        <v>301</v>
      </c>
      <c r="M473" s="140">
        <f t="shared" si="69"/>
        <v>124.88799999999999</v>
      </c>
      <c r="N473" s="140">
        <f t="shared" si="70"/>
        <v>101.11800000000001</v>
      </c>
      <c r="O473" s="74">
        <f t="shared" si="71"/>
        <v>455</v>
      </c>
      <c r="P473" s="181">
        <f t="shared" si="72"/>
        <v>139.489</v>
      </c>
      <c r="R473" s="107"/>
      <c r="S473" s="107"/>
      <c r="T473" s="107"/>
      <c r="U473" s="107"/>
      <c r="V473" s="94"/>
    </row>
    <row r="474" spans="1:22" ht="15.75" customHeight="1">
      <c r="A474" s="41" t="s">
        <v>36</v>
      </c>
      <c r="B474" s="26">
        <v>3555</v>
      </c>
      <c r="C474" s="140">
        <v>717.0532999999999</v>
      </c>
      <c r="D474" s="140">
        <v>593.24604</v>
      </c>
      <c r="E474" s="114">
        <v>4606</v>
      </c>
      <c r="F474" s="140">
        <v>750.4297280999999</v>
      </c>
      <c r="G474" s="26">
        <v>88</v>
      </c>
      <c r="H474" s="140">
        <v>45.201</v>
      </c>
      <c r="I474" s="140">
        <v>65.792</v>
      </c>
      <c r="J474" s="114">
        <v>364</v>
      </c>
      <c r="K474" s="140">
        <v>135.637</v>
      </c>
      <c r="L474" s="74">
        <f t="shared" si="68"/>
        <v>3643</v>
      </c>
      <c r="M474" s="140">
        <f t="shared" si="69"/>
        <v>762.2543</v>
      </c>
      <c r="N474" s="140">
        <f t="shared" si="70"/>
        <v>659.03804</v>
      </c>
      <c r="O474" s="74">
        <f t="shared" si="71"/>
        <v>4970</v>
      </c>
      <c r="P474" s="181">
        <f t="shared" si="72"/>
        <v>886.0667280999999</v>
      </c>
      <c r="R474" s="107"/>
      <c r="S474" s="107"/>
      <c r="T474" s="107"/>
      <c r="U474" s="107"/>
      <c r="V474" s="94"/>
    </row>
    <row r="475" spans="1:22" ht="15.75" customHeight="1">
      <c r="A475" s="41" t="s">
        <v>41</v>
      </c>
      <c r="B475" s="26">
        <v>9</v>
      </c>
      <c r="C475" s="140">
        <v>24.400000000000002</v>
      </c>
      <c r="D475" s="140">
        <v>24.6</v>
      </c>
      <c r="E475" s="114">
        <v>4</v>
      </c>
      <c r="F475" s="140">
        <v>1.25</v>
      </c>
      <c r="G475" s="26">
        <v>0</v>
      </c>
      <c r="H475" s="140">
        <v>0</v>
      </c>
      <c r="I475" s="140">
        <v>0</v>
      </c>
      <c r="J475" s="114">
        <v>0</v>
      </c>
      <c r="K475" s="140">
        <v>0</v>
      </c>
      <c r="L475" s="74">
        <f t="shared" si="68"/>
        <v>9</v>
      </c>
      <c r="M475" s="140">
        <f t="shared" si="69"/>
        <v>24.400000000000002</v>
      </c>
      <c r="N475" s="140">
        <f t="shared" si="70"/>
        <v>24.6</v>
      </c>
      <c r="O475" s="74">
        <f t="shared" si="71"/>
        <v>4</v>
      </c>
      <c r="P475" s="181">
        <f t="shared" si="72"/>
        <v>1.25</v>
      </c>
      <c r="R475" s="107"/>
      <c r="S475" s="107"/>
      <c r="T475" s="107"/>
      <c r="U475" s="107"/>
      <c r="V475" s="94"/>
    </row>
    <row r="476" spans="1:22" ht="15.75" customHeight="1">
      <c r="A476" s="41" t="s">
        <v>44</v>
      </c>
      <c r="B476" s="26">
        <v>302</v>
      </c>
      <c r="C476" s="140">
        <v>79.24799999999999</v>
      </c>
      <c r="D476" s="140">
        <v>60.70799999999999</v>
      </c>
      <c r="E476" s="114">
        <v>639</v>
      </c>
      <c r="F476" s="140">
        <v>106.669</v>
      </c>
      <c r="G476" s="26">
        <v>88</v>
      </c>
      <c r="H476" s="140">
        <v>12.975999999999999</v>
      </c>
      <c r="I476" s="140">
        <v>27.534</v>
      </c>
      <c r="J476" s="114">
        <v>432</v>
      </c>
      <c r="K476" s="140">
        <v>26.662000000000003</v>
      </c>
      <c r="L476" s="74">
        <f t="shared" si="68"/>
        <v>390</v>
      </c>
      <c r="M476" s="140">
        <f t="shared" si="69"/>
        <v>92.22399999999999</v>
      </c>
      <c r="N476" s="140">
        <f t="shared" si="70"/>
        <v>88.24199999999999</v>
      </c>
      <c r="O476" s="74">
        <f t="shared" si="71"/>
        <v>1071</v>
      </c>
      <c r="P476" s="181">
        <f t="shared" si="72"/>
        <v>133.331</v>
      </c>
      <c r="R476" s="107"/>
      <c r="S476" s="107"/>
      <c r="T476" s="107"/>
      <c r="U476" s="107"/>
      <c r="V476" s="94"/>
    </row>
    <row r="477" spans="1:22" ht="15.75" customHeight="1" thickBot="1">
      <c r="A477" s="109" t="s">
        <v>48</v>
      </c>
      <c r="B477" s="99">
        <v>29</v>
      </c>
      <c r="C477" s="195">
        <v>9.33</v>
      </c>
      <c r="D477" s="195">
        <v>7.153</v>
      </c>
      <c r="E477" s="196">
        <v>95</v>
      </c>
      <c r="F477" s="195">
        <v>26.598000000000003</v>
      </c>
      <c r="G477" s="99">
        <v>50</v>
      </c>
      <c r="H477" s="195">
        <v>5.31</v>
      </c>
      <c r="I477" s="195">
        <v>8.519</v>
      </c>
      <c r="J477" s="196">
        <v>118</v>
      </c>
      <c r="K477" s="195">
        <v>12.522</v>
      </c>
      <c r="L477" s="76">
        <f t="shared" si="68"/>
        <v>79</v>
      </c>
      <c r="M477" s="195">
        <f t="shared" si="69"/>
        <v>14.64</v>
      </c>
      <c r="N477" s="195">
        <f t="shared" si="70"/>
        <v>15.672</v>
      </c>
      <c r="O477" s="76">
        <f t="shared" si="71"/>
        <v>213</v>
      </c>
      <c r="P477" s="197">
        <f t="shared" si="72"/>
        <v>39.120000000000005</v>
      </c>
      <c r="R477" s="107"/>
      <c r="S477" s="107"/>
      <c r="T477" s="107"/>
      <c r="U477" s="107"/>
      <c r="V477" s="94"/>
    </row>
    <row r="478" spans="1:22" ht="15.75" customHeight="1" thickBot="1">
      <c r="A478" s="165" t="s">
        <v>3</v>
      </c>
      <c r="B478" s="77">
        <f aca="true" t="shared" si="73" ref="B478:K478">SUM(B468:B477)</f>
        <v>5692</v>
      </c>
      <c r="C478" s="141">
        <f t="shared" si="73"/>
        <v>1234.8071</v>
      </c>
      <c r="D478" s="141">
        <f t="shared" si="73"/>
        <v>1020.27446</v>
      </c>
      <c r="E478" s="77">
        <f t="shared" si="73"/>
        <v>8045</v>
      </c>
      <c r="F478" s="141">
        <f t="shared" si="73"/>
        <v>1390.2192581</v>
      </c>
      <c r="G478" s="77">
        <f t="shared" si="73"/>
        <v>490</v>
      </c>
      <c r="H478" s="141">
        <f t="shared" si="73"/>
        <v>95.273</v>
      </c>
      <c r="I478" s="141">
        <f t="shared" si="73"/>
        <v>155.076</v>
      </c>
      <c r="J478" s="77">
        <f t="shared" si="73"/>
        <v>1638</v>
      </c>
      <c r="K478" s="141">
        <f t="shared" si="73"/>
        <v>249.788</v>
      </c>
      <c r="L478" s="77">
        <f t="shared" si="68"/>
        <v>6182</v>
      </c>
      <c r="M478" s="141">
        <f t="shared" si="69"/>
        <v>1330.0801</v>
      </c>
      <c r="N478" s="141">
        <f t="shared" si="70"/>
        <v>1175.3504599999999</v>
      </c>
      <c r="O478" s="77">
        <f t="shared" si="71"/>
        <v>9683</v>
      </c>
      <c r="P478" s="182">
        <f t="shared" si="72"/>
        <v>1640.0072581</v>
      </c>
      <c r="R478" s="107"/>
      <c r="S478" s="107"/>
      <c r="T478" s="107"/>
      <c r="U478" s="107"/>
      <c r="V478" s="94"/>
    </row>
    <row r="479" spans="1:22" ht="15.75" customHeight="1" thickBot="1">
      <c r="A479" s="53" t="s">
        <v>159</v>
      </c>
      <c r="B479" s="78">
        <v>18359</v>
      </c>
      <c r="C479" s="142">
        <v>1228.95</v>
      </c>
      <c r="D479" s="142">
        <v>986.1</v>
      </c>
      <c r="E479" s="78">
        <v>18580</v>
      </c>
      <c r="F479" s="142">
        <v>649.57</v>
      </c>
      <c r="G479" s="78">
        <v>0</v>
      </c>
      <c r="H479" s="142">
        <v>0</v>
      </c>
      <c r="I479" s="142">
        <v>0</v>
      </c>
      <c r="J479" s="78">
        <v>0</v>
      </c>
      <c r="K479" s="142">
        <v>0</v>
      </c>
      <c r="L479" s="78">
        <f t="shared" si="68"/>
        <v>18359</v>
      </c>
      <c r="M479" s="142">
        <f t="shared" si="69"/>
        <v>1228.95</v>
      </c>
      <c r="N479" s="142">
        <f t="shared" si="70"/>
        <v>986.1</v>
      </c>
      <c r="O479" s="78">
        <f t="shared" si="71"/>
        <v>18580</v>
      </c>
      <c r="P479" s="183">
        <f t="shared" si="72"/>
        <v>649.57</v>
      </c>
      <c r="R479" s="107"/>
      <c r="S479" s="107"/>
      <c r="T479" s="107"/>
      <c r="U479" s="107"/>
      <c r="V479" s="94"/>
    </row>
    <row r="480" spans="1:22" ht="15.75" customHeight="1" thickBot="1">
      <c r="A480" s="53" t="s">
        <v>162</v>
      </c>
      <c r="B480" s="77">
        <f>B478+B479</f>
        <v>24051</v>
      </c>
      <c r="C480" s="141">
        <f aca="true" t="shared" si="74" ref="C480:P480">C478+C479</f>
        <v>2463.7571</v>
      </c>
      <c r="D480" s="141">
        <f t="shared" si="74"/>
        <v>2006.37446</v>
      </c>
      <c r="E480" s="77">
        <f t="shared" si="74"/>
        <v>26625</v>
      </c>
      <c r="F480" s="141">
        <f t="shared" si="74"/>
        <v>2039.7892581</v>
      </c>
      <c r="G480" s="77">
        <f t="shared" si="74"/>
        <v>490</v>
      </c>
      <c r="H480" s="141">
        <f t="shared" si="74"/>
        <v>95.273</v>
      </c>
      <c r="I480" s="141">
        <f t="shared" si="74"/>
        <v>155.076</v>
      </c>
      <c r="J480" s="77">
        <f t="shared" si="74"/>
        <v>1638</v>
      </c>
      <c r="K480" s="141">
        <f t="shared" si="74"/>
        <v>249.788</v>
      </c>
      <c r="L480" s="77">
        <f t="shared" si="74"/>
        <v>24541</v>
      </c>
      <c r="M480" s="141">
        <f t="shared" si="74"/>
        <v>2559.0301</v>
      </c>
      <c r="N480" s="141">
        <f t="shared" si="74"/>
        <v>2161.45046</v>
      </c>
      <c r="O480" s="77">
        <f t="shared" si="74"/>
        <v>28263</v>
      </c>
      <c r="P480" s="182">
        <f t="shared" si="74"/>
        <v>2289.5772581</v>
      </c>
      <c r="R480" s="107"/>
      <c r="S480" s="107"/>
      <c r="T480" s="107"/>
      <c r="U480" s="107"/>
      <c r="V480" s="94"/>
    </row>
    <row r="481" spans="1:16" ht="15.75" customHeight="1">
      <c r="A481" s="39"/>
      <c r="B481" s="31"/>
      <c r="C481" s="29"/>
      <c r="D481" s="29"/>
      <c r="E481" s="29"/>
      <c r="F481" s="29"/>
      <c r="G481" s="31"/>
      <c r="H481" s="29"/>
      <c r="I481" s="29"/>
      <c r="J481" s="29"/>
      <c r="K481" s="29"/>
      <c r="L481" s="31"/>
      <c r="M481" s="29"/>
      <c r="N481" s="29"/>
      <c r="O481" s="29"/>
      <c r="P481" s="29"/>
    </row>
    <row r="482" spans="1:16" ht="15.75" customHeight="1">
      <c r="A482" s="39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7"/>
      <c r="M482" s="28"/>
      <c r="N482" s="28"/>
      <c r="O482" s="28"/>
      <c r="P482" s="28"/>
    </row>
    <row r="483" spans="1:16" ht="15.75" customHeight="1">
      <c r="A483" s="222" t="s">
        <v>135</v>
      </c>
      <c r="B483" s="222"/>
      <c r="C483" s="222"/>
      <c r="D483" s="222"/>
      <c r="E483" s="222"/>
      <c r="F483" s="222"/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</row>
    <row r="484" spans="1:16" ht="15.75" customHeight="1">
      <c r="A484" s="222" t="s">
        <v>196</v>
      </c>
      <c r="B484" s="222"/>
      <c r="C484" s="222"/>
      <c r="D484" s="222"/>
      <c r="E484" s="222"/>
      <c r="F484" s="222"/>
      <c r="G484" s="222"/>
      <c r="H484" s="222"/>
      <c r="I484" s="222"/>
      <c r="J484" s="222"/>
      <c r="K484" s="222"/>
      <c r="L484" s="222"/>
      <c r="M484" s="222"/>
      <c r="N484" s="222"/>
      <c r="O484" s="222"/>
      <c r="P484" s="222"/>
    </row>
    <row r="485" spans="1:16" ht="15.75" customHeight="1">
      <c r="A485" s="36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</row>
    <row r="486" spans="1:16" ht="15.75" customHeight="1">
      <c r="A486" s="39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</row>
    <row r="487" spans="1:16" ht="15.75" customHeight="1" thickBot="1">
      <c r="A487" s="43" t="s">
        <v>146</v>
      </c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1" t="s">
        <v>193</v>
      </c>
    </row>
    <row r="488" spans="1:16" ht="15.75" customHeight="1" thickBot="1">
      <c r="A488" s="237" t="s">
        <v>136</v>
      </c>
      <c r="B488" s="226" t="s">
        <v>4</v>
      </c>
      <c r="C488" s="227"/>
      <c r="D488" s="227"/>
      <c r="E488" s="227"/>
      <c r="F488" s="228"/>
      <c r="G488" s="226" t="s">
        <v>5</v>
      </c>
      <c r="H488" s="227"/>
      <c r="I488" s="227"/>
      <c r="J488" s="227"/>
      <c r="K488" s="239"/>
      <c r="L488" s="226" t="s">
        <v>6</v>
      </c>
      <c r="M488" s="227"/>
      <c r="N488" s="227"/>
      <c r="O488" s="227"/>
      <c r="P488" s="228"/>
    </row>
    <row r="489" spans="1:16" ht="15.75" customHeight="1" thickBot="1">
      <c r="A489" s="238"/>
      <c r="B489" s="232" t="s">
        <v>178</v>
      </c>
      <c r="C489" s="229"/>
      <c r="D489" s="56" t="s">
        <v>179</v>
      </c>
      <c r="E489" s="230" t="s">
        <v>180</v>
      </c>
      <c r="F489" s="231"/>
      <c r="G489" s="232" t="s">
        <v>178</v>
      </c>
      <c r="H489" s="229"/>
      <c r="I489" s="56" t="s">
        <v>179</v>
      </c>
      <c r="J489" s="230" t="s">
        <v>180</v>
      </c>
      <c r="K489" s="240"/>
      <c r="L489" s="232" t="s">
        <v>178</v>
      </c>
      <c r="M489" s="229"/>
      <c r="N489" s="56" t="s">
        <v>179</v>
      </c>
      <c r="O489" s="230" t="s">
        <v>180</v>
      </c>
      <c r="P489" s="231"/>
    </row>
    <row r="490" spans="1:16" ht="35.25" customHeight="1" thickBot="1">
      <c r="A490" s="238"/>
      <c r="B490" s="59" t="s">
        <v>186</v>
      </c>
      <c r="C490" s="60" t="s">
        <v>187</v>
      </c>
      <c r="D490" s="60" t="s">
        <v>12</v>
      </c>
      <c r="E490" s="60" t="s">
        <v>177</v>
      </c>
      <c r="F490" s="61" t="s">
        <v>12</v>
      </c>
      <c r="G490" s="59" t="s">
        <v>186</v>
      </c>
      <c r="H490" s="60" t="s">
        <v>187</v>
      </c>
      <c r="I490" s="60" t="s">
        <v>12</v>
      </c>
      <c r="J490" s="60" t="s">
        <v>177</v>
      </c>
      <c r="K490" s="166" t="s">
        <v>12</v>
      </c>
      <c r="L490" s="59" t="s">
        <v>186</v>
      </c>
      <c r="M490" s="60" t="s">
        <v>187</v>
      </c>
      <c r="N490" s="60" t="s">
        <v>12</v>
      </c>
      <c r="O490" s="60" t="s">
        <v>177</v>
      </c>
      <c r="P490" s="61" t="s">
        <v>12</v>
      </c>
    </row>
    <row r="491" spans="1:16" ht="15.75" customHeight="1" thickBot="1">
      <c r="A491" s="238"/>
      <c r="B491" s="57">
        <v>1</v>
      </c>
      <c r="C491" s="58">
        <v>2</v>
      </c>
      <c r="D491" s="58">
        <v>3</v>
      </c>
      <c r="E491" s="58">
        <v>4</v>
      </c>
      <c r="F491" s="106">
        <v>5</v>
      </c>
      <c r="G491" s="57">
        <v>6</v>
      </c>
      <c r="H491" s="58">
        <v>7</v>
      </c>
      <c r="I491" s="58">
        <v>8</v>
      </c>
      <c r="J491" s="58">
        <v>9</v>
      </c>
      <c r="K491" s="167">
        <v>10</v>
      </c>
      <c r="L491" s="57" t="s">
        <v>188</v>
      </c>
      <c r="M491" s="58" t="s">
        <v>189</v>
      </c>
      <c r="N491" s="58" t="s">
        <v>190</v>
      </c>
      <c r="O491" s="58" t="s">
        <v>191</v>
      </c>
      <c r="P491" s="106" t="s">
        <v>192</v>
      </c>
    </row>
    <row r="492" spans="1:22" ht="15.75" customHeight="1">
      <c r="A492" s="44" t="s">
        <v>55</v>
      </c>
      <c r="B492" s="32">
        <v>591</v>
      </c>
      <c r="C492" s="143">
        <v>133.597</v>
      </c>
      <c r="D492" s="143">
        <v>79.992</v>
      </c>
      <c r="E492" s="92">
        <v>831</v>
      </c>
      <c r="F492" s="143">
        <v>161.072</v>
      </c>
      <c r="G492" s="32">
        <v>32</v>
      </c>
      <c r="H492" s="143">
        <v>17.912</v>
      </c>
      <c r="I492" s="143">
        <v>11.486</v>
      </c>
      <c r="J492" s="92">
        <v>133</v>
      </c>
      <c r="K492" s="168">
        <v>42.119</v>
      </c>
      <c r="L492" s="74">
        <f aca="true" t="shared" si="75" ref="L492:L503">B492+G492</f>
        <v>623</v>
      </c>
      <c r="M492" s="143">
        <f aca="true" t="shared" si="76" ref="M492:M503">C492+H492</f>
        <v>151.50900000000001</v>
      </c>
      <c r="N492" s="143">
        <f aca="true" t="shared" si="77" ref="N492:N503">D492+I492</f>
        <v>91.47800000000001</v>
      </c>
      <c r="O492" s="74">
        <f aca="true" t="shared" si="78" ref="O492:O503">E492+J492</f>
        <v>964</v>
      </c>
      <c r="P492" s="174">
        <f aca="true" t="shared" si="79" ref="P492:P503">F492+K492</f>
        <v>203.191</v>
      </c>
      <c r="R492" s="107"/>
      <c r="S492" s="107"/>
      <c r="T492" s="107"/>
      <c r="U492" s="107"/>
      <c r="V492" s="94"/>
    </row>
    <row r="493" spans="1:22" ht="15.75" customHeight="1">
      <c r="A493" s="38" t="s">
        <v>60</v>
      </c>
      <c r="B493" s="26">
        <v>92</v>
      </c>
      <c r="C493" s="134">
        <v>30.44</v>
      </c>
      <c r="D493" s="134">
        <v>6.735</v>
      </c>
      <c r="E493" s="93">
        <v>136</v>
      </c>
      <c r="F493" s="134">
        <v>38.841</v>
      </c>
      <c r="G493" s="26">
        <v>46</v>
      </c>
      <c r="H493" s="134">
        <v>19.7</v>
      </c>
      <c r="I493" s="134">
        <v>13.33</v>
      </c>
      <c r="J493" s="93">
        <v>114</v>
      </c>
      <c r="K493" s="169">
        <v>40.488</v>
      </c>
      <c r="L493" s="74">
        <f t="shared" si="75"/>
        <v>138</v>
      </c>
      <c r="M493" s="134">
        <f t="shared" si="76"/>
        <v>50.14</v>
      </c>
      <c r="N493" s="134">
        <f t="shared" si="77"/>
        <v>20.065</v>
      </c>
      <c r="O493" s="74">
        <f t="shared" si="78"/>
        <v>250</v>
      </c>
      <c r="P493" s="175">
        <f t="shared" si="79"/>
        <v>79.32900000000001</v>
      </c>
      <c r="R493" s="107"/>
      <c r="S493" s="107"/>
      <c r="T493" s="107"/>
      <c r="U493" s="107"/>
      <c r="V493" s="94"/>
    </row>
    <row r="494" spans="1:22" ht="15.75" customHeight="1">
      <c r="A494" s="38" t="s">
        <v>65</v>
      </c>
      <c r="B494" s="26">
        <v>329</v>
      </c>
      <c r="C494" s="134">
        <v>79.233</v>
      </c>
      <c r="D494" s="134">
        <v>44.67099999999999</v>
      </c>
      <c r="E494" s="93">
        <v>447</v>
      </c>
      <c r="F494" s="134">
        <v>98.46</v>
      </c>
      <c r="G494" s="26">
        <v>114</v>
      </c>
      <c r="H494" s="134">
        <v>77.97500000000001</v>
      </c>
      <c r="I494" s="134">
        <v>35.969</v>
      </c>
      <c r="J494" s="93">
        <v>343</v>
      </c>
      <c r="K494" s="169">
        <v>126.80600000000001</v>
      </c>
      <c r="L494" s="74">
        <f t="shared" si="75"/>
        <v>443</v>
      </c>
      <c r="M494" s="134">
        <f t="shared" si="76"/>
        <v>157.20800000000003</v>
      </c>
      <c r="N494" s="134">
        <f t="shared" si="77"/>
        <v>80.63999999999999</v>
      </c>
      <c r="O494" s="74">
        <f t="shared" si="78"/>
        <v>790</v>
      </c>
      <c r="P494" s="175">
        <f t="shared" si="79"/>
        <v>225.26600000000002</v>
      </c>
      <c r="R494" s="107"/>
      <c r="S494" s="107"/>
      <c r="T494" s="107"/>
      <c r="U494" s="107"/>
      <c r="V494" s="94"/>
    </row>
    <row r="495" spans="1:22" ht="15.75" customHeight="1">
      <c r="A495" s="38" t="s">
        <v>69</v>
      </c>
      <c r="B495" s="26">
        <v>1292</v>
      </c>
      <c r="C495" s="134">
        <v>448.49799999999993</v>
      </c>
      <c r="D495" s="134">
        <v>167.733</v>
      </c>
      <c r="E495" s="93">
        <v>2303</v>
      </c>
      <c r="F495" s="134">
        <v>611.0050000000001</v>
      </c>
      <c r="G495" s="26">
        <v>268</v>
      </c>
      <c r="H495" s="134">
        <v>169.06900000000002</v>
      </c>
      <c r="I495" s="134">
        <v>89.618</v>
      </c>
      <c r="J495" s="93">
        <v>1048</v>
      </c>
      <c r="K495" s="169">
        <v>426.9820000000001</v>
      </c>
      <c r="L495" s="74">
        <f t="shared" si="75"/>
        <v>1560</v>
      </c>
      <c r="M495" s="134">
        <f t="shared" si="76"/>
        <v>617.567</v>
      </c>
      <c r="N495" s="134">
        <f t="shared" si="77"/>
        <v>257.351</v>
      </c>
      <c r="O495" s="74">
        <f t="shared" si="78"/>
        <v>3351</v>
      </c>
      <c r="P495" s="175">
        <f t="shared" si="79"/>
        <v>1037.987</v>
      </c>
      <c r="R495" s="107"/>
      <c r="S495" s="107"/>
      <c r="T495" s="107"/>
      <c r="U495" s="107"/>
      <c r="V495" s="94"/>
    </row>
    <row r="496" spans="1:22" ht="15.75" customHeight="1">
      <c r="A496" s="38" t="s">
        <v>74</v>
      </c>
      <c r="B496" s="26">
        <v>3799</v>
      </c>
      <c r="C496" s="134">
        <v>665.5799999999999</v>
      </c>
      <c r="D496" s="134">
        <v>362.731</v>
      </c>
      <c r="E496" s="93">
        <v>4817</v>
      </c>
      <c r="F496" s="134">
        <v>780.394</v>
      </c>
      <c r="G496" s="26">
        <v>179</v>
      </c>
      <c r="H496" s="134">
        <v>71.937</v>
      </c>
      <c r="I496" s="134">
        <v>28.475</v>
      </c>
      <c r="J496" s="93">
        <v>570</v>
      </c>
      <c r="K496" s="169">
        <v>158.147</v>
      </c>
      <c r="L496" s="74">
        <f t="shared" si="75"/>
        <v>3978</v>
      </c>
      <c r="M496" s="134">
        <f t="shared" si="76"/>
        <v>737.5169999999999</v>
      </c>
      <c r="N496" s="134">
        <f t="shared" si="77"/>
        <v>391.206</v>
      </c>
      <c r="O496" s="74">
        <f t="shared" si="78"/>
        <v>5387</v>
      </c>
      <c r="P496" s="175">
        <f t="shared" si="79"/>
        <v>938.5409999999999</v>
      </c>
      <c r="R496" s="107"/>
      <c r="S496" s="107"/>
      <c r="T496" s="107"/>
      <c r="U496" s="107"/>
      <c r="V496" s="94"/>
    </row>
    <row r="497" spans="1:22" ht="15.75" customHeight="1">
      <c r="A497" s="45" t="s">
        <v>148</v>
      </c>
      <c r="B497" s="26">
        <v>739</v>
      </c>
      <c r="C497" s="134">
        <v>141.955</v>
      </c>
      <c r="D497" s="134">
        <v>73.184</v>
      </c>
      <c r="E497" s="93">
        <v>1065</v>
      </c>
      <c r="F497" s="134">
        <v>174.546</v>
      </c>
      <c r="G497" s="26">
        <v>405</v>
      </c>
      <c r="H497" s="134">
        <v>184.134</v>
      </c>
      <c r="I497" s="134">
        <v>36.931</v>
      </c>
      <c r="J497" s="93">
        <v>1021</v>
      </c>
      <c r="K497" s="169">
        <v>375.708</v>
      </c>
      <c r="L497" s="74">
        <f t="shared" si="75"/>
        <v>1144</v>
      </c>
      <c r="M497" s="134">
        <f t="shared" si="76"/>
        <v>326.089</v>
      </c>
      <c r="N497" s="134">
        <f t="shared" si="77"/>
        <v>110.115</v>
      </c>
      <c r="O497" s="74">
        <f t="shared" si="78"/>
        <v>2086</v>
      </c>
      <c r="P497" s="175">
        <f t="shared" si="79"/>
        <v>550.254</v>
      </c>
      <c r="R497" s="107"/>
      <c r="S497" s="107"/>
      <c r="T497" s="107"/>
      <c r="U497" s="107"/>
      <c r="V497" s="94"/>
    </row>
    <row r="498" spans="1:22" ht="15.75" customHeight="1">
      <c r="A498" s="45" t="s">
        <v>157</v>
      </c>
      <c r="B498" s="110">
        <v>0</v>
      </c>
      <c r="C498" s="134">
        <v>0</v>
      </c>
      <c r="D498" s="134">
        <v>0</v>
      </c>
      <c r="E498" s="111">
        <v>0</v>
      </c>
      <c r="F498" s="134">
        <v>0</v>
      </c>
      <c r="G498" s="110">
        <v>0</v>
      </c>
      <c r="H498" s="134">
        <v>0</v>
      </c>
      <c r="I498" s="134">
        <v>0</v>
      </c>
      <c r="J498" s="111">
        <v>0</v>
      </c>
      <c r="K498" s="169">
        <v>0</v>
      </c>
      <c r="L498" s="74">
        <f t="shared" si="75"/>
        <v>0</v>
      </c>
      <c r="M498" s="134">
        <f t="shared" si="76"/>
        <v>0</v>
      </c>
      <c r="N498" s="134">
        <f t="shared" si="77"/>
        <v>0</v>
      </c>
      <c r="O498" s="74">
        <f t="shared" si="78"/>
        <v>0</v>
      </c>
      <c r="P498" s="175">
        <f t="shared" si="79"/>
        <v>0</v>
      </c>
      <c r="R498" s="107"/>
      <c r="S498" s="107"/>
      <c r="T498" s="107"/>
      <c r="U498" s="107"/>
      <c r="V498" s="94"/>
    </row>
    <row r="499" spans="1:22" ht="15.75" customHeight="1" thickBot="1">
      <c r="A499" s="45" t="s">
        <v>78</v>
      </c>
      <c r="B499" s="99">
        <v>535</v>
      </c>
      <c r="C499" s="144">
        <v>124.815</v>
      </c>
      <c r="D499" s="144">
        <v>64.623</v>
      </c>
      <c r="E499" s="100">
        <v>816</v>
      </c>
      <c r="F499" s="144">
        <v>162.649</v>
      </c>
      <c r="G499" s="99">
        <v>111</v>
      </c>
      <c r="H499" s="144">
        <v>69.089</v>
      </c>
      <c r="I499" s="144">
        <v>24.767999999999997</v>
      </c>
      <c r="J499" s="100">
        <v>398</v>
      </c>
      <c r="K499" s="170">
        <v>125.347</v>
      </c>
      <c r="L499" s="101">
        <f t="shared" si="75"/>
        <v>646</v>
      </c>
      <c r="M499" s="144">
        <f t="shared" si="76"/>
        <v>193.904</v>
      </c>
      <c r="N499" s="144">
        <f t="shared" si="77"/>
        <v>89.391</v>
      </c>
      <c r="O499" s="101">
        <f t="shared" si="78"/>
        <v>1214</v>
      </c>
      <c r="P499" s="176">
        <f t="shared" si="79"/>
        <v>287.996</v>
      </c>
      <c r="R499" s="107"/>
      <c r="S499" s="107"/>
      <c r="T499" s="107"/>
      <c r="U499" s="107"/>
      <c r="V499" s="94"/>
    </row>
    <row r="500" spans="1:22" ht="15.75" customHeight="1" thickBot="1">
      <c r="A500" s="53" t="s">
        <v>158</v>
      </c>
      <c r="B500" s="77">
        <f aca="true" t="shared" si="80" ref="B500:K500">SUM(B492:B499)</f>
        <v>7377</v>
      </c>
      <c r="C500" s="145">
        <f t="shared" si="80"/>
        <v>1624.118</v>
      </c>
      <c r="D500" s="145">
        <f t="shared" si="80"/>
        <v>799.669</v>
      </c>
      <c r="E500" s="103">
        <f t="shared" si="80"/>
        <v>10415</v>
      </c>
      <c r="F500" s="145">
        <f t="shared" si="80"/>
        <v>2026.967</v>
      </c>
      <c r="G500" s="77">
        <f t="shared" si="80"/>
        <v>1155</v>
      </c>
      <c r="H500" s="145">
        <f t="shared" si="80"/>
        <v>609.816</v>
      </c>
      <c r="I500" s="145">
        <f t="shared" si="80"/>
        <v>240.57699999999997</v>
      </c>
      <c r="J500" s="103">
        <f t="shared" si="80"/>
        <v>3627</v>
      </c>
      <c r="K500" s="171">
        <f t="shared" si="80"/>
        <v>1295.5970000000002</v>
      </c>
      <c r="L500" s="77">
        <f t="shared" si="75"/>
        <v>8532</v>
      </c>
      <c r="M500" s="145">
        <f t="shared" si="76"/>
        <v>2233.934</v>
      </c>
      <c r="N500" s="145">
        <f t="shared" si="77"/>
        <v>1040.2459999999999</v>
      </c>
      <c r="O500" s="102">
        <f t="shared" si="78"/>
        <v>14042</v>
      </c>
      <c r="P500" s="177">
        <f t="shared" si="79"/>
        <v>3322.5640000000003</v>
      </c>
      <c r="R500" s="107"/>
      <c r="S500" s="107"/>
      <c r="T500" s="107"/>
      <c r="U500" s="107"/>
      <c r="V500" s="94"/>
    </row>
    <row r="501" spans="1:22" ht="15.75" customHeight="1" thickBot="1">
      <c r="A501" s="53" t="s">
        <v>159</v>
      </c>
      <c r="B501" s="78">
        <v>0</v>
      </c>
      <c r="C501" s="137">
        <v>0</v>
      </c>
      <c r="D501" s="137">
        <v>0</v>
      </c>
      <c r="E501" s="104">
        <v>0</v>
      </c>
      <c r="F501" s="137">
        <v>0</v>
      </c>
      <c r="G501" s="78">
        <v>0</v>
      </c>
      <c r="H501" s="137">
        <v>0</v>
      </c>
      <c r="I501" s="137">
        <v>0</v>
      </c>
      <c r="J501" s="104">
        <v>0</v>
      </c>
      <c r="K501" s="172">
        <v>0</v>
      </c>
      <c r="L501" s="78">
        <f t="shared" si="75"/>
        <v>0</v>
      </c>
      <c r="M501" s="137">
        <f t="shared" si="76"/>
        <v>0</v>
      </c>
      <c r="N501" s="137">
        <f t="shared" si="77"/>
        <v>0</v>
      </c>
      <c r="O501" s="104">
        <f t="shared" si="78"/>
        <v>0</v>
      </c>
      <c r="P501" s="178">
        <f t="shared" si="79"/>
        <v>0</v>
      </c>
      <c r="R501" s="107"/>
      <c r="S501" s="107"/>
      <c r="T501" s="107"/>
      <c r="U501" s="107"/>
      <c r="V501" s="94"/>
    </row>
    <row r="502" spans="1:22" ht="15.75" customHeight="1" thickBot="1">
      <c r="A502" s="53" t="s">
        <v>161</v>
      </c>
      <c r="B502" s="77">
        <f aca="true" t="shared" si="81" ref="B502:K502">B500+B501</f>
        <v>7377</v>
      </c>
      <c r="C502" s="145">
        <f t="shared" si="81"/>
        <v>1624.118</v>
      </c>
      <c r="D502" s="145">
        <f t="shared" si="81"/>
        <v>799.669</v>
      </c>
      <c r="E502" s="102">
        <f t="shared" si="81"/>
        <v>10415</v>
      </c>
      <c r="F502" s="145">
        <f t="shared" si="81"/>
        <v>2026.967</v>
      </c>
      <c r="G502" s="77">
        <f t="shared" si="81"/>
        <v>1155</v>
      </c>
      <c r="H502" s="145">
        <f t="shared" si="81"/>
        <v>609.816</v>
      </c>
      <c r="I502" s="145">
        <f t="shared" si="81"/>
        <v>240.57699999999997</v>
      </c>
      <c r="J502" s="102">
        <f t="shared" si="81"/>
        <v>3627</v>
      </c>
      <c r="K502" s="171">
        <f t="shared" si="81"/>
        <v>1295.5970000000002</v>
      </c>
      <c r="L502" s="77">
        <f t="shared" si="75"/>
        <v>8532</v>
      </c>
      <c r="M502" s="145">
        <f t="shared" si="76"/>
        <v>2233.934</v>
      </c>
      <c r="N502" s="145">
        <f t="shared" si="77"/>
        <v>1040.2459999999999</v>
      </c>
      <c r="O502" s="102">
        <f t="shared" si="78"/>
        <v>14042</v>
      </c>
      <c r="P502" s="177">
        <f t="shared" si="79"/>
        <v>3322.5640000000003</v>
      </c>
      <c r="R502" s="107"/>
      <c r="S502" s="107"/>
      <c r="T502" s="107"/>
      <c r="U502" s="107"/>
      <c r="V502" s="94"/>
    </row>
    <row r="503" spans="1:22" ht="15.75" customHeight="1" thickBot="1">
      <c r="A503" s="105" t="s">
        <v>11</v>
      </c>
      <c r="B503" s="77">
        <f aca="true" t="shared" si="82" ref="B503:K503">B299+B338+B403+B449+B480+B502</f>
        <v>1441857</v>
      </c>
      <c r="C503" s="136">
        <f t="shared" si="82"/>
        <v>191804.63379799997</v>
      </c>
      <c r="D503" s="136">
        <f t="shared" si="82"/>
        <v>147632.72070513995</v>
      </c>
      <c r="E503" s="77">
        <f t="shared" si="82"/>
        <v>1756819</v>
      </c>
      <c r="F503" s="136">
        <f t="shared" si="82"/>
        <v>196838.60962693996</v>
      </c>
      <c r="G503" s="77">
        <f t="shared" si="82"/>
        <v>85270</v>
      </c>
      <c r="H503" s="136">
        <f t="shared" si="82"/>
        <v>498209.60699999996</v>
      </c>
      <c r="I503" s="136">
        <f t="shared" si="82"/>
        <v>462769.3270143101</v>
      </c>
      <c r="J503" s="77">
        <f t="shared" si="82"/>
        <v>135616</v>
      </c>
      <c r="K503" s="173">
        <f t="shared" si="82"/>
        <v>138582.222</v>
      </c>
      <c r="L503" s="77">
        <f t="shared" si="75"/>
        <v>1527127</v>
      </c>
      <c r="M503" s="136">
        <f t="shared" si="76"/>
        <v>690014.2407979999</v>
      </c>
      <c r="N503" s="136">
        <f t="shared" si="77"/>
        <v>610402.0477194501</v>
      </c>
      <c r="O503" s="77">
        <f t="shared" si="78"/>
        <v>1892435</v>
      </c>
      <c r="P503" s="179">
        <f t="shared" si="79"/>
        <v>335420.83162693994</v>
      </c>
      <c r="R503" s="107"/>
      <c r="S503" s="107"/>
      <c r="T503" s="107"/>
      <c r="U503" s="107"/>
      <c r="V503" s="94"/>
    </row>
    <row r="504" spans="1:22" ht="15.75" customHeight="1">
      <c r="A504" s="198" t="s">
        <v>198</v>
      </c>
      <c r="V504" s="119"/>
    </row>
    <row r="506" spans="2:16" ht="15.75" customHeight="1"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23"/>
      <c r="M506" s="94"/>
      <c r="N506" s="123"/>
      <c r="O506" s="123"/>
      <c r="P506" s="123"/>
    </row>
    <row r="507" spans="12:16" ht="15.75" customHeight="1">
      <c r="L507" s="107"/>
      <c r="M507" s="107"/>
      <c r="N507" s="107"/>
      <c r="O507" s="107"/>
      <c r="P507" s="107"/>
    </row>
  </sheetData>
  <sheetProtection/>
  <mergeCells count="162">
    <mergeCell ref="A488:A491"/>
    <mergeCell ref="B488:F488"/>
    <mergeCell ref="G488:K488"/>
    <mergeCell ref="L488:P488"/>
    <mergeCell ref="B489:C489"/>
    <mergeCell ref="E489:F489"/>
    <mergeCell ref="G489:H489"/>
    <mergeCell ref="J489:K489"/>
    <mergeCell ref="L489:M489"/>
    <mergeCell ref="O489:P489"/>
    <mergeCell ref="G465:H465"/>
    <mergeCell ref="J465:K465"/>
    <mergeCell ref="L465:M465"/>
    <mergeCell ref="O465:P465"/>
    <mergeCell ref="A483:P483"/>
    <mergeCell ref="A484:P484"/>
    <mergeCell ref="L412:M412"/>
    <mergeCell ref="O412:P412"/>
    <mergeCell ref="A459:P459"/>
    <mergeCell ref="A460:P460"/>
    <mergeCell ref="A464:A467"/>
    <mergeCell ref="B464:F464"/>
    <mergeCell ref="G464:K464"/>
    <mergeCell ref="L464:P464"/>
    <mergeCell ref="B465:C465"/>
    <mergeCell ref="E465:F465"/>
    <mergeCell ref="A407:P407"/>
    <mergeCell ref="A408:P408"/>
    <mergeCell ref="A411:A414"/>
    <mergeCell ref="B411:F411"/>
    <mergeCell ref="G411:K411"/>
    <mergeCell ref="L411:P411"/>
    <mergeCell ref="B412:C412"/>
    <mergeCell ref="E412:F412"/>
    <mergeCell ref="G412:H412"/>
    <mergeCell ref="J412:K412"/>
    <mergeCell ref="A359:A362"/>
    <mergeCell ref="B359:F359"/>
    <mergeCell ref="G359:K359"/>
    <mergeCell ref="L359:P359"/>
    <mergeCell ref="B360:C360"/>
    <mergeCell ref="E360:F360"/>
    <mergeCell ref="G360:H360"/>
    <mergeCell ref="J360:K360"/>
    <mergeCell ref="L360:M360"/>
    <mergeCell ref="O360:P360"/>
    <mergeCell ref="G309:H309"/>
    <mergeCell ref="J309:K309"/>
    <mergeCell ref="L309:M309"/>
    <mergeCell ref="O309:P309"/>
    <mergeCell ref="A355:P355"/>
    <mergeCell ref="A356:P356"/>
    <mergeCell ref="L257:M257"/>
    <mergeCell ref="O257:P257"/>
    <mergeCell ref="A304:P304"/>
    <mergeCell ref="A305:P305"/>
    <mergeCell ref="A308:A311"/>
    <mergeCell ref="B308:F308"/>
    <mergeCell ref="G308:K308"/>
    <mergeCell ref="L308:P308"/>
    <mergeCell ref="B309:C309"/>
    <mergeCell ref="E309:F309"/>
    <mergeCell ref="A253:P253"/>
    <mergeCell ref="A254:P254"/>
    <mergeCell ref="A256:A259"/>
    <mergeCell ref="B256:F256"/>
    <mergeCell ref="G256:K256"/>
    <mergeCell ref="L256:P256"/>
    <mergeCell ref="B257:C257"/>
    <mergeCell ref="E257:F257"/>
    <mergeCell ref="G257:H257"/>
    <mergeCell ref="J257:K257"/>
    <mergeCell ref="G230:H230"/>
    <mergeCell ref="J230:K230"/>
    <mergeCell ref="L230:M230"/>
    <mergeCell ref="O230:P230"/>
    <mergeCell ref="Q230:R230"/>
    <mergeCell ref="T230:U230"/>
    <mergeCell ref="T208:U208"/>
    <mergeCell ref="A225:U225"/>
    <mergeCell ref="A226:U226"/>
    <mergeCell ref="A229:A232"/>
    <mergeCell ref="B229:F229"/>
    <mergeCell ref="G229:K229"/>
    <mergeCell ref="L229:P229"/>
    <mergeCell ref="Q229:U229"/>
    <mergeCell ref="B230:C230"/>
    <mergeCell ref="E230:F230"/>
    <mergeCell ref="E208:F208"/>
    <mergeCell ref="G208:H208"/>
    <mergeCell ref="J208:K208"/>
    <mergeCell ref="L208:M208"/>
    <mergeCell ref="O208:P208"/>
    <mergeCell ref="Q208:R208"/>
    <mergeCell ref="Q157:R157"/>
    <mergeCell ref="T157:U157"/>
    <mergeCell ref="A203:U203"/>
    <mergeCell ref="A204:U204"/>
    <mergeCell ref="A207:A210"/>
    <mergeCell ref="B207:F207"/>
    <mergeCell ref="G207:K207"/>
    <mergeCell ref="L207:P207"/>
    <mergeCell ref="Q207:U207"/>
    <mergeCell ref="B208:C208"/>
    <mergeCell ref="B157:C157"/>
    <mergeCell ref="E157:F157"/>
    <mergeCell ref="G157:H157"/>
    <mergeCell ref="J157:K157"/>
    <mergeCell ref="L157:M157"/>
    <mergeCell ref="O157:P157"/>
    <mergeCell ref="O105:P105"/>
    <mergeCell ref="Q105:R105"/>
    <mergeCell ref="T105:U105"/>
    <mergeCell ref="A152:U152"/>
    <mergeCell ref="A153:U153"/>
    <mergeCell ref="A156:A159"/>
    <mergeCell ref="B156:F156"/>
    <mergeCell ref="G156:K156"/>
    <mergeCell ref="L156:P156"/>
    <mergeCell ref="Q156:U156"/>
    <mergeCell ref="A104:A107"/>
    <mergeCell ref="B104:F104"/>
    <mergeCell ref="G104:K104"/>
    <mergeCell ref="L104:P104"/>
    <mergeCell ref="Q104:U104"/>
    <mergeCell ref="B105:C105"/>
    <mergeCell ref="E105:F105"/>
    <mergeCell ref="G105:H105"/>
    <mergeCell ref="J105:K105"/>
    <mergeCell ref="L105:M105"/>
    <mergeCell ref="L57:M57"/>
    <mergeCell ref="O57:P57"/>
    <mergeCell ref="Q57:R57"/>
    <mergeCell ref="T57:U57"/>
    <mergeCell ref="A100:U100"/>
    <mergeCell ref="A101:U101"/>
    <mergeCell ref="A53:U53"/>
    <mergeCell ref="A56:A59"/>
    <mergeCell ref="B56:F56"/>
    <mergeCell ref="G56:K56"/>
    <mergeCell ref="L56:P56"/>
    <mergeCell ref="Q56:U56"/>
    <mergeCell ref="B57:C57"/>
    <mergeCell ref="E57:F57"/>
    <mergeCell ref="G57:H57"/>
    <mergeCell ref="J57:K57"/>
    <mergeCell ref="J6:K6"/>
    <mergeCell ref="L6:M6"/>
    <mergeCell ref="O6:P6"/>
    <mergeCell ref="Q6:R6"/>
    <mergeCell ref="T6:U6"/>
    <mergeCell ref="A52:U52"/>
    <mergeCell ref="A1:U1"/>
    <mergeCell ref="A2:U2"/>
    <mergeCell ref="A5:A8"/>
    <mergeCell ref="B5:F5"/>
    <mergeCell ref="G5:K5"/>
    <mergeCell ref="L5:P5"/>
    <mergeCell ref="Q5:U5"/>
    <mergeCell ref="B6:C6"/>
    <mergeCell ref="E6:F6"/>
    <mergeCell ref="G6:H6"/>
  </mergeCells>
  <printOptions horizontalCentered="1"/>
  <pageMargins left="0.7" right="0.7" top="0.75" bottom="0.75" header="0.3" footer="0.3"/>
  <pageSetup horizontalDpi="600" verticalDpi="600" orientation="landscape" paperSize="9" scale="60" r:id="rId10"/>
  <drawing r:id="rId9"/>
  <legacyDrawing r:id="rId8"/>
  <oleObjects>
    <oleObject progId="Word.Picture.8" shapeId="2794222" r:id="rId1"/>
    <oleObject progId="Word.Picture.8" shapeId="2794223" r:id="rId2"/>
    <oleObject progId="Word.Picture.8" shapeId="2794224" r:id="rId3"/>
    <oleObject progId="Word.Picture.8" shapeId="2794225" r:id="rId4"/>
    <oleObject progId="Word.Picture.8" shapeId="2794226" r:id="rId5"/>
    <oleObject progId="Word.Picture.8" shapeId="2794227" r:id="rId6"/>
    <oleObject progId="Word.Picture.8" shapeId="2794228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Umair Ahmad - ACD</dc:creator>
  <cp:keywords/>
  <dc:description/>
  <cp:lastModifiedBy>Saeed Ahmed - AC &amp; MFD</cp:lastModifiedBy>
  <cp:lastPrinted>2022-09-29T07:19:38Z</cp:lastPrinted>
  <dcterms:created xsi:type="dcterms:W3CDTF">1996-10-14T23:33:28Z</dcterms:created>
  <dcterms:modified xsi:type="dcterms:W3CDTF">2022-09-30T13:43:39Z</dcterms:modified>
  <cp:category/>
  <cp:version/>
  <cp:contentType/>
  <cp:contentStatus/>
</cp:coreProperties>
</file>