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FI Summary(Archive) upto FY22" sheetId="1" r:id="rId1"/>
    <sheet name="FI Summary(Archiv) FY23 to date" sheetId="2" r:id="rId2"/>
    <sheet name="FDI Historical Series" sheetId="3" r:id="rId3"/>
  </sheets>
  <definedNames>
    <definedName name="_xlfn.IFERROR" hidden="1">#NAME?</definedName>
    <definedName name="_xlnm.Print_Area" localSheetId="2">'FDI Historical Series'!$A$271:$J$392</definedName>
    <definedName name="_xlnm.Print_Area" localSheetId="0">'FI Summary(Archive) upto FY22'!$EU$1:$FF$30</definedName>
    <definedName name="_xlnm.Print_Titles" localSheetId="2">'FDI Historical Series'!$61:$63</definedName>
    <definedName name="_xlnm.Print_Titles" localSheetId="0">'FI Summary(Archive) upto FY22'!$B:$E</definedName>
  </definedNames>
  <calcPr fullCalcOnLoad="1"/>
</workbook>
</file>

<file path=xl/comments1.xml><?xml version="1.0" encoding="utf-8"?>
<comments xmlns="http://schemas.openxmlformats.org/spreadsheetml/2006/main">
  <authors>
    <author>shafi buneri</author>
    <author>hina8897</author>
  </authors>
  <commentList>
    <comment ref="AK26" authorId="0">
      <text>
        <r>
          <rPr>
            <b/>
            <sz val="8"/>
            <rFont val="Tahoma"/>
            <family val="2"/>
          </rPr>
          <t>-77.3 P</t>
        </r>
        <r>
          <rPr>
            <sz val="8"/>
            <rFont val="Tahoma"/>
            <family val="2"/>
          </rPr>
          <t xml:space="preserve">
</t>
        </r>
      </text>
    </comment>
    <comment ref="BL26" authorId="1">
      <text>
        <r>
          <rPr>
            <b/>
            <sz val="9"/>
            <rFont val="Tahoma"/>
            <family val="2"/>
          </rPr>
          <t>hina8897:</t>
        </r>
        <r>
          <rPr>
            <sz val="9"/>
            <rFont val="Tahoma"/>
            <family val="2"/>
          </rPr>
          <t xml:space="preserve">
Del US$ bond amount -.2 million us$ &amp; minus 600 millionUS$ of sukuk bond by citi bank country 2090(principle amount 1612)</t>
        </r>
      </text>
    </comment>
  </commentList>
</comments>
</file>

<file path=xl/sharedStrings.xml><?xml version="1.0" encoding="utf-8"?>
<sst xmlns="http://schemas.openxmlformats.org/spreadsheetml/2006/main" count="230" uniqueCount="177">
  <si>
    <t>Million US$</t>
  </si>
  <si>
    <t>FY09</t>
  </si>
  <si>
    <t>FY10</t>
  </si>
  <si>
    <t>FY11</t>
  </si>
  <si>
    <t>FY12</t>
  </si>
  <si>
    <t>Foreign Private Investment</t>
  </si>
  <si>
    <t>Direct Investment</t>
  </si>
  <si>
    <t>Inflow</t>
  </si>
  <si>
    <t>Outflow</t>
  </si>
  <si>
    <t>Portfolio Investment</t>
  </si>
  <si>
    <t>Equity Securities</t>
  </si>
  <si>
    <t>Debt Securities</t>
  </si>
  <si>
    <t>Foreign Public Investment</t>
  </si>
  <si>
    <t>Total</t>
  </si>
  <si>
    <t>P</t>
  </si>
  <si>
    <t>Source:  State Bank of Pakistan.</t>
  </si>
  <si>
    <t>(P): Provisional</t>
  </si>
  <si>
    <t>*</t>
  </si>
  <si>
    <t xml:space="preserve"> Net sale/Purchase of Special US$ bonds, Eurobonds, FEBC, DBC, Tbills and PIBs</t>
  </si>
  <si>
    <t xml:space="preserve">(R) </t>
  </si>
  <si>
    <t>: Revised</t>
  </si>
  <si>
    <t>of which Privatization Proceeds</t>
  </si>
  <si>
    <t>FY06</t>
  </si>
  <si>
    <t>FY07</t>
  </si>
  <si>
    <t>FY08</t>
  </si>
  <si>
    <t>FY13</t>
  </si>
  <si>
    <t>of which GDRs of MCB Bank</t>
  </si>
  <si>
    <t xml:space="preserve">                GDRs of UBL Bank</t>
  </si>
  <si>
    <t xml:space="preserve">                GDRs of Lucky Cement</t>
  </si>
  <si>
    <t xml:space="preserve">             International bonds of PMCL</t>
  </si>
  <si>
    <t>of which GDRs of OGDC</t>
  </si>
  <si>
    <t xml:space="preserve">             Convertible Bonds of Pace Pakistan</t>
  </si>
  <si>
    <t>Foreign Investment in Pakistan - Summary (Archive)</t>
  </si>
  <si>
    <t>Description</t>
  </si>
  <si>
    <t>FOREIGN DIRECT INVESTMENT HISTORICAL SERIES</t>
  </si>
  <si>
    <t>State Bank of Pakistan</t>
  </si>
  <si>
    <t>(Million US $)</t>
  </si>
  <si>
    <t>Annual Position Net basis</t>
  </si>
  <si>
    <t>Period</t>
  </si>
  <si>
    <t>FDI Net</t>
  </si>
  <si>
    <t>% Change</t>
  </si>
  <si>
    <t>1949-50</t>
  </si>
  <si>
    <t>1975-76</t>
  </si>
  <si>
    <t>1950-51</t>
  </si>
  <si>
    <t>1976-77</t>
  </si>
  <si>
    <t>1951-52</t>
  </si>
  <si>
    <t>1977-78</t>
  </si>
  <si>
    <t>1952-53</t>
  </si>
  <si>
    <t>1978-79</t>
  </si>
  <si>
    <t>1953-54</t>
  </si>
  <si>
    <t>1979-80</t>
  </si>
  <si>
    <t>1954-55</t>
  </si>
  <si>
    <t>1980-81</t>
  </si>
  <si>
    <t>1955-56</t>
  </si>
  <si>
    <t>1981-82</t>
  </si>
  <si>
    <t>1956-57</t>
  </si>
  <si>
    <t>1982-83</t>
  </si>
  <si>
    <t>1957-58</t>
  </si>
  <si>
    <t>1983-84</t>
  </si>
  <si>
    <t>1958-59</t>
  </si>
  <si>
    <t>1984-85</t>
  </si>
  <si>
    <t>1959-60</t>
  </si>
  <si>
    <t>1985-86</t>
  </si>
  <si>
    <t>1960-61</t>
  </si>
  <si>
    <t>1986-87</t>
  </si>
  <si>
    <t>1961-62</t>
  </si>
  <si>
    <t>1987-88</t>
  </si>
  <si>
    <t>1962-63</t>
  </si>
  <si>
    <t>1988-89</t>
  </si>
  <si>
    <t>1963-64</t>
  </si>
  <si>
    <t>1989-90</t>
  </si>
  <si>
    <t>1964-65</t>
  </si>
  <si>
    <t>1990-91</t>
  </si>
  <si>
    <t>1965-66</t>
  </si>
  <si>
    <t>1991-92</t>
  </si>
  <si>
    <t>1966-67</t>
  </si>
  <si>
    <t>1992-93</t>
  </si>
  <si>
    <t>1967-68</t>
  </si>
  <si>
    <t>1993-94</t>
  </si>
  <si>
    <t>1968-69</t>
  </si>
  <si>
    <t>1994-95</t>
  </si>
  <si>
    <t>1969-70</t>
  </si>
  <si>
    <t>1995-96</t>
  </si>
  <si>
    <t>1970-71</t>
  </si>
  <si>
    <t>1996-97</t>
  </si>
  <si>
    <t>1971-72</t>
  </si>
  <si>
    <t>1997-98</t>
  </si>
  <si>
    <t>1972-73</t>
  </si>
  <si>
    <t>1998-99</t>
  </si>
  <si>
    <t>1973-74</t>
  </si>
  <si>
    <t>1999-00</t>
  </si>
  <si>
    <t>1974-75</t>
  </si>
  <si>
    <t>2000-01</t>
  </si>
  <si>
    <t>Annual Position Inflow, Outflow and Net basis</t>
  </si>
  <si>
    <t>Foreign Direct Investment</t>
  </si>
  <si>
    <t xml:space="preserve">% Change </t>
  </si>
  <si>
    <t>Net</t>
  </si>
  <si>
    <t>On Net Basis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</si>
  <si>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</si>
  <si>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</si>
  <si>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</si>
  <si>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</si>
  <si>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</si>
  <si>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</si>
  <si>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</si>
  <si>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</si>
  <si>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</si>
  <si>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</si>
  <si>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</si>
  <si>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</si>
  <si>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 xml:space="preserve">2013-14 </t>
  </si>
  <si>
    <t>% Share on Net Basis*</t>
  </si>
  <si>
    <t>MoM</t>
  </si>
  <si>
    <t>YoY</t>
  </si>
  <si>
    <t>Period to Period**</t>
  </si>
  <si>
    <t>R: Revised</t>
  </si>
  <si>
    <t>@: FY Cummulative refer to sum of values from july to reporting month of respective FY.</t>
  </si>
  <si>
    <t>* : % Share refers to the share of a single month to the total of that respective FY.</t>
  </si>
  <si>
    <t>** : Period to period change refers to  Monthly cumulative change of current FY over the corresponding period of last FY.</t>
  </si>
  <si>
    <t>Note: the data is collected from different sources as per availability as</t>
  </si>
  <si>
    <t xml:space="preserve">          1) FY50 - FY01 Annual Net Basis</t>
  </si>
  <si>
    <t xml:space="preserve">          2) FY02 - FY14 Annual Inflow, Outflow &amp; Net</t>
  </si>
  <si>
    <t xml:space="preserve">          3) Jul97 - Jun01 Montly Net Basis</t>
  </si>
  <si>
    <t xml:space="preserve">          4) Jul01 - Apr15 Montly Inflow, Outflow &amp; Net</t>
  </si>
  <si>
    <r>
      <t>Cumulative on Net Basis</t>
    </r>
    <r>
      <rPr>
        <b/>
        <vertAlign val="superscript"/>
        <sz val="11"/>
        <color indexed="8"/>
        <rFont val="Times New Roman"/>
        <family val="1"/>
      </rPr>
      <t>@</t>
    </r>
  </si>
  <si>
    <r>
      <rPr>
        <i/>
        <sz val="10"/>
        <color indexed="8"/>
        <rFont val="Times New Roman"/>
        <family val="1"/>
      </rPr>
      <t xml:space="preserve">P: </t>
    </r>
    <r>
      <rPr>
        <i/>
        <vertAlign val="superscript"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Provisional</t>
    </r>
  </si>
  <si>
    <t>Montly Position Inflow, Outflow and Net basis</t>
  </si>
  <si>
    <t xml:space="preserve">2014-15 </t>
  </si>
  <si>
    <t>FY14</t>
  </si>
  <si>
    <t xml:space="preserve">2015-16 </t>
  </si>
  <si>
    <t>Note: The data from FY15 has been revised by incorporating the FDI channeled through permissible off-shore accounts. The revision study is available at:</t>
  </si>
  <si>
    <t>http://www.sbp.org.pk/departments/stats/Notice/Rev-Study-External-Sector.pdf</t>
  </si>
  <si>
    <t>2016-17</t>
  </si>
  <si>
    <t>FY15</t>
  </si>
  <si>
    <t>FY16</t>
  </si>
  <si>
    <t>FY17</t>
  </si>
  <si>
    <t>FY18</t>
  </si>
  <si>
    <t>FY19</t>
  </si>
  <si>
    <t>FY20</t>
  </si>
  <si>
    <t>FY21</t>
  </si>
  <si>
    <t>FY22</t>
  </si>
  <si>
    <t>Contact Person:Mr. Muhammad Naeem</t>
  </si>
  <si>
    <t>Designation: Sr. Joint Director</t>
  </si>
  <si>
    <t>Phone: 021-99221146</t>
  </si>
  <si>
    <t>Email: feedback.statistics@sbp.org.pk</t>
  </si>
  <si>
    <t xml:space="preserve">2017-18 </t>
  </si>
  <si>
    <t>2019-20</t>
  </si>
  <si>
    <t>2020-21</t>
  </si>
  <si>
    <t>2021-22</t>
  </si>
  <si>
    <t xml:space="preserve">2018-19 </t>
  </si>
  <si>
    <t>The data for FY23-Q3 has been revised.</t>
  </si>
  <si>
    <t>2022-23</t>
  </si>
  <si>
    <t>R</t>
  </si>
  <si>
    <t xml:space="preserve">FY23 </t>
  </si>
  <si>
    <t xml:space="preserve">Jun-23 </t>
  </si>
  <si>
    <t xml:space="preserve">May-23 </t>
  </si>
  <si>
    <t xml:space="preserve">Apr-23 </t>
  </si>
  <si>
    <t xml:space="preserve">Mar-23 </t>
  </si>
  <si>
    <t xml:space="preserve">Feb-23 </t>
  </si>
  <si>
    <t>Jan-23</t>
  </si>
  <si>
    <t xml:space="preserve">Dec-22 </t>
  </si>
  <si>
    <t xml:space="preserve">Nov-22 </t>
  </si>
  <si>
    <t xml:space="preserve">Oct-22 </t>
  </si>
  <si>
    <t xml:space="preserve">Sep-22 </t>
  </si>
  <si>
    <t xml:space="preserve">Aug-22 </t>
  </si>
  <si>
    <t xml:space="preserve">Jul-22 </t>
  </si>
  <si>
    <t>The data for FY24-Q1 has been revised.</t>
  </si>
  <si>
    <t>Oct-23</t>
  </si>
  <si>
    <t>Nov-23</t>
  </si>
  <si>
    <t xml:space="preserve">Sep-23 </t>
  </si>
  <si>
    <t>Aug-23</t>
  </si>
  <si>
    <t>Jul-23</t>
  </si>
  <si>
    <r>
      <t xml:space="preserve">Debt Securities  </t>
    </r>
    <r>
      <rPr>
        <b/>
        <sz val="10"/>
        <rFont val="Times New Roman"/>
        <family val="1"/>
      </rPr>
      <t>*</t>
    </r>
  </si>
  <si>
    <r>
      <t xml:space="preserve">Debt Securities  </t>
    </r>
    <r>
      <rPr>
        <b/>
        <sz val="11"/>
        <rFont val="Times New Roman"/>
        <family val="1"/>
      </rPr>
      <t>*</t>
    </r>
  </si>
  <si>
    <r>
      <t>Feb-24</t>
    </r>
    <r>
      <rPr>
        <b/>
        <vertAlign val="superscript"/>
        <sz val="10"/>
        <rFont val="Times New Roman"/>
        <family val="1"/>
      </rPr>
      <t xml:space="preserve">(P) </t>
    </r>
  </si>
  <si>
    <t>Dec-23</t>
  </si>
  <si>
    <r>
      <t>Jan-24</t>
    </r>
    <r>
      <rPr>
        <b/>
        <vertAlign val="superscript"/>
        <sz val="10"/>
        <rFont val="Times New Roman"/>
        <family val="1"/>
      </rPr>
      <t xml:space="preserve">(R) 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</si>
</sst>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_);_(* \(#,##0.000\);_(* &quot;-&quot;???_);_(@_)"/>
    <numFmt numFmtId="170" formatCode="_(* #,##0_);_(* \(#,##0\);_(* &quot;-&quot;??_);_(@_)"/>
    <numFmt numFmtId="171" formatCode="#,##0.0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[$-409]dddd\,\ mmmm\ dd\,\ yyyy"/>
    <numFmt numFmtId="179" formatCode="[$-409]mmmm\-yy;@"/>
    <numFmt numFmtId="180" formatCode="[$-409]mmm\-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#,##0.0_);\(#,##0.0\)"/>
    <numFmt numFmtId="187" formatCode="###\ ##0.0;\-###\ ##0.0;&quot;-&quot;"/>
    <numFmt numFmtId="188" formatCode="#####\ ##0.0;\-#####\ ##0.0;&quot;-&quot;"/>
    <numFmt numFmtId="189" formatCode="#,##0.000_);\(#,##0.000\)"/>
    <numFmt numFmtId="190" formatCode="#,##0.0000_);\(#,##0.0000\)"/>
    <numFmt numFmtId="191" formatCode="mmm\-yyyy"/>
    <numFmt numFmtId="192" formatCode="_-\ #,##0.0_-;\-\ #,##0.0_-;_-\ &quot;-&quot;\ _-;_-@_-"/>
    <numFmt numFmtId="193" formatCode="_(* #,##0.0000_);_(* \(#,##0.0000\);_(* &quot;-&quot;???_);_(@_)"/>
    <numFmt numFmtId="194" formatCode="_(* #,##0.00000_);_(* \(#,##0.00000\);_(* &quot;-&quot;?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_);_(* \(#,##0.000000\);_(* &quot;-&quot;??????_);_(@_)"/>
    <numFmt numFmtId="198" formatCode="_(* #,##0.0000_);_(* \(#,##0.0000\);_(* &quot;-&quot;??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_(* #,##0.00000000000000_);_(* \(#,##0.00000000000000\);_(* &quot;-&quot;??_);_(@_)"/>
    <numFmt numFmtId="206" formatCode="_(* #,##0.000000000000000_);_(* \(#,##0.000000000000000\);_(* &quot;-&quot;??_);_(@_)"/>
    <numFmt numFmtId="207" formatCode="_(* #,##0.00_);_(* \(#,##0.00\);_(* &quot;-&quot;?_);_(@_)"/>
    <numFmt numFmtId="208" formatCode="_(* #,##0.000_);_(* \(#,##0.000\);_(* &quot;-&quot;?_);_(@_)"/>
    <numFmt numFmtId="209" formatCode="_(* #,##0.0000_);_(* \(#,##0.0000\);_(* &quot;-&quot;?_);_(@_)"/>
    <numFmt numFmtId="210" formatCode="_(* #,##0.00000_);_(* \(#,##0.00000\);_(* &quot;-&quot;?_);_(@_)"/>
    <numFmt numFmtId="211" formatCode="_(* #,##0.000000_);_(* \(#,##0.000000\);_(* &quot;-&quot;?_);_(@_)"/>
    <numFmt numFmtId="212" formatCode="_(* #,##0.0000000_);_(* \(#,##0.0000000\);_(* &quot;-&quot;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9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9" fillId="2" borderId="0" applyNumberFormat="0" applyBorder="0" applyAlignment="0" applyProtection="0"/>
    <xf numFmtId="0" fontId="0" fillId="3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59" fillId="4" borderId="0" applyNumberFormat="0" applyBorder="0" applyAlignment="0" applyProtection="0"/>
    <xf numFmtId="0" fontId="0" fillId="5" borderId="0" applyNumberFormat="0" applyBorder="0" applyAlignment="0" applyProtection="0"/>
    <xf numFmtId="0" fontId="59" fillId="5" borderId="0" applyNumberFormat="0" applyBorder="0" applyAlignment="0" applyProtection="0"/>
    <xf numFmtId="0" fontId="0" fillId="6" borderId="0" applyNumberFormat="0" applyBorder="0" applyAlignment="0" applyProtection="0"/>
    <xf numFmtId="0" fontId="59" fillId="6" borderId="0" applyNumberFormat="0" applyBorder="0" applyAlignment="0" applyProtection="0"/>
    <xf numFmtId="0" fontId="0" fillId="7" borderId="0" applyNumberFormat="0" applyBorder="0" applyAlignment="0" applyProtection="0"/>
    <xf numFmtId="0" fontId="59" fillId="7" borderId="0" applyNumberFormat="0" applyBorder="0" applyAlignment="0" applyProtection="0"/>
    <xf numFmtId="0" fontId="0" fillId="8" borderId="0" applyNumberFormat="0" applyBorder="0" applyAlignment="0" applyProtection="0"/>
    <xf numFmtId="0" fontId="59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9" borderId="0" applyNumberFormat="0" applyBorder="0" applyAlignment="0" applyProtection="0"/>
    <xf numFmtId="0" fontId="0" fillId="10" borderId="0" applyNumberFormat="0" applyBorder="0" applyAlignment="0" applyProtection="0"/>
    <xf numFmtId="0" fontId="59" fillId="10" borderId="0" applyNumberFormat="0" applyBorder="0" applyAlignment="0" applyProtection="0"/>
    <xf numFmtId="0" fontId="0" fillId="11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85" fillId="27" borderId="8" applyNumberForma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33" borderId="0" xfId="106" applyFill="1">
      <alignment/>
      <protection/>
    </xf>
    <xf numFmtId="0" fontId="3" fillId="33" borderId="0" xfId="106" applyFont="1" applyFill="1" applyAlignment="1">
      <alignment/>
      <protection/>
    </xf>
    <xf numFmtId="4" fontId="11" fillId="0" borderId="0" xfId="73" applyNumberFormat="1" applyFont="1" applyFill="1" applyBorder="1" applyAlignment="1">
      <alignment/>
    </xf>
    <xf numFmtId="0" fontId="4" fillId="0" borderId="0" xfId="110" applyFont="1">
      <alignment/>
      <protection/>
    </xf>
    <xf numFmtId="4" fontId="13" fillId="0" borderId="0" xfId="73" applyNumberFormat="1" applyFont="1" applyFill="1" applyBorder="1" applyAlignment="1">
      <alignment horizontal="center" vertical="center"/>
    </xf>
    <xf numFmtId="4" fontId="13" fillId="0" borderId="0" xfId="73" applyNumberFormat="1" applyFont="1" applyFill="1" applyBorder="1" applyAlignment="1">
      <alignment horizontal="center" vertical="center" wrapText="1"/>
    </xf>
    <xf numFmtId="171" fontId="4" fillId="0" borderId="0" xfId="110" applyNumberFormat="1" applyFont="1" applyAlignment="1">
      <alignment horizontal="right" indent="1"/>
      <protection/>
    </xf>
    <xf numFmtId="171" fontId="4" fillId="0" borderId="0" xfId="110" applyNumberFormat="1" applyFont="1">
      <alignment/>
      <protection/>
    </xf>
    <xf numFmtId="0" fontId="4" fillId="0" borderId="0" xfId="110" applyFont="1" applyAlignment="1">
      <alignment horizontal="left" indent="1"/>
      <protection/>
    </xf>
    <xf numFmtId="171" fontId="4" fillId="0" borderId="0" xfId="110" applyNumberFormat="1" applyFont="1" applyAlignment="1">
      <alignment horizontal="right"/>
      <protection/>
    </xf>
    <xf numFmtId="171" fontId="14" fillId="0" borderId="0" xfId="73" applyNumberFormat="1" applyFont="1" applyFill="1" applyBorder="1" applyAlignment="1">
      <alignment horizontal="right"/>
    </xf>
    <xf numFmtId="180" fontId="4" fillId="0" borderId="0" xfId="110" applyNumberFormat="1" applyFont="1" applyAlignment="1">
      <alignment horizontal="left" indent="1"/>
      <protection/>
    </xf>
    <xf numFmtId="171" fontId="4" fillId="0" borderId="0" xfId="110" applyNumberFormat="1" applyFont="1" applyFill="1">
      <alignment/>
      <protection/>
    </xf>
    <xf numFmtId="0" fontId="59" fillId="0" borderId="0" xfId="107">
      <alignment/>
      <protection/>
    </xf>
    <xf numFmtId="171" fontId="59" fillId="0" borderId="0" xfId="107" applyNumberFormat="1">
      <alignment/>
      <protection/>
    </xf>
    <xf numFmtId="172" fontId="4" fillId="0" borderId="10" xfId="110" applyNumberFormat="1" applyFont="1" applyFill="1" applyBorder="1">
      <alignment/>
      <protection/>
    </xf>
    <xf numFmtId="172" fontId="4" fillId="0" borderId="0" xfId="110" applyNumberFormat="1" applyFont="1" applyFill="1" applyBorder="1">
      <alignment/>
      <protection/>
    </xf>
    <xf numFmtId="172" fontId="4" fillId="0" borderId="0" xfId="110" applyNumberFormat="1" applyFont="1" applyFill="1" applyBorder="1" applyAlignment="1">
      <alignment horizontal="right" indent="1"/>
      <protection/>
    </xf>
    <xf numFmtId="172" fontId="4" fillId="0" borderId="0" xfId="110" applyNumberFormat="1" applyFont="1">
      <alignment/>
      <protection/>
    </xf>
    <xf numFmtId="0" fontId="4" fillId="0" borderId="0" xfId="110" applyFont="1" applyBorder="1">
      <alignment/>
      <protection/>
    </xf>
    <xf numFmtId="4" fontId="16" fillId="0" borderId="11" xfId="73" applyNumberFormat="1" applyFont="1" applyFill="1" applyBorder="1" applyAlignment="1">
      <alignment horizontal="center" vertical="center"/>
    </xf>
    <xf numFmtId="4" fontId="16" fillId="0" borderId="11" xfId="73" applyNumberFormat="1" applyFont="1" applyFill="1" applyBorder="1" applyAlignment="1">
      <alignment horizontal="center" vertical="center" wrapText="1"/>
    </xf>
    <xf numFmtId="0" fontId="4" fillId="0" borderId="10" xfId="110" applyFont="1" applyBorder="1" applyAlignment="1">
      <alignment horizontal="left"/>
      <protection/>
    </xf>
    <xf numFmtId="172" fontId="4" fillId="0" borderId="10" xfId="110" applyNumberFormat="1" applyFont="1" applyFill="1" applyBorder="1" applyAlignment="1">
      <alignment horizontal="right" indent="1"/>
      <protection/>
    </xf>
    <xf numFmtId="0" fontId="18" fillId="0" borderId="0" xfId="110" applyFont="1">
      <alignment/>
      <protection/>
    </xf>
    <xf numFmtId="0" fontId="92" fillId="33" borderId="0" xfId="0" applyFont="1" applyFill="1" applyAlignment="1">
      <alignment horizontal="right"/>
    </xf>
    <xf numFmtId="0" fontId="4" fillId="0" borderId="0" xfId="106" applyNumberFormat="1" applyFont="1">
      <alignment/>
      <protection/>
    </xf>
    <xf numFmtId="0" fontId="5" fillId="0" borderId="0" xfId="90" applyFont="1" applyAlignment="1" applyProtection="1">
      <alignment/>
      <protection/>
    </xf>
    <xf numFmtId="0" fontId="21" fillId="33" borderId="0" xfId="113" applyFont="1" applyFill="1" applyBorder="1" applyAlignment="1">
      <alignment horizontal="left" vertical="center"/>
      <protection/>
    </xf>
    <xf numFmtId="0" fontId="92" fillId="33" borderId="0" xfId="0" applyFont="1" applyFill="1" applyAlignment="1">
      <alignment horizontal="left"/>
    </xf>
    <xf numFmtId="0" fontId="21" fillId="33" borderId="0" xfId="106" applyFont="1" applyFill="1" applyAlignment="1">
      <alignment/>
      <protection/>
    </xf>
    <xf numFmtId="0" fontId="4" fillId="33" borderId="0" xfId="106" applyNumberFormat="1" applyFont="1" applyFill="1">
      <alignment/>
      <protection/>
    </xf>
    <xf numFmtId="0" fontId="4" fillId="33" borderId="0" xfId="106" applyFont="1" applyFill="1">
      <alignment/>
      <protection/>
    </xf>
    <xf numFmtId="0" fontId="92" fillId="0" borderId="0" xfId="0" applyFont="1" applyAlignment="1">
      <alignment/>
    </xf>
    <xf numFmtId="43" fontId="4" fillId="33" borderId="0" xfId="106" applyNumberFormat="1" applyFont="1" applyFill="1">
      <alignment/>
      <protection/>
    </xf>
    <xf numFmtId="0" fontId="21" fillId="33" borderId="0" xfId="106" applyFont="1" applyFill="1" applyAlignment="1">
      <alignment horizontal="center"/>
      <protection/>
    </xf>
    <xf numFmtId="0" fontId="4" fillId="33" borderId="0" xfId="106" applyFont="1" applyFill="1" applyAlignment="1">
      <alignment horizontal="center"/>
      <protection/>
    </xf>
    <xf numFmtId="1" fontId="92" fillId="33" borderId="0" xfId="0" applyNumberFormat="1" applyFont="1" applyFill="1" applyAlignment="1">
      <alignment/>
    </xf>
    <xf numFmtId="0" fontId="4" fillId="33" borderId="0" xfId="115" applyFont="1" applyFill="1">
      <alignment/>
      <protection/>
    </xf>
    <xf numFmtId="0" fontId="23" fillId="0" borderId="0" xfId="90" applyFont="1" applyAlignment="1" applyProtection="1">
      <alignment/>
      <protection/>
    </xf>
    <xf numFmtId="0" fontId="24" fillId="34" borderId="10" xfId="106" applyFont="1" applyFill="1" applyBorder="1" applyAlignment="1">
      <alignment horizontal="center" vertical="center"/>
      <protection/>
    </xf>
    <xf numFmtId="0" fontId="24" fillId="34" borderId="12" xfId="106" applyFont="1" applyFill="1" applyBorder="1" applyAlignment="1">
      <alignment horizontal="center" vertical="center"/>
      <protection/>
    </xf>
    <xf numFmtId="0" fontId="24" fillId="34" borderId="13" xfId="106" applyFont="1" applyFill="1" applyBorder="1" applyAlignment="1">
      <alignment horizontal="center" vertical="center"/>
      <protection/>
    </xf>
    <xf numFmtId="0" fontId="24" fillId="34" borderId="14" xfId="106" applyFont="1" applyFill="1" applyBorder="1" applyAlignment="1">
      <alignment horizontal="center" vertical="center"/>
      <protection/>
    </xf>
    <xf numFmtId="180" fontId="24" fillId="34" borderId="15" xfId="106" applyNumberFormat="1" applyFont="1" applyFill="1" applyBorder="1" applyAlignment="1">
      <alignment horizontal="center" vertical="center"/>
      <protection/>
    </xf>
    <xf numFmtId="0" fontId="24" fillId="34" borderId="16" xfId="106" applyFont="1" applyFill="1" applyBorder="1" applyAlignment="1">
      <alignment horizontal="center"/>
      <protection/>
    </xf>
    <xf numFmtId="49" fontId="24" fillId="34" borderId="16" xfId="106" applyNumberFormat="1" applyFont="1" applyFill="1" applyBorder="1" applyAlignment="1">
      <alignment horizontal="center"/>
      <protection/>
    </xf>
    <xf numFmtId="0" fontId="15" fillId="34" borderId="17" xfId="106" applyFont="1" applyFill="1" applyBorder="1">
      <alignment/>
      <protection/>
    </xf>
    <xf numFmtId="0" fontId="15" fillId="34" borderId="0" xfId="106" applyFont="1" applyFill="1" applyBorder="1">
      <alignment/>
      <protection/>
    </xf>
    <xf numFmtId="0" fontId="15" fillId="34" borderId="10" xfId="106" applyFont="1" applyFill="1" applyBorder="1">
      <alignment/>
      <protection/>
    </xf>
    <xf numFmtId="0" fontId="15" fillId="34" borderId="16" xfId="106" applyFont="1" applyFill="1" applyBorder="1">
      <alignment/>
      <protection/>
    </xf>
    <xf numFmtId="0" fontId="24" fillId="34" borderId="17" xfId="106" applyFont="1" applyFill="1" applyBorder="1" applyAlignment="1">
      <alignment vertical="center"/>
      <protection/>
    </xf>
    <xf numFmtId="0" fontId="15" fillId="34" borderId="0" xfId="106" applyFont="1" applyFill="1" applyBorder="1" applyAlignment="1">
      <alignment vertical="center"/>
      <protection/>
    </xf>
    <xf numFmtId="0" fontId="15" fillId="34" borderId="17" xfId="106" applyFont="1" applyFill="1" applyBorder="1" applyAlignment="1">
      <alignment vertical="center"/>
      <protection/>
    </xf>
    <xf numFmtId="0" fontId="24" fillId="34" borderId="0" xfId="106" applyFont="1" applyFill="1" applyBorder="1" applyAlignment="1">
      <alignment vertical="center"/>
      <protection/>
    </xf>
    <xf numFmtId="0" fontId="25" fillId="34" borderId="17" xfId="106" applyFont="1" applyFill="1" applyBorder="1" applyAlignment="1">
      <alignment vertical="center"/>
      <protection/>
    </xf>
    <xf numFmtId="0" fontId="25" fillId="34" borderId="0" xfId="106" applyFont="1" applyFill="1" applyBorder="1" applyAlignment="1">
      <alignment vertical="center"/>
      <protection/>
    </xf>
    <xf numFmtId="0" fontId="25" fillId="34" borderId="0" xfId="106" applyFont="1" applyFill="1" applyBorder="1">
      <alignment/>
      <protection/>
    </xf>
    <xf numFmtId="0" fontId="25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1" fontId="0" fillId="33" borderId="0" xfId="0" applyNumberFormat="1" applyFont="1" applyFill="1" applyAlignment="1">
      <alignment/>
    </xf>
    <xf numFmtId="168" fontId="0" fillId="33" borderId="0" xfId="69" applyNumberFormat="1" applyFont="1" applyFill="1" applyAlignment="1">
      <alignment/>
    </xf>
    <xf numFmtId="0" fontId="15" fillId="33" borderId="0" xfId="106" applyFont="1" applyFill="1">
      <alignment/>
      <protection/>
    </xf>
    <xf numFmtId="0" fontId="24" fillId="33" borderId="0" xfId="106" applyFont="1" applyFill="1" applyAlignment="1">
      <alignment/>
      <protection/>
    </xf>
    <xf numFmtId="186" fontId="15" fillId="33" borderId="0" xfId="106" applyNumberFormat="1" applyFont="1" applyFill="1">
      <alignment/>
      <protection/>
    </xf>
    <xf numFmtId="164" fontId="15" fillId="33" borderId="0" xfId="106" applyNumberFormat="1" applyFont="1" applyFill="1">
      <alignment/>
      <protection/>
    </xf>
    <xf numFmtId="172" fontId="15" fillId="33" borderId="0" xfId="106" applyNumberFormat="1" applyFont="1" applyFill="1">
      <alignment/>
      <protection/>
    </xf>
    <xf numFmtId="43" fontId="15" fillId="33" borderId="0" xfId="106" applyNumberFormat="1" applyFont="1" applyFill="1">
      <alignment/>
      <protection/>
    </xf>
    <xf numFmtId="165" fontId="15" fillId="33" borderId="0" xfId="106" applyNumberFormat="1" applyFont="1" applyFill="1">
      <alignment/>
      <protection/>
    </xf>
    <xf numFmtId="0" fontId="15" fillId="0" borderId="0" xfId="106" applyFont="1">
      <alignment/>
      <protection/>
    </xf>
    <xf numFmtId="164" fontId="24" fillId="34" borderId="0" xfId="71" applyNumberFormat="1" applyFont="1" applyFill="1" applyBorder="1" applyAlignment="1">
      <alignment horizontal="left" vertical="center" indent="2"/>
    </xf>
    <xf numFmtId="164" fontId="24" fillId="34" borderId="16" xfId="71" applyNumberFormat="1" applyFont="1" applyFill="1" applyBorder="1" applyAlignment="1">
      <alignment horizontal="right" vertical="center" indent="1"/>
    </xf>
    <xf numFmtId="0" fontId="24" fillId="34" borderId="0" xfId="106" applyFont="1" applyFill="1" applyBorder="1">
      <alignment/>
      <protection/>
    </xf>
    <xf numFmtId="164" fontId="15" fillId="34" borderId="0" xfId="71" applyNumberFormat="1" applyFont="1" applyFill="1" applyBorder="1" applyAlignment="1">
      <alignment horizontal="left" vertical="center" indent="2"/>
    </xf>
    <xf numFmtId="164" fontId="15" fillId="34" borderId="16" xfId="71" applyNumberFormat="1" applyFont="1" applyFill="1" applyBorder="1" applyAlignment="1">
      <alignment horizontal="right" vertical="center" indent="1"/>
    </xf>
    <xf numFmtId="0" fontId="25" fillId="33" borderId="0" xfId="106" applyFont="1" applyFill="1">
      <alignment/>
      <protection/>
    </xf>
    <xf numFmtId="0" fontId="25" fillId="0" borderId="0" xfId="106" applyFont="1">
      <alignment/>
      <protection/>
    </xf>
    <xf numFmtId="0" fontId="15" fillId="34" borderId="15" xfId="106" applyFont="1" applyFill="1" applyBorder="1">
      <alignment/>
      <protection/>
    </xf>
    <xf numFmtId="0" fontId="15" fillId="34" borderId="18" xfId="106" applyFont="1" applyFill="1" applyBorder="1">
      <alignment/>
      <protection/>
    </xf>
    <xf numFmtId="164" fontId="24" fillId="34" borderId="11" xfId="106" applyNumberFormat="1" applyFont="1" applyFill="1" applyBorder="1" applyAlignment="1">
      <alignment vertical="center"/>
      <protection/>
    </xf>
    <xf numFmtId="164" fontId="24" fillId="34" borderId="19" xfId="106" applyNumberFormat="1" applyFont="1" applyFill="1" applyBorder="1" applyAlignment="1">
      <alignment vertical="center"/>
      <protection/>
    </xf>
    <xf numFmtId="164" fontId="24" fillId="34" borderId="11" xfId="106" applyNumberFormat="1" applyFont="1" applyFill="1" applyBorder="1" applyAlignment="1">
      <alignment horizontal="right" vertical="center" indent="1"/>
      <protection/>
    </xf>
    <xf numFmtId="164" fontId="24" fillId="34" borderId="20" xfId="106" applyNumberFormat="1" applyFont="1" applyFill="1" applyBorder="1" applyAlignment="1">
      <alignment vertical="center"/>
      <protection/>
    </xf>
    <xf numFmtId="164" fontId="24" fillId="34" borderId="19" xfId="106" applyNumberFormat="1" applyFont="1" applyFill="1" applyBorder="1" applyAlignment="1">
      <alignment horizontal="right" vertical="center" indent="1"/>
      <protection/>
    </xf>
    <xf numFmtId="0" fontId="24" fillId="33" borderId="0" xfId="106" applyFont="1" applyFill="1" applyAlignment="1">
      <alignment horizontal="center"/>
      <protection/>
    </xf>
    <xf numFmtId="0" fontId="15" fillId="33" borderId="0" xfId="106" applyNumberFormat="1" applyFont="1" applyFill="1">
      <alignment/>
      <protection/>
    </xf>
    <xf numFmtId="0" fontId="15" fillId="33" borderId="0" xfId="106" applyFont="1" applyFill="1" applyAlignment="1">
      <alignment horizontal="center"/>
      <protection/>
    </xf>
    <xf numFmtId="0" fontId="15" fillId="33" borderId="0" xfId="115" applyFont="1" applyFill="1">
      <alignment/>
      <protection/>
    </xf>
    <xf numFmtId="0" fontId="15" fillId="0" borderId="0" xfId="106" applyNumberFormat="1" applyFont="1">
      <alignment/>
      <protection/>
    </xf>
    <xf numFmtId="0" fontId="26" fillId="0" borderId="0" xfId="90" applyFont="1" applyAlignment="1" applyProtection="1">
      <alignment/>
      <protection/>
    </xf>
    <xf numFmtId="0" fontId="24" fillId="33" borderId="0" xfId="113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21" fillId="35" borderId="10" xfId="106" applyFont="1" applyFill="1" applyBorder="1" applyAlignment="1">
      <alignment horizontal="center" vertical="center"/>
      <protection/>
    </xf>
    <xf numFmtId="0" fontId="21" fillId="35" borderId="12" xfId="106" applyFont="1" applyFill="1" applyBorder="1" applyAlignment="1">
      <alignment horizontal="center" vertical="center"/>
      <protection/>
    </xf>
    <xf numFmtId="49" fontId="21" fillId="35" borderId="15" xfId="106" applyNumberFormat="1" applyFont="1" applyFill="1" applyBorder="1" applyAlignment="1">
      <alignment horizontal="center" vertical="center"/>
      <protection/>
    </xf>
    <xf numFmtId="49" fontId="21" fillId="35" borderId="0" xfId="106" applyNumberFormat="1" applyFont="1" applyFill="1" applyBorder="1" applyAlignment="1">
      <alignment horizontal="center" vertical="center"/>
      <protection/>
    </xf>
    <xf numFmtId="49" fontId="21" fillId="35" borderId="21" xfId="106" applyNumberFormat="1" applyFont="1" applyFill="1" applyBorder="1" applyAlignment="1">
      <alignment horizontal="center" vertical="center"/>
      <protection/>
    </xf>
    <xf numFmtId="49" fontId="21" fillId="35" borderId="16" xfId="106" applyNumberFormat="1" applyFont="1" applyFill="1" applyBorder="1" applyAlignment="1">
      <alignment horizontal="center"/>
      <protection/>
    </xf>
    <xf numFmtId="0" fontId="4" fillId="35" borderId="17" xfId="106" applyFont="1" applyFill="1" applyBorder="1">
      <alignment/>
      <protection/>
    </xf>
    <xf numFmtId="0" fontId="4" fillId="35" borderId="0" xfId="106" applyFont="1" applyFill="1" applyBorder="1">
      <alignment/>
      <protection/>
    </xf>
    <xf numFmtId="0" fontId="4" fillId="35" borderId="10" xfId="106" applyFont="1" applyFill="1" applyBorder="1">
      <alignment/>
      <protection/>
    </xf>
    <xf numFmtId="0" fontId="4" fillId="35" borderId="22" xfId="106" applyFont="1" applyFill="1" applyBorder="1">
      <alignment/>
      <protection/>
    </xf>
    <xf numFmtId="0" fontId="4" fillId="35" borderId="13" xfId="106" applyFont="1" applyFill="1" applyBorder="1">
      <alignment/>
      <protection/>
    </xf>
    <xf numFmtId="0" fontId="4" fillId="35" borderId="20" xfId="106" applyFont="1" applyFill="1" applyBorder="1">
      <alignment/>
      <protection/>
    </xf>
    <xf numFmtId="0" fontId="21" fillId="35" borderId="17" xfId="106" applyFont="1" applyFill="1" applyBorder="1" applyAlignment="1">
      <alignment vertical="center"/>
      <protection/>
    </xf>
    <xf numFmtId="0" fontId="4" fillId="35" borderId="0" xfId="106" applyFont="1" applyFill="1" applyBorder="1" applyAlignment="1">
      <alignment vertical="center"/>
      <protection/>
    </xf>
    <xf numFmtId="164" fontId="21" fillId="35" borderId="0" xfId="71" applyNumberFormat="1" applyFont="1" applyFill="1" applyBorder="1" applyAlignment="1">
      <alignment horizontal="left" vertical="center" indent="2"/>
    </xf>
    <xf numFmtId="164" fontId="21" fillId="35" borderId="22" xfId="71" applyNumberFormat="1" applyFont="1" applyFill="1" applyBorder="1" applyAlignment="1">
      <alignment horizontal="left" vertical="center" indent="2"/>
    </xf>
    <xf numFmtId="164" fontId="21" fillId="35" borderId="17" xfId="71" applyNumberFormat="1" applyFont="1" applyFill="1" applyBorder="1" applyAlignment="1">
      <alignment horizontal="right" vertical="center" indent="1"/>
    </xf>
    <xf numFmtId="164" fontId="21" fillId="35" borderId="13" xfId="71" applyNumberFormat="1" applyFont="1" applyFill="1" applyBorder="1" applyAlignment="1">
      <alignment horizontal="left" vertical="center" indent="2"/>
    </xf>
    <xf numFmtId="164" fontId="21" fillId="35" borderId="10" xfId="71" applyNumberFormat="1" applyFont="1" applyFill="1" applyBorder="1" applyAlignment="1">
      <alignment horizontal="left" vertical="center" indent="2"/>
    </xf>
    <xf numFmtId="0" fontId="4" fillId="35" borderId="17" xfId="106" applyFont="1" applyFill="1" applyBorder="1" applyAlignment="1">
      <alignment vertical="center"/>
      <protection/>
    </xf>
    <xf numFmtId="0" fontId="21" fillId="35" borderId="0" xfId="106" applyFont="1" applyFill="1" applyBorder="1" applyAlignment="1">
      <alignment vertical="center"/>
      <protection/>
    </xf>
    <xf numFmtId="0" fontId="21" fillId="35" borderId="0" xfId="106" applyFont="1" applyFill="1" applyBorder="1">
      <alignment/>
      <protection/>
    </xf>
    <xf numFmtId="164" fontId="21" fillId="35" borderId="17" xfId="71" applyNumberFormat="1" applyFont="1" applyFill="1" applyBorder="1" applyAlignment="1">
      <alignment horizontal="left" vertical="center" indent="2"/>
    </xf>
    <xf numFmtId="164" fontId="4" fillId="35" borderId="0" xfId="71" applyNumberFormat="1" applyFont="1" applyFill="1" applyBorder="1" applyAlignment="1">
      <alignment horizontal="left" vertical="center" indent="2"/>
    </xf>
    <xf numFmtId="164" fontId="4" fillId="35" borderId="22" xfId="71" applyNumberFormat="1" applyFont="1" applyFill="1" applyBorder="1" applyAlignment="1">
      <alignment horizontal="left" vertical="center" indent="2"/>
    </xf>
    <xf numFmtId="164" fontId="4" fillId="35" borderId="17" xfId="71" applyNumberFormat="1" applyFont="1" applyFill="1" applyBorder="1" applyAlignment="1">
      <alignment horizontal="right" vertical="center" indent="1"/>
    </xf>
    <xf numFmtId="164" fontId="4" fillId="35" borderId="17" xfId="71" applyNumberFormat="1" applyFont="1" applyFill="1" applyBorder="1" applyAlignment="1">
      <alignment horizontal="left" vertical="center" indent="2"/>
    </xf>
    <xf numFmtId="0" fontId="18" fillId="35" borderId="17" xfId="106" applyFont="1" applyFill="1" applyBorder="1" applyAlignment="1">
      <alignment vertical="center"/>
      <protection/>
    </xf>
    <xf numFmtId="0" fontId="18" fillId="35" borderId="0" xfId="106" applyFont="1" applyFill="1" applyBorder="1" applyAlignment="1">
      <alignment vertical="center"/>
      <protection/>
    </xf>
    <xf numFmtId="0" fontId="18" fillId="35" borderId="0" xfId="106" applyFont="1" applyFill="1" applyBorder="1">
      <alignment/>
      <protection/>
    </xf>
    <xf numFmtId="0" fontId="18" fillId="35" borderId="0" xfId="0" applyFont="1" applyFill="1" applyBorder="1" applyAlignment="1">
      <alignment/>
    </xf>
    <xf numFmtId="0" fontId="92" fillId="35" borderId="0" xfId="0" applyFont="1" applyFill="1" applyBorder="1" applyAlignment="1">
      <alignment vertical="center"/>
    </xf>
    <xf numFmtId="0" fontId="4" fillId="35" borderId="15" xfId="106" applyFont="1" applyFill="1" applyBorder="1">
      <alignment/>
      <protection/>
    </xf>
    <xf numFmtId="164" fontId="4" fillId="35" borderId="15" xfId="71" applyNumberFormat="1" applyFont="1" applyFill="1" applyBorder="1" applyAlignment="1">
      <alignment horizontal="left" vertical="center" indent="2"/>
    </xf>
    <xf numFmtId="164" fontId="4" fillId="35" borderId="23" xfId="71" applyNumberFormat="1" applyFont="1" applyFill="1" applyBorder="1" applyAlignment="1">
      <alignment horizontal="left" vertical="center" indent="2"/>
    </xf>
    <xf numFmtId="0" fontId="4" fillId="35" borderId="18" xfId="106" applyFont="1" applyFill="1" applyBorder="1">
      <alignment/>
      <protection/>
    </xf>
    <xf numFmtId="164" fontId="21" fillId="35" borderId="11" xfId="106" applyNumberFormat="1" applyFont="1" applyFill="1" applyBorder="1" applyAlignment="1">
      <alignment horizontal="right" vertical="center" indent="1"/>
      <protection/>
    </xf>
    <xf numFmtId="164" fontId="21" fillId="35" borderId="24" xfId="106" applyNumberFormat="1" applyFont="1" applyFill="1" applyBorder="1" applyAlignment="1">
      <alignment horizontal="right" vertical="center" indent="1"/>
      <protection/>
    </xf>
    <xf numFmtId="0" fontId="24" fillId="34" borderId="19" xfId="106" applyFont="1" applyFill="1" applyBorder="1" applyAlignment="1">
      <alignment horizontal="center"/>
      <protection/>
    </xf>
    <xf numFmtId="0" fontId="24" fillId="34" borderId="18" xfId="106" applyFont="1" applyFill="1" applyBorder="1" applyAlignment="1">
      <alignment horizontal="center"/>
      <protection/>
    </xf>
    <xf numFmtId="0" fontId="15" fillId="33" borderId="15" xfId="106" applyFont="1" applyFill="1" applyBorder="1" applyAlignment="1">
      <alignment horizontal="left"/>
      <protection/>
    </xf>
    <xf numFmtId="0" fontId="24" fillId="34" borderId="13" xfId="106" applyFont="1" applyFill="1" applyBorder="1" applyAlignment="1">
      <alignment horizontal="center"/>
      <protection/>
    </xf>
    <xf numFmtId="0" fontId="24" fillId="34" borderId="10" xfId="106" applyFont="1" applyFill="1" applyBorder="1" applyAlignment="1">
      <alignment horizontal="center"/>
      <protection/>
    </xf>
    <xf numFmtId="0" fontId="24" fillId="34" borderId="23" xfId="106" applyFont="1" applyFill="1" applyBorder="1" applyAlignment="1">
      <alignment horizontal="center"/>
      <protection/>
    </xf>
    <xf numFmtId="0" fontId="24" fillId="34" borderId="15" xfId="106" applyFont="1" applyFill="1" applyBorder="1" applyAlignment="1">
      <alignment horizontal="center"/>
      <protection/>
    </xf>
    <xf numFmtId="0" fontId="24" fillId="33" borderId="0" xfId="113" applyFont="1" applyFill="1" applyBorder="1" applyAlignment="1">
      <alignment vertical="center"/>
      <protection/>
    </xf>
    <xf numFmtId="0" fontId="4" fillId="33" borderId="15" xfId="106" applyFont="1" applyFill="1" applyBorder="1" applyAlignment="1">
      <alignment horizontal="left"/>
      <protection/>
    </xf>
    <xf numFmtId="0" fontId="21" fillId="35" borderId="13" xfId="106" applyFont="1" applyFill="1" applyBorder="1" applyAlignment="1">
      <alignment horizontal="center"/>
      <protection/>
    </xf>
    <xf numFmtId="0" fontId="21" fillId="35" borderId="10" xfId="106" applyFont="1" applyFill="1" applyBorder="1" applyAlignment="1">
      <alignment horizontal="center"/>
      <protection/>
    </xf>
    <xf numFmtId="0" fontId="21" fillId="35" borderId="23" xfId="106" applyFont="1" applyFill="1" applyBorder="1" applyAlignment="1">
      <alignment horizontal="center"/>
      <protection/>
    </xf>
    <xf numFmtId="0" fontId="21" fillId="35" borderId="15" xfId="106" applyFont="1" applyFill="1" applyBorder="1" applyAlignment="1">
      <alignment horizontal="center"/>
      <protection/>
    </xf>
    <xf numFmtId="0" fontId="21" fillId="35" borderId="19" xfId="106" applyFont="1" applyFill="1" applyBorder="1" applyAlignment="1">
      <alignment horizontal="center"/>
      <protection/>
    </xf>
    <xf numFmtId="0" fontId="21" fillId="35" borderId="18" xfId="106" applyFont="1" applyFill="1" applyBorder="1" applyAlignment="1">
      <alignment horizontal="center"/>
      <protection/>
    </xf>
    <xf numFmtId="171" fontId="4" fillId="0" borderId="0" xfId="110" applyNumberFormat="1" applyFont="1" applyAlignment="1">
      <alignment horizontal="center"/>
      <protection/>
    </xf>
    <xf numFmtId="171" fontId="14" fillId="0" borderId="0" xfId="73" applyNumberFormat="1" applyFont="1" applyFill="1" applyBorder="1" applyAlignment="1">
      <alignment horizontal="center"/>
    </xf>
    <xf numFmtId="4" fontId="11" fillId="0" borderId="0" xfId="73" applyNumberFormat="1" applyFont="1" applyFill="1" applyBorder="1" applyAlignment="1">
      <alignment horizontal="center"/>
    </xf>
    <xf numFmtId="4" fontId="12" fillId="0" borderId="15" xfId="73" applyNumberFormat="1" applyFont="1" applyFill="1" applyBorder="1" applyAlignment="1">
      <alignment horizontal="right"/>
    </xf>
    <xf numFmtId="0" fontId="15" fillId="36" borderId="19" xfId="110" applyFont="1" applyFill="1" applyBorder="1" applyAlignment="1">
      <alignment horizontal="center" vertical="center"/>
      <protection/>
    </xf>
    <xf numFmtId="0" fontId="15" fillId="36" borderId="18" xfId="110" applyFont="1" applyFill="1" applyBorder="1" applyAlignment="1">
      <alignment horizontal="center" vertical="center"/>
      <protection/>
    </xf>
    <xf numFmtId="0" fontId="15" fillId="36" borderId="20" xfId="110" applyFont="1" applyFill="1" applyBorder="1" applyAlignment="1">
      <alignment horizontal="center" vertical="center"/>
      <protection/>
    </xf>
    <xf numFmtId="4" fontId="16" fillId="0" borderId="19" xfId="73" applyNumberFormat="1" applyFont="1" applyFill="1" applyBorder="1" applyAlignment="1">
      <alignment horizontal="center" vertical="center"/>
    </xf>
    <xf numFmtId="4" fontId="16" fillId="0" borderId="20" xfId="73" applyNumberFormat="1" applyFont="1" applyFill="1" applyBorder="1" applyAlignment="1">
      <alignment horizontal="center" vertical="center"/>
    </xf>
    <xf numFmtId="0" fontId="4" fillId="0" borderId="0" xfId="110" applyFont="1" applyAlignment="1">
      <alignment horizontal="center"/>
      <protection/>
    </xf>
    <xf numFmtId="171" fontId="4" fillId="0" borderId="0" xfId="110" applyNumberFormat="1" applyFont="1" applyAlignment="1">
      <alignment horizontal="right" indent="3"/>
      <protection/>
    </xf>
    <xf numFmtId="171" fontId="14" fillId="0" borderId="0" xfId="73" applyNumberFormat="1" applyFont="1" applyFill="1" applyBorder="1" applyAlignment="1">
      <alignment horizontal="right" indent="3"/>
    </xf>
    <xf numFmtId="4" fontId="16" fillId="0" borderId="13" xfId="73" applyNumberFormat="1" applyFont="1" applyFill="1" applyBorder="1" applyAlignment="1">
      <alignment horizontal="center" vertical="center"/>
    </xf>
    <xf numFmtId="4" fontId="16" fillId="0" borderId="14" xfId="73" applyNumberFormat="1" applyFont="1" applyFill="1" applyBorder="1" applyAlignment="1">
      <alignment horizontal="center" vertical="center"/>
    </xf>
    <xf numFmtId="4" fontId="16" fillId="0" borderId="23" xfId="73" applyNumberFormat="1" applyFont="1" applyFill="1" applyBorder="1" applyAlignment="1">
      <alignment horizontal="center" vertical="center"/>
    </xf>
    <xf numFmtId="4" fontId="16" fillId="0" borderId="21" xfId="73" applyNumberFormat="1" applyFont="1" applyFill="1" applyBorder="1" applyAlignment="1">
      <alignment horizontal="center" vertical="center"/>
    </xf>
    <xf numFmtId="4" fontId="16" fillId="0" borderId="10" xfId="73" applyNumberFormat="1" applyFont="1" applyFill="1" applyBorder="1" applyAlignment="1">
      <alignment horizontal="center" vertical="center"/>
    </xf>
    <xf numFmtId="4" fontId="16" fillId="0" borderId="19" xfId="73" applyNumberFormat="1" applyFont="1" applyFill="1" applyBorder="1" applyAlignment="1">
      <alignment horizontal="center" vertical="center" wrapText="1"/>
    </xf>
    <xf numFmtId="4" fontId="16" fillId="0" borderId="20" xfId="73" applyNumberFormat="1" applyFont="1" applyFill="1" applyBorder="1" applyAlignment="1">
      <alignment horizontal="center" vertical="center" wrapText="1"/>
    </xf>
    <xf numFmtId="4" fontId="16" fillId="0" borderId="11" xfId="73" applyNumberFormat="1" applyFont="1" applyFill="1" applyBorder="1" applyAlignment="1">
      <alignment horizontal="center" vertical="center"/>
    </xf>
    <xf numFmtId="4" fontId="16" fillId="0" borderId="12" xfId="73" applyNumberFormat="1" applyFont="1" applyFill="1" applyBorder="1" applyAlignment="1">
      <alignment horizontal="center" vertical="center" wrapText="1"/>
    </xf>
    <xf numFmtId="4" fontId="16" fillId="0" borderId="24" xfId="73" applyNumberFormat="1" applyFont="1" applyFill="1" applyBorder="1" applyAlignment="1">
      <alignment horizontal="center" vertical="center" wrapText="1"/>
    </xf>
    <xf numFmtId="4" fontId="16" fillId="0" borderId="11" xfId="73" applyNumberFormat="1" applyFont="1" applyFill="1" applyBorder="1" applyAlignment="1">
      <alignment horizontal="center" vertical="center" wrapText="1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- Style1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2" xfId="105"/>
    <cellStyle name="Normal 2 2" xfId="106"/>
    <cellStyle name="Normal 3" xfId="107"/>
    <cellStyle name="Normal 4" xfId="108"/>
    <cellStyle name="Normal 5" xfId="109"/>
    <cellStyle name="Normal 6" xfId="110"/>
    <cellStyle name="Normal 7" xfId="111"/>
    <cellStyle name="Normal 8" xfId="112"/>
    <cellStyle name="Normal 8 2" xfId="113"/>
    <cellStyle name="Normal 9" xfId="114"/>
    <cellStyle name="Normal_FAX-2005-0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40"/>
  <sheetViews>
    <sheetView zoomScaleSheetLayoutView="100" zoomScalePageLayoutView="0" workbookViewId="0" topLeftCell="A1">
      <pane xSplit="5" ySplit="7" topLeftCell="H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0" sqref="A20:IV21"/>
    </sheetView>
  </sheetViews>
  <sheetFormatPr defaultColWidth="9.140625" defaultRowHeight="15"/>
  <cols>
    <col min="1" max="1" width="2.140625" style="63" customWidth="1"/>
    <col min="2" max="2" width="5.140625" style="63" customWidth="1"/>
    <col min="3" max="3" width="2.8515625" style="63" customWidth="1"/>
    <col min="4" max="4" width="3.28125" style="63" customWidth="1"/>
    <col min="5" max="5" width="37.7109375" style="63" customWidth="1"/>
    <col min="6" max="25" width="12.140625" style="63" customWidth="1"/>
    <col min="26" max="26" width="13.28125" style="63" bestFit="1" customWidth="1"/>
    <col min="27" max="30" width="12.140625" style="63" customWidth="1"/>
    <col min="31" max="31" width="12.00390625" style="63" customWidth="1"/>
    <col min="32" max="42" width="12.140625" style="63" customWidth="1"/>
    <col min="43" max="43" width="13.28125" style="63" bestFit="1" customWidth="1"/>
    <col min="44" max="108" width="12.140625" style="63" customWidth="1"/>
    <col min="109" max="109" width="12.00390625" style="63" customWidth="1"/>
    <col min="110" max="121" width="12.140625" style="63" customWidth="1"/>
    <col min="122" max="122" width="12.421875" style="63" customWidth="1"/>
    <col min="123" max="132" width="12.140625" style="63" customWidth="1"/>
    <col min="133" max="134" width="11.140625" style="63" customWidth="1"/>
    <col min="135" max="135" width="12.28125" style="63" customWidth="1"/>
    <col min="136" max="136" width="11.140625" style="63" customWidth="1"/>
    <col min="137" max="141" width="11.00390625" style="63" bestFit="1" customWidth="1"/>
    <col min="142" max="142" width="10.57421875" style="63" bestFit="1" customWidth="1"/>
    <col min="143" max="143" width="11.00390625" style="63" bestFit="1" customWidth="1"/>
    <col min="144" max="146" width="11.00390625" style="63" customWidth="1"/>
    <col min="147" max="147" width="9.8515625" style="63" customWidth="1"/>
    <col min="148" max="148" width="12.57421875" style="63" customWidth="1"/>
    <col min="149" max="150" width="10.28125" style="63" customWidth="1"/>
    <col min="151" max="151" width="10.8515625" style="63" customWidth="1"/>
    <col min="152" max="152" width="12.00390625" style="63" customWidth="1"/>
    <col min="153" max="153" width="11.57421875" style="63" bestFit="1" customWidth="1"/>
    <col min="154" max="154" width="11.7109375" style="63" bestFit="1" customWidth="1"/>
    <col min="155" max="159" width="11.57421875" style="63" bestFit="1" customWidth="1"/>
    <col min="160" max="160" width="11.7109375" style="63" bestFit="1" customWidth="1"/>
    <col min="161" max="161" width="12.57421875" style="63" customWidth="1"/>
    <col min="162" max="164" width="11.57421875" style="63" bestFit="1" customWidth="1"/>
    <col min="165" max="173" width="13.28125" style="63" customWidth="1"/>
    <col min="174" max="174" width="12.57421875" style="63" customWidth="1"/>
    <col min="175" max="186" width="13.28125" style="63" customWidth="1"/>
    <col min="187" max="187" width="12.57421875" style="63" customWidth="1"/>
    <col min="188" max="199" width="13.28125" style="63" customWidth="1"/>
    <col min="200" max="200" width="12.57421875" style="63" customWidth="1"/>
    <col min="201" max="212" width="13.28125" style="63" customWidth="1"/>
    <col min="213" max="213" width="12.57421875" style="63" customWidth="1"/>
    <col min="214" max="225" width="13.28125" style="63" customWidth="1"/>
    <col min="226" max="226" width="12.57421875" style="63" customWidth="1"/>
    <col min="227" max="16384" width="9.140625" style="63" customWidth="1"/>
  </cols>
  <sheetData>
    <row r="1" ht="6" customHeight="1"/>
    <row r="2" spans="2:116" ht="20.25" customHeight="1">
      <c r="B2" s="64" t="s">
        <v>32</v>
      </c>
      <c r="C2" s="64"/>
      <c r="D2" s="64"/>
      <c r="E2" s="64"/>
      <c r="V2" s="65"/>
      <c r="BF2" s="66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L2" s="65"/>
    </row>
    <row r="3" ht="6" customHeight="1">
      <c r="GW3" s="68"/>
    </row>
    <row r="4" spans="2:108" ht="15">
      <c r="B4" s="136" t="s">
        <v>0</v>
      </c>
      <c r="C4" s="136"/>
      <c r="D4" s="136"/>
      <c r="E4" s="136"/>
      <c r="W4" s="66"/>
      <c r="AS4" s="68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</row>
    <row r="5" spans="1:236" s="70" customFormat="1" ht="15">
      <c r="A5" s="63"/>
      <c r="B5" s="137" t="s">
        <v>33</v>
      </c>
      <c r="C5" s="138"/>
      <c r="D5" s="138"/>
      <c r="E5" s="138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2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2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2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2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2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2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2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2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2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2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2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2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2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3"/>
      <c r="HF5" s="43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4"/>
      <c r="HR5" s="44"/>
      <c r="HS5" s="63"/>
      <c r="HT5" s="63"/>
      <c r="HU5" s="63"/>
      <c r="HV5" s="63"/>
      <c r="HW5" s="63"/>
      <c r="HX5" s="63"/>
      <c r="HY5" s="63"/>
      <c r="HZ5" s="63"/>
      <c r="IA5" s="63"/>
      <c r="IB5" s="63"/>
    </row>
    <row r="6" spans="1:236" s="70" customFormat="1" ht="15">
      <c r="A6" s="63"/>
      <c r="B6" s="139"/>
      <c r="C6" s="140"/>
      <c r="D6" s="140"/>
      <c r="E6" s="140"/>
      <c r="F6" s="45">
        <v>38564</v>
      </c>
      <c r="G6" s="45">
        <v>38595</v>
      </c>
      <c r="H6" s="45">
        <v>38625</v>
      </c>
      <c r="I6" s="45">
        <v>38656</v>
      </c>
      <c r="J6" s="45">
        <v>38686</v>
      </c>
      <c r="K6" s="45">
        <v>38717</v>
      </c>
      <c r="L6" s="45">
        <v>38748</v>
      </c>
      <c r="M6" s="45">
        <v>38776</v>
      </c>
      <c r="N6" s="45">
        <v>38807</v>
      </c>
      <c r="O6" s="45">
        <v>38837</v>
      </c>
      <c r="P6" s="45">
        <v>38868</v>
      </c>
      <c r="Q6" s="45">
        <v>38898</v>
      </c>
      <c r="R6" s="46" t="s">
        <v>22</v>
      </c>
      <c r="S6" s="45">
        <v>38929</v>
      </c>
      <c r="T6" s="45">
        <v>38960</v>
      </c>
      <c r="U6" s="45">
        <v>38990</v>
      </c>
      <c r="V6" s="45">
        <v>39021</v>
      </c>
      <c r="W6" s="45">
        <v>39051</v>
      </c>
      <c r="X6" s="45">
        <v>39082</v>
      </c>
      <c r="Y6" s="45">
        <v>39113</v>
      </c>
      <c r="Z6" s="45">
        <v>39141</v>
      </c>
      <c r="AA6" s="45">
        <v>39172</v>
      </c>
      <c r="AB6" s="45">
        <v>39202</v>
      </c>
      <c r="AC6" s="45">
        <v>39233</v>
      </c>
      <c r="AD6" s="45">
        <v>39263</v>
      </c>
      <c r="AE6" s="46" t="s">
        <v>23</v>
      </c>
      <c r="AF6" s="45">
        <v>39294</v>
      </c>
      <c r="AG6" s="45">
        <v>39325</v>
      </c>
      <c r="AH6" s="45">
        <v>39355</v>
      </c>
      <c r="AI6" s="45">
        <v>39386</v>
      </c>
      <c r="AJ6" s="45">
        <v>39416</v>
      </c>
      <c r="AK6" s="45">
        <v>39447</v>
      </c>
      <c r="AL6" s="45">
        <v>39478</v>
      </c>
      <c r="AM6" s="45">
        <v>39507</v>
      </c>
      <c r="AN6" s="45">
        <v>39538</v>
      </c>
      <c r="AO6" s="45">
        <v>39568</v>
      </c>
      <c r="AP6" s="45">
        <v>39599</v>
      </c>
      <c r="AQ6" s="45">
        <v>39629</v>
      </c>
      <c r="AR6" s="46" t="s">
        <v>24</v>
      </c>
      <c r="AS6" s="45">
        <v>39660</v>
      </c>
      <c r="AT6" s="45">
        <v>39691</v>
      </c>
      <c r="AU6" s="45">
        <v>39721</v>
      </c>
      <c r="AV6" s="45">
        <v>39752</v>
      </c>
      <c r="AW6" s="45">
        <v>39782</v>
      </c>
      <c r="AX6" s="45">
        <v>39813</v>
      </c>
      <c r="AY6" s="45">
        <v>39844</v>
      </c>
      <c r="AZ6" s="45">
        <v>39872</v>
      </c>
      <c r="BA6" s="45">
        <v>39903</v>
      </c>
      <c r="BB6" s="45">
        <v>39933</v>
      </c>
      <c r="BC6" s="45">
        <v>39964</v>
      </c>
      <c r="BD6" s="45">
        <v>39994</v>
      </c>
      <c r="BE6" s="46" t="s">
        <v>1</v>
      </c>
      <c r="BF6" s="45">
        <v>40025</v>
      </c>
      <c r="BG6" s="45">
        <v>40056</v>
      </c>
      <c r="BH6" s="45">
        <v>40086</v>
      </c>
      <c r="BI6" s="45">
        <v>40117</v>
      </c>
      <c r="BJ6" s="45">
        <v>40147</v>
      </c>
      <c r="BK6" s="45">
        <v>40178</v>
      </c>
      <c r="BL6" s="45">
        <v>40209</v>
      </c>
      <c r="BM6" s="45">
        <v>40237</v>
      </c>
      <c r="BN6" s="45">
        <v>40268</v>
      </c>
      <c r="BO6" s="45">
        <v>40298</v>
      </c>
      <c r="BP6" s="45">
        <v>40329</v>
      </c>
      <c r="BQ6" s="45">
        <v>40359</v>
      </c>
      <c r="BR6" s="46" t="s">
        <v>2</v>
      </c>
      <c r="BS6" s="45">
        <v>40390</v>
      </c>
      <c r="BT6" s="45">
        <v>40421</v>
      </c>
      <c r="BU6" s="45">
        <v>40451</v>
      </c>
      <c r="BV6" s="45">
        <v>40482</v>
      </c>
      <c r="BW6" s="45">
        <v>40512</v>
      </c>
      <c r="BX6" s="45">
        <v>40543</v>
      </c>
      <c r="BY6" s="45">
        <v>40574</v>
      </c>
      <c r="BZ6" s="45">
        <v>40602</v>
      </c>
      <c r="CA6" s="45">
        <v>40633</v>
      </c>
      <c r="CB6" s="45">
        <v>40663</v>
      </c>
      <c r="CC6" s="45">
        <v>40694</v>
      </c>
      <c r="CD6" s="45">
        <v>40724</v>
      </c>
      <c r="CE6" s="46" t="s">
        <v>3</v>
      </c>
      <c r="CF6" s="45">
        <v>40755</v>
      </c>
      <c r="CG6" s="45">
        <v>40786</v>
      </c>
      <c r="CH6" s="45">
        <v>40816</v>
      </c>
      <c r="CI6" s="45">
        <v>40847</v>
      </c>
      <c r="CJ6" s="45">
        <v>40877</v>
      </c>
      <c r="CK6" s="45">
        <v>40908</v>
      </c>
      <c r="CL6" s="45">
        <v>40939</v>
      </c>
      <c r="CM6" s="45">
        <v>40968</v>
      </c>
      <c r="CN6" s="45">
        <v>40999</v>
      </c>
      <c r="CO6" s="45">
        <v>41029</v>
      </c>
      <c r="CP6" s="45">
        <v>41060</v>
      </c>
      <c r="CQ6" s="45">
        <v>41090</v>
      </c>
      <c r="CR6" s="46" t="s">
        <v>4</v>
      </c>
      <c r="CS6" s="45">
        <v>41121</v>
      </c>
      <c r="CT6" s="45">
        <v>41152</v>
      </c>
      <c r="CU6" s="45">
        <v>41182</v>
      </c>
      <c r="CV6" s="45">
        <v>41213</v>
      </c>
      <c r="CW6" s="45">
        <v>41243</v>
      </c>
      <c r="CX6" s="45">
        <v>41274</v>
      </c>
      <c r="CY6" s="45">
        <v>41305</v>
      </c>
      <c r="CZ6" s="45">
        <v>41333</v>
      </c>
      <c r="DA6" s="45">
        <v>41364</v>
      </c>
      <c r="DB6" s="45">
        <v>41394</v>
      </c>
      <c r="DC6" s="45">
        <v>41425</v>
      </c>
      <c r="DD6" s="45">
        <v>41455</v>
      </c>
      <c r="DE6" s="46" t="s">
        <v>25</v>
      </c>
      <c r="DF6" s="45">
        <v>41486</v>
      </c>
      <c r="DG6" s="45">
        <v>41517</v>
      </c>
      <c r="DH6" s="45">
        <v>41547</v>
      </c>
      <c r="DI6" s="45">
        <v>41578</v>
      </c>
      <c r="DJ6" s="45">
        <v>41608</v>
      </c>
      <c r="DK6" s="45">
        <v>41639</v>
      </c>
      <c r="DL6" s="45">
        <v>41670</v>
      </c>
      <c r="DM6" s="45">
        <v>41698</v>
      </c>
      <c r="DN6" s="45">
        <v>41729</v>
      </c>
      <c r="DO6" s="45">
        <v>41759</v>
      </c>
      <c r="DP6" s="45">
        <v>41790</v>
      </c>
      <c r="DQ6" s="45">
        <v>41820</v>
      </c>
      <c r="DR6" s="46" t="s">
        <v>128</v>
      </c>
      <c r="DS6" s="45">
        <v>41851</v>
      </c>
      <c r="DT6" s="45">
        <v>41882</v>
      </c>
      <c r="DU6" s="45">
        <v>41912</v>
      </c>
      <c r="DV6" s="45">
        <v>41943</v>
      </c>
      <c r="DW6" s="45">
        <v>41973</v>
      </c>
      <c r="DX6" s="45">
        <v>42004</v>
      </c>
      <c r="DY6" s="45">
        <v>42035</v>
      </c>
      <c r="DZ6" s="45">
        <v>42063</v>
      </c>
      <c r="EA6" s="45">
        <v>42094</v>
      </c>
      <c r="EB6" s="45">
        <v>42124</v>
      </c>
      <c r="EC6" s="45">
        <v>42155</v>
      </c>
      <c r="ED6" s="45">
        <v>42185</v>
      </c>
      <c r="EE6" s="47" t="s">
        <v>133</v>
      </c>
      <c r="EF6" s="45">
        <v>42216</v>
      </c>
      <c r="EG6" s="45">
        <v>42247</v>
      </c>
      <c r="EH6" s="45">
        <v>42277</v>
      </c>
      <c r="EI6" s="45">
        <v>42308</v>
      </c>
      <c r="EJ6" s="45">
        <v>42338</v>
      </c>
      <c r="EK6" s="45">
        <v>42369</v>
      </c>
      <c r="EL6" s="45">
        <v>42400</v>
      </c>
      <c r="EM6" s="45">
        <v>42428</v>
      </c>
      <c r="EN6" s="45">
        <v>42460</v>
      </c>
      <c r="EO6" s="45">
        <v>42490</v>
      </c>
      <c r="EP6" s="45">
        <v>42521</v>
      </c>
      <c r="EQ6" s="45">
        <v>42551</v>
      </c>
      <c r="ER6" s="47" t="s">
        <v>134</v>
      </c>
      <c r="ES6" s="45">
        <v>42582</v>
      </c>
      <c r="ET6" s="45">
        <v>42613</v>
      </c>
      <c r="EU6" s="45">
        <v>42643</v>
      </c>
      <c r="EV6" s="45">
        <v>42674</v>
      </c>
      <c r="EW6" s="45">
        <v>42704</v>
      </c>
      <c r="EX6" s="45">
        <v>42735</v>
      </c>
      <c r="EY6" s="45">
        <v>42766</v>
      </c>
      <c r="EZ6" s="45">
        <v>42794</v>
      </c>
      <c r="FA6" s="45">
        <v>42825</v>
      </c>
      <c r="FB6" s="45">
        <v>42855</v>
      </c>
      <c r="FC6" s="45">
        <v>42886</v>
      </c>
      <c r="FD6" s="45">
        <v>42916</v>
      </c>
      <c r="FE6" s="47" t="s">
        <v>135</v>
      </c>
      <c r="FF6" s="45">
        <v>42947</v>
      </c>
      <c r="FG6" s="45">
        <v>42978</v>
      </c>
      <c r="FH6" s="45">
        <v>43008</v>
      </c>
      <c r="FI6" s="45">
        <v>43039</v>
      </c>
      <c r="FJ6" s="45">
        <v>43069</v>
      </c>
      <c r="FK6" s="45">
        <v>43100</v>
      </c>
      <c r="FL6" s="45">
        <v>43131</v>
      </c>
      <c r="FM6" s="45">
        <v>43159</v>
      </c>
      <c r="FN6" s="45">
        <v>43190</v>
      </c>
      <c r="FO6" s="45">
        <v>43220</v>
      </c>
      <c r="FP6" s="45">
        <v>43251</v>
      </c>
      <c r="FQ6" s="45">
        <v>43281</v>
      </c>
      <c r="FR6" s="47" t="s">
        <v>136</v>
      </c>
      <c r="FS6" s="45">
        <v>43312</v>
      </c>
      <c r="FT6" s="45">
        <v>43343</v>
      </c>
      <c r="FU6" s="45">
        <v>43373</v>
      </c>
      <c r="FV6" s="45">
        <v>43404</v>
      </c>
      <c r="FW6" s="45">
        <v>43434</v>
      </c>
      <c r="FX6" s="45">
        <v>43465</v>
      </c>
      <c r="FY6" s="45">
        <v>43496</v>
      </c>
      <c r="FZ6" s="45">
        <v>43524</v>
      </c>
      <c r="GA6" s="45">
        <v>43555</v>
      </c>
      <c r="GB6" s="45">
        <v>43585</v>
      </c>
      <c r="GC6" s="45">
        <v>43616</v>
      </c>
      <c r="GD6" s="45">
        <v>43646</v>
      </c>
      <c r="GE6" s="47" t="s">
        <v>137</v>
      </c>
      <c r="GF6" s="45">
        <v>43677</v>
      </c>
      <c r="GG6" s="45">
        <v>43708</v>
      </c>
      <c r="GH6" s="45">
        <v>43738</v>
      </c>
      <c r="GI6" s="45">
        <v>43769</v>
      </c>
      <c r="GJ6" s="45">
        <v>43799</v>
      </c>
      <c r="GK6" s="45">
        <v>43830</v>
      </c>
      <c r="GL6" s="45">
        <v>43861</v>
      </c>
      <c r="GM6" s="45">
        <v>43889</v>
      </c>
      <c r="GN6" s="45">
        <v>43921</v>
      </c>
      <c r="GO6" s="45">
        <v>43951</v>
      </c>
      <c r="GP6" s="45">
        <v>43982</v>
      </c>
      <c r="GQ6" s="45">
        <v>44012</v>
      </c>
      <c r="GR6" s="47" t="s">
        <v>138</v>
      </c>
      <c r="GS6" s="45">
        <v>44043</v>
      </c>
      <c r="GT6" s="45">
        <v>44074</v>
      </c>
      <c r="GU6" s="45">
        <v>44104</v>
      </c>
      <c r="GV6" s="45">
        <v>44135</v>
      </c>
      <c r="GW6" s="45">
        <v>44165</v>
      </c>
      <c r="GX6" s="45">
        <v>44196</v>
      </c>
      <c r="GY6" s="45">
        <v>44227</v>
      </c>
      <c r="GZ6" s="45">
        <v>44255</v>
      </c>
      <c r="HA6" s="45">
        <v>44286</v>
      </c>
      <c r="HB6" s="45">
        <v>44316</v>
      </c>
      <c r="HC6" s="45">
        <v>44347</v>
      </c>
      <c r="HD6" s="45">
        <v>44377</v>
      </c>
      <c r="HE6" s="47" t="s">
        <v>139</v>
      </c>
      <c r="HF6" s="45">
        <v>44408</v>
      </c>
      <c r="HG6" s="45">
        <v>44439</v>
      </c>
      <c r="HH6" s="45">
        <v>44469</v>
      </c>
      <c r="HI6" s="45">
        <v>44500</v>
      </c>
      <c r="HJ6" s="45">
        <v>44530</v>
      </c>
      <c r="HK6" s="45">
        <v>44561</v>
      </c>
      <c r="HL6" s="45">
        <v>44592</v>
      </c>
      <c r="HM6" s="45">
        <v>44620</v>
      </c>
      <c r="HN6" s="45">
        <v>44651</v>
      </c>
      <c r="HO6" s="45">
        <v>44681</v>
      </c>
      <c r="HP6" s="45">
        <v>44712</v>
      </c>
      <c r="HQ6" s="45">
        <v>44742</v>
      </c>
      <c r="HR6" s="47" t="s">
        <v>140</v>
      </c>
      <c r="HS6" s="63"/>
      <c r="HT6" s="63"/>
      <c r="HU6" s="63"/>
      <c r="HV6" s="63"/>
      <c r="HW6" s="63"/>
      <c r="HX6" s="63"/>
      <c r="HY6" s="63"/>
      <c r="HZ6" s="63"/>
      <c r="IA6" s="63"/>
      <c r="IB6" s="63"/>
    </row>
    <row r="7" spans="1:236" s="70" customFormat="1" ht="15">
      <c r="A7" s="63"/>
      <c r="B7" s="48"/>
      <c r="C7" s="49"/>
      <c r="D7" s="49"/>
      <c r="E7" s="50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1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1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51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51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51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51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51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51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51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51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1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51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51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51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51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51"/>
      <c r="HS7" s="63"/>
      <c r="HT7" s="63"/>
      <c r="HU7" s="63"/>
      <c r="HV7" s="63"/>
      <c r="HW7" s="63"/>
      <c r="HX7" s="63"/>
      <c r="HY7" s="63"/>
      <c r="HZ7" s="63"/>
      <c r="IA7" s="63"/>
      <c r="IB7" s="63"/>
    </row>
    <row r="8" spans="1:236" s="70" customFormat="1" ht="24.75" customHeight="1">
      <c r="A8" s="63"/>
      <c r="B8" s="52" t="s">
        <v>5</v>
      </c>
      <c r="C8" s="53"/>
      <c r="D8" s="53"/>
      <c r="E8" s="49"/>
      <c r="F8" s="71">
        <f aca="true" t="shared" si="0" ref="F8:BQ8">F9+F13</f>
        <v>166.41554400000007</v>
      </c>
      <c r="G8" s="71">
        <f t="shared" si="0"/>
        <v>129.4120480000001</v>
      </c>
      <c r="H8" s="71">
        <f t="shared" si="0"/>
        <v>187.82821100000004</v>
      </c>
      <c r="I8" s="71">
        <f t="shared" si="0"/>
        <v>212.3198590000003</v>
      </c>
      <c r="J8" s="71">
        <f t="shared" si="0"/>
        <v>327.0573120000001</v>
      </c>
      <c r="K8" s="71">
        <f t="shared" si="0"/>
        <v>457.54421999999994</v>
      </c>
      <c r="L8" s="71">
        <f t="shared" si="0"/>
        <v>164.64048900000034</v>
      </c>
      <c r="M8" s="71">
        <f t="shared" si="0"/>
        <v>347.24611800000037</v>
      </c>
      <c r="N8" s="71">
        <f t="shared" si="0"/>
        <v>657.6540350000007</v>
      </c>
      <c r="O8" s="71">
        <f t="shared" si="0"/>
        <v>743.8423270000005</v>
      </c>
      <c r="P8" s="71">
        <f t="shared" si="0"/>
        <v>149.42785100000006</v>
      </c>
      <c r="Q8" s="71">
        <f t="shared" si="0"/>
        <v>329.08956</v>
      </c>
      <c r="R8" s="72">
        <f t="shared" si="0"/>
        <v>3872.4775740000023</v>
      </c>
      <c r="S8" s="71">
        <f t="shared" si="0"/>
        <v>184.3984929999998</v>
      </c>
      <c r="T8" s="71">
        <f t="shared" si="0"/>
        <v>222.93622199999984</v>
      </c>
      <c r="U8" s="71">
        <f t="shared" si="0"/>
        <v>739.2910230000007</v>
      </c>
      <c r="V8" s="71">
        <f t="shared" si="0"/>
        <v>594.3436669999999</v>
      </c>
      <c r="W8" s="71">
        <f t="shared" si="0"/>
        <v>356.16759599999983</v>
      </c>
      <c r="X8" s="71">
        <f t="shared" si="0"/>
        <v>395.8880079999996</v>
      </c>
      <c r="Y8" s="71">
        <f t="shared" si="0"/>
        <v>300.3617429999997</v>
      </c>
      <c r="Z8" s="71">
        <f t="shared" si="0"/>
        <v>1158.5797929999994</v>
      </c>
      <c r="AA8" s="71">
        <f t="shared" si="0"/>
        <v>933.9583739999999</v>
      </c>
      <c r="AB8" s="71">
        <f t="shared" si="0"/>
        <v>392.1681899999996</v>
      </c>
      <c r="AC8" s="71">
        <f t="shared" si="0"/>
        <v>349.0660889999993</v>
      </c>
      <c r="AD8" s="71">
        <f t="shared" si="0"/>
        <v>1332.7863520000005</v>
      </c>
      <c r="AE8" s="72">
        <f t="shared" si="0"/>
        <v>6959.945549999998</v>
      </c>
      <c r="AF8" s="71">
        <f t="shared" si="0"/>
        <v>431.9947250000005</v>
      </c>
      <c r="AG8" s="71">
        <f t="shared" si="0"/>
        <v>190.70889200000096</v>
      </c>
      <c r="AH8" s="71">
        <f t="shared" si="0"/>
        <v>695.1962479999993</v>
      </c>
      <c r="AI8" s="71">
        <f t="shared" si="0"/>
        <v>604.3690209999995</v>
      </c>
      <c r="AJ8" s="71">
        <f t="shared" si="0"/>
        <v>97.95130000000074</v>
      </c>
      <c r="AK8" s="71">
        <f t="shared" si="0"/>
        <v>429.1603489999993</v>
      </c>
      <c r="AL8" s="71">
        <f t="shared" si="0"/>
        <v>110.13341399999999</v>
      </c>
      <c r="AM8" s="71">
        <f t="shared" si="0"/>
        <v>368.74291999999855</v>
      </c>
      <c r="AN8" s="71">
        <f t="shared" si="0"/>
        <v>357.37614799999994</v>
      </c>
      <c r="AO8" s="71">
        <f t="shared" si="0"/>
        <v>557.7340030000009</v>
      </c>
      <c r="AP8" s="71">
        <f t="shared" si="0"/>
        <v>384.7462959999991</v>
      </c>
      <c r="AQ8" s="71">
        <f t="shared" si="0"/>
        <v>1226.3186550000007</v>
      </c>
      <c r="AR8" s="72">
        <f t="shared" si="0"/>
        <v>5454.431971</v>
      </c>
      <c r="AS8" s="71">
        <f t="shared" si="0"/>
        <v>223.24515399999993</v>
      </c>
      <c r="AT8" s="71">
        <f t="shared" si="0"/>
        <v>424.7010039999997</v>
      </c>
      <c r="AU8" s="71">
        <f t="shared" si="0"/>
        <v>297.698712</v>
      </c>
      <c r="AV8" s="71">
        <f t="shared" si="0"/>
        <v>226.80633699999981</v>
      </c>
      <c r="AW8" s="71">
        <f t="shared" si="0"/>
        <v>302.2203899999997</v>
      </c>
      <c r="AX8" s="71">
        <f t="shared" si="0"/>
        <v>711.9393059999993</v>
      </c>
      <c r="AY8" s="71">
        <f t="shared" si="0"/>
        <v>82.4108130000001</v>
      </c>
      <c r="AZ8" s="71">
        <f t="shared" si="0"/>
        <v>158.71063299999946</v>
      </c>
      <c r="BA8" s="71">
        <f t="shared" si="0"/>
        <v>195.458865</v>
      </c>
      <c r="BB8" s="71">
        <f t="shared" si="0"/>
        <v>130.33930699999934</v>
      </c>
      <c r="BC8" s="71">
        <f t="shared" si="0"/>
        <v>16.561395999999704</v>
      </c>
      <c r="BD8" s="71">
        <f t="shared" si="0"/>
        <v>439.462185</v>
      </c>
      <c r="BE8" s="72">
        <f t="shared" si="0"/>
        <v>3209.5541019999973</v>
      </c>
      <c r="BF8" s="71">
        <f t="shared" si="0"/>
        <v>177.243636</v>
      </c>
      <c r="BG8" s="71">
        <f t="shared" si="0"/>
        <v>208.90889600000006</v>
      </c>
      <c r="BH8" s="71">
        <f t="shared" si="0"/>
        <v>290.32844399999954</v>
      </c>
      <c r="BI8" s="71">
        <f t="shared" si="0"/>
        <v>218.26480100000018</v>
      </c>
      <c r="BJ8" s="71">
        <f t="shared" si="0"/>
        <v>153.72091200000014</v>
      </c>
      <c r="BK8" s="71">
        <f t="shared" si="0"/>
        <v>230.9222259999999</v>
      </c>
      <c r="BL8" s="71">
        <f t="shared" si="0"/>
        <v>178.0907409999998</v>
      </c>
      <c r="BM8" s="71">
        <f t="shared" si="0"/>
        <v>150.77420600000005</v>
      </c>
      <c r="BN8" s="71">
        <f t="shared" si="0"/>
        <v>351.93396300000023</v>
      </c>
      <c r="BO8" s="71">
        <f t="shared" si="0"/>
        <v>335.6200729999997</v>
      </c>
      <c r="BP8" s="71">
        <f t="shared" si="0"/>
        <v>224.60358499999998</v>
      </c>
      <c r="BQ8" s="71">
        <f t="shared" si="0"/>
        <v>218.34685300000018</v>
      </c>
      <c r="BR8" s="72">
        <f aca="true" t="shared" si="1" ref="BR8:EC8">BR9+BR13</f>
        <v>2738.758336</v>
      </c>
      <c r="BS8" s="71">
        <f t="shared" si="1"/>
        <v>152.37538099999966</v>
      </c>
      <c r="BT8" s="71">
        <f t="shared" si="1"/>
        <v>125.48630699999988</v>
      </c>
      <c r="BU8" s="71">
        <f t="shared" si="1"/>
        <v>238.73717199999967</v>
      </c>
      <c r="BV8" s="71">
        <f t="shared" si="1"/>
        <v>93.93944900000007</v>
      </c>
      <c r="BW8" s="71">
        <f t="shared" si="1"/>
        <v>143.05588700000027</v>
      </c>
      <c r="BX8" s="71">
        <f t="shared" si="1"/>
        <v>318.273566</v>
      </c>
      <c r="BY8" s="71">
        <f t="shared" si="1"/>
        <v>234.44966700000012</v>
      </c>
      <c r="BZ8" s="71">
        <f t="shared" si="1"/>
        <v>51.496356999999946</v>
      </c>
      <c r="CA8" s="71">
        <f t="shared" si="1"/>
        <v>104.67639500000008</v>
      </c>
      <c r="CB8" s="71">
        <f t="shared" si="1"/>
        <v>159.16257700000006</v>
      </c>
      <c r="CC8" s="71">
        <f t="shared" si="1"/>
        <v>210.1446149999997</v>
      </c>
      <c r="CD8" s="71">
        <f t="shared" si="1"/>
        <v>167.52923299999998</v>
      </c>
      <c r="CE8" s="72">
        <f t="shared" si="1"/>
        <v>1999.3266059999996</v>
      </c>
      <c r="CF8" s="71">
        <f t="shared" si="1"/>
        <v>55.19730300000006</v>
      </c>
      <c r="CG8" s="71">
        <f t="shared" si="1"/>
        <v>-3.6256880000000677</v>
      </c>
      <c r="CH8" s="71">
        <f t="shared" si="1"/>
        <v>164.51089800000017</v>
      </c>
      <c r="CI8" s="71">
        <f t="shared" si="1"/>
        <v>31.673315999999943</v>
      </c>
      <c r="CJ8" s="71">
        <f t="shared" si="1"/>
        <v>90.54290600000003</v>
      </c>
      <c r="CK8" s="71">
        <f t="shared" si="1"/>
        <v>83.02394600000002</v>
      </c>
      <c r="CL8" s="71">
        <f t="shared" si="1"/>
        <v>56.943322</v>
      </c>
      <c r="CM8" s="71">
        <f t="shared" si="1"/>
        <v>-20.059474000000122</v>
      </c>
      <c r="CN8" s="71">
        <f t="shared" si="1"/>
        <v>57.23707000000006</v>
      </c>
      <c r="CO8" s="71">
        <f t="shared" si="1"/>
        <v>79.17822500000021</v>
      </c>
      <c r="CP8" s="71">
        <f t="shared" si="1"/>
        <v>145.89369799999997</v>
      </c>
      <c r="CQ8" s="71">
        <f t="shared" si="1"/>
        <v>20.144576000000058</v>
      </c>
      <c r="CR8" s="72">
        <f t="shared" si="1"/>
        <v>760.6600980000006</v>
      </c>
      <c r="CS8" s="71">
        <f t="shared" si="1"/>
        <v>80.75488499999999</v>
      </c>
      <c r="CT8" s="71">
        <f t="shared" si="1"/>
        <v>53.71031</v>
      </c>
      <c r="CU8" s="71">
        <f t="shared" si="1"/>
        <v>86.633363</v>
      </c>
      <c r="CV8" s="71">
        <f t="shared" si="1"/>
        <v>158.52582900000002</v>
      </c>
      <c r="CW8" s="71">
        <f t="shared" si="1"/>
        <v>82.91128999999998</v>
      </c>
      <c r="CX8" s="71">
        <f t="shared" si="1"/>
        <v>235.88241299999999</v>
      </c>
      <c r="CY8" s="71">
        <f t="shared" si="1"/>
        <v>-30.71463099999997</v>
      </c>
      <c r="CZ8" s="71">
        <f t="shared" si="1"/>
        <v>16.44402799999995</v>
      </c>
      <c r="DA8" s="71">
        <f t="shared" si="1"/>
        <v>145.57824299999996</v>
      </c>
      <c r="DB8" s="71">
        <f t="shared" si="1"/>
        <v>251.993972</v>
      </c>
      <c r="DC8" s="71">
        <f t="shared" si="1"/>
        <v>343.842275</v>
      </c>
      <c r="DD8" s="71">
        <f t="shared" si="1"/>
        <v>150.46843499999997</v>
      </c>
      <c r="DE8" s="72">
        <f t="shared" si="1"/>
        <v>1576.0304120000003</v>
      </c>
      <c r="DF8" s="71">
        <f t="shared" si="1"/>
        <v>137.66251099999988</v>
      </c>
      <c r="DG8" s="71">
        <f t="shared" si="1"/>
        <v>42.842265</v>
      </c>
      <c r="DH8" s="71">
        <f t="shared" si="1"/>
        <v>97.54233700000006</v>
      </c>
      <c r="DI8" s="71">
        <f t="shared" si="1"/>
        <v>91.76068799999999</v>
      </c>
      <c r="DJ8" s="71">
        <f t="shared" si="1"/>
        <v>-24.447358000000023</v>
      </c>
      <c r="DK8" s="71">
        <f t="shared" si="1"/>
        <v>108.55968399999992</v>
      </c>
      <c r="DL8" s="71">
        <f t="shared" si="1"/>
        <v>170.54791000000003</v>
      </c>
      <c r="DM8" s="71">
        <f t="shared" si="1"/>
        <v>85.81827100000004</v>
      </c>
      <c r="DN8" s="71">
        <f t="shared" si="1"/>
        <v>65.396398</v>
      </c>
      <c r="DO8" s="71">
        <f t="shared" si="1"/>
        <v>274.6581999999999</v>
      </c>
      <c r="DP8" s="71">
        <f t="shared" si="1"/>
        <v>671.0412040000006</v>
      </c>
      <c r="DQ8" s="71">
        <f t="shared" si="1"/>
        <v>600.066417</v>
      </c>
      <c r="DR8" s="72">
        <f t="shared" si="1"/>
        <v>2321.4485270000005</v>
      </c>
      <c r="DS8" s="71">
        <f t="shared" si="1"/>
        <v>102.88295000000001</v>
      </c>
      <c r="DT8" s="71">
        <f t="shared" si="1"/>
        <v>125.283771</v>
      </c>
      <c r="DU8" s="71">
        <f t="shared" si="1"/>
        <v>146.785821</v>
      </c>
      <c r="DV8" s="71">
        <f t="shared" si="1"/>
        <v>259.9136340000001</v>
      </c>
      <c r="DW8" s="71">
        <f t="shared" si="1"/>
        <v>75.22583900000001</v>
      </c>
      <c r="DX8" s="71">
        <f t="shared" si="1"/>
        <v>72.096147</v>
      </c>
      <c r="DY8" s="71">
        <f t="shared" si="1"/>
        <v>31.426358999999998</v>
      </c>
      <c r="DZ8" s="71">
        <f t="shared" si="1"/>
        <v>106.80235100000002</v>
      </c>
      <c r="EA8" s="71">
        <f t="shared" si="1"/>
        <v>28.258340999999987</v>
      </c>
      <c r="EB8" s="71">
        <f t="shared" si="1"/>
        <v>886.249758</v>
      </c>
      <c r="EC8" s="71">
        <f t="shared" si="1"/>
        <v>107.192047</v>
      </c>
      <c r="ED8" s="71">
        <f aca="true" t="shared" si="2" ref="ED8:GO8">ED9+ED13</f>
        <v>9.019284000000006</v>
      </c>
      <c r="EE8" s="72">
        <f t="shared" si="2"/>
        <v>1951.136302</v>
      </c>
      <c r="EF8" s="71">
        <f t="shared" si="2"/>
        <v>163.40228199999999</v>
      </c>
      <c r="EG8" s="71">
        <f t="shared" si="2"/>
        <v>96.02698499999998</v>
      </c>
      <c r="EH8" s="71">
        <f t="shared" si="2"/>
        <v>163.314501</v>
      </c>
      <c r="EI8" s="71">
        <f t="shared" si="2"/>
        <v>165.065021</v>
      </c>
      <c r="EJ8" s="71">
        <f t="shared" si="2"/>
        <v>167.594268</v>
      </c>
      <c r="EK8" s="71">
        <f t="shared" si="2"/>
        <v>279.567068</v>
      </c>
      <c r="EL8" s="71">
        <f t="shared" si="2"/>
        <v>1.2116019999999992</v>
      </c>
      <c r="EM8" s="71">
        <f t="shared" si="2"/>
        <v>120.434511</v>
      </c>
      <c r="EN8" s="71">
        <f t="shared" si="2"/>
        <v>284.722221</v>
      </c>
      <c r="EO8" s="71">
        <f t="shared" si="2"/>
        <v>112.37909</v>
      </c>
      <c r="EP8" s="71">
        <f t="shared" si="2"/>
        <v>163.08283500000002</v>
      </c>
      <c r="EQ8" s="71">
        <f t="shared" si="2"/>
        <v>356.397784</v>
      </c>
      <c r="ER8" s="72">
        <f t="shared" si="2"/>
        <v>2073.198168</v>
      </c>
      <c r="ES8" s="71">
        <f t="shared" si="2"/>
        <v>177.452651</v>
      </c>
      <c r="ET8" s="71">
        <f t="shared" si="2"/>
        <v>117.64469199999998</v>
      </c>
      <c r="EU8" s="71">
        <f t="shared" si="2"/>
        <v>177.912735</v>
      </c>
      <c r="EV8" s="71">
        <f t="shared" si="2"/>
        <v>74.66362400000001</v>
      </c>
      <c r="EW8" s="71">
        <f t="shared" si="2"/>
        <v>127.85211299999997</v>
      </c>
      <c r="EX8" s="71">
        <f t="shared" si="2"/>
        <v>526.236662</v>
      </c>
      <c r="EY8" s="71">
        <f t="shared" si="2"/>
        <v>-29.26386500000001</v>
      </c>
      <c r="EZ8" s="71">
        <f t="shared" si="2"/>
        <v>114.273611</v>
      </c>
      <c r="FA8" s="71">
        <f t="shared" si="2"/>
        <v>222.071717</v>
      </c>
      <c r="FB8" s="71">
        <f t="shared" si="2"/>
        <v>67.18170999999998</v>
      </c>
      <c r="FC8" s="71">
        <f t="shared" si="2"/>
        <v>238.72048800000005</v>
      </c>
      <c r="FD8" s="71">
        <f t="shared" si="2"/>
        <v>79.03945999999999</v>
      </c>
      <c r="FE8" s="72">
        <f t="shared" si="2"/>
        <v>1893.7855979999995</v>
      </c>
      <c r="FF8" s="71">
        <f t="shared" si="2"/>
        <v>465.214427</v>
      </c>
      <c r="FG8" s="71">
        <f t="shared" si="2"/>
        <v>186.41979400000002</v>
      </c>
      <c r="FH8" s="71">
        <f t="shared" si="2"/>
        <v>160.76805999999996</v>
      </c>
      <c r="FI8" s="71">
        <f t="shared" si="2"/>
        <v>322.871234</v>
      </c>
      <c r="FJ8" s="71">
        <f t="shared" si="2"/>
        <v>115.53431299999997</v>
      </c>
      <c r="FK8" s="71">
        <f t="shared" si="2"/>
        <v>162.503039</v>
      </c>
      <c r="FL8" s="71">
        <f t="shared" si="2"/>
        <v>177.09153899999998</v>
      </c>
      <c r="FM8" s="71">
        <f t="shared" si="2"/>
        <v>228.86354500000002</v>
      </c>
      <c r="FN8" s="71">
        <f t="shared" si="2"/>
        <v>152.873418</v>
      </c>
      <c r="FO8" s="71">
        <f t="shared" si="2"/>
        <v>177.99209800000003</v>
      </c>
      <c r="FP8" s="71">
        <f t="shared" si="2"/>
        <v>198.386742</v>
      </c>
      <c r="FQ8" s="71">
        <f t="shared" si="2"/>
        <v>191.06349200000002</v>
      </c>
      <c r="FR8" s="72">
        <f t="shared" si="2"/>
        <v>2539.5817010000005</v>
      </c>
      <c r="FS8" s="71">
        <f t="shared" si="2"/>
        <v>88.90267599999997</v>
      </c>
      <c r="FT8" s="71">
        <f t="shared" si="2"/>
        <v>59.516769</v>
      </c>
      <c r="FU8" s="71">
        <f t="shared" si="2"/>
        <v>53.37336399999999</v>
      </c>
      <c r="FV8" s="71">
        <f t="shared" si="2"/>
        <v>-475.06296649999996</v>
      </c>
      <c r="FW8" s="71">
        <f t="shared" si="2"/>
        <v>176.666175</v>
      </c>
      <c r="FX8" s="71">
        <f t="shared" si="2"/>
        <v>178.31437799999998</v>
      </c>
      <c r="FY8" s="71">
        <f t="shared" si="2"/>
        <v>156.936977</v>
      </c>
      <c r="FZ8" s="71">
        <f t="shared" si="2"/>
        <v>112.62773700000001</v>
      </c>
      <c r="GA8" s="71">
        <f t="shared" si="2"/>
        <v>144.31548099999998</v>
      </c>
      <c r="GB8" s="71">
        <f t="shared" si="2"/>
        <v>102.285822</v>
      </c>
      <c r="GC8" s="71">
        <f t="shared" si="2"/>
        <v>269.96085800000003</v>
      </c>
      <c r="GD8" s="71">
        <f t="shared" si="2"/>
        <v>79.349266</v>
      </c>
      <c r="GE8" s="72">
        <f t="shared" si="2"/>
        <v>947.1865364999994</v>
      </c>
      <c r="GF8" s="71">
        <f t="shared" si="2"/>
        <v>105.067227</v>
      </c>
      <c r="GG8" s="71">
        <f t="shared" si="2"/>
        <v>93.374983</v>
      </c>
      <c r="GH8" s="71">
        <f t="shared" si="2"/>
        <v>369.9659051</v>
      </c>
      <c r="GI8" s="71">
        <f t="shared" si="2"/>
        <v>126.00261900000001</v>
      </c>
      <c r="GJ8" s="71">
        <f t="shared" si="2"/>
        <v>196.45159600000002</v>
      </c>
      <c r="GK8" s="71">
        <f t="shared" si="2"/>
        <v>500.0164379</v>
      </c>
      <c r="GL8" s="71">
        <f t="shared" si="2"/>
        <v>224.70598399999997</v>
      </c>
      <c r="GM8" s="71">
        <f t="shared" si="2"/>
        <v>229.60549999999998</v>
      </c>
      <c r="GN8" s="71">
        <f t="shared" si="2"/>
        <v>201.462381</v>
      </c>
      <c r="GO8" s="71">
        <f t="shared" si="2"/>
        <v>71.951936</v>
      </c>
      <c r="GP8" s="71">
        <f aca="true" t="shared" si="3" ref="GP8:HR8">GP9+GP13</f>
        <v>65.60233400000001</v>
      </c>
      <c r="GQ8" s="71">
        <f t="shared" si="3"/>
        <v>131.605879</v>
      </c>
      <c r="GR8" s="72">
        <f t="shared" si="3"/>
        <v>2315.8127819999995</v>
      </c>
      <c r="GS8" s="71">
        <f t="shared" si="3"/>
        <v>31.917140600000025</v>
      </c>
      <c r="GT8" s="71">
        <f t="shared" si="3"/>
        <v>98.85830329999997</v>
      </c>
      <c r="GU8" s="71">
        <f t="shared" si="3"/>
        <v>145.43129050000005</v>
      </c>
      <c r="GV8" s="71">
        <f t="shared" si="3"/>
        <v>269.3900185</v>
      </c>
      <c r="GW8" s="71">
        <f t="shared" si="3"/>
        <v>-65.48448379999995</v>
      </c>
      <c r="GX8" s="71">
        <f t="shared" si="3"/>
        <v>109.63271939999993</v>
      </c>
      <c r="GY8" s="71">
        <f t="shared" si="3"/>
        <v>177.30224691</v>
      </c>
      <c r="GZ8" s="71">
        <f t="shared" si="3"/>
        <v>118.87097498000003</v>
      </c>
      <c r="HA8" s="71">
        <f t="shared" si="3"/>
        <v>162.4430082</v>
      </c>
      <c r="HB8" s="71">
        <f t="shared" si="3"/>
        <v>151.98267671</v>
      </c>
      <c r="HC8" s="71">
        <f t="shared" si="3"/>
        <v>193.387349</v>
      </c>
      <c r="HD8" s="71">
        <f t="shared" si="3"/>
        <v>633.3898584</v>
      </c>
      <c r="HE8" s="72">
        <f t="shared" si="3"/>
        <v>2027.1211026999995</v>
      </c>
      <c r="HF8" s="71">
        <f t="shared" si="3"/>
        <v>115.993746</v>
      </c>
      <c r="HG8" s="71">
        <f t="shared" si="3"/>
        <v>123.28338399999998</v>
      </c>
      <c r="HH8" s="71">
        <f t="shared" si="3"/>
        <v>175.23949899999997</v>
      </c>
      <c r="HI8" s="71">
        <f t="shared" si="3"/>
        <v>169.269525</v>
      </c>
      <c r="HJ8" s="71">
        <f t="shared" si="3"/>
        <v>73.490543</v>
      </c>
      <c r="HK8" s="71">
        <f t="shared" si="3"/>
        <v>196.108778</v>
      </c>
      <c r="HL8" s="71">
        <f t="shared" si="3"/>
        <v>120.95633</v>
      </c>
      <c r="HM8" s="71">
        <f t="shared" si="3"/>
        <v>95.29538051663573</v>
      </c>
      <c r="HN8" s="71">
        <f t="shared" si="3"/>
        <v>-57.538337622892875</v>
      </c>
      <c r="HO8" s="71">
        <f t="shared" si="3"/>
        <v>153.6222921</v>
      </c>
      <c r="HP8" s="71">
        <f t="shared" si="3"/>
        <v>122.48251400000001</v>
      </c>
      <c r="HQ8" s="71">
        <f t="shared" si="3"/>
        <v>260.1899399204256</v>
      </c>
      <c r="HR8" s="72">
        <f t="shared" si="3"/>
        <v>1548.3935939141682</v>
      </c>
      <c r="HS8" s="63"/>
      <c r="HT8" s="63"/>
      <c r="HU8" s="63"/>
      <c r="HV8" s="63"/>
      <c r="HW8" s="63"/>
      <c r="HX8" s="63"/>
      <c r="HY8" s="63"/>
      <c r="HZ8" s="63"/>
      <c r="IA8" s="63"/>
      <c r="IB8" s="63"/>
    </row>
    <row r="9" spans="1:236" s="70" customFormat="1" ht="24.75" customHeight="1">
      <c r="A9" s="63"/>
      <c r="B9" s="54"/>
      <c r="C9" s="55" t="s">
        <v>6</v>
      </c>
      <c r="D9" s="55"/>
      <c r="E9" s="73"/>
      <c r="F9" s="71">
        <f aca="true" t="shared" si="4" ref="F9:BQ9">F10-F11</f>
        <v>124.6025270000001</v>
      </c>
      <c r="G9" s="71">
        <f t="shared" si="4"/>
        <v>106.2358620000001</v>
      </c>
      <c r="H9" s="71">
        <f t="shared" si="4"/>
        <v>107.89178300000003</v>
      </c>
      <c r="I9" s="71">
        <f t="shared" si="4"/>
        <v>140.9158490000001</v>
      </c>
      <c r="J9" s="71">
        <f t="shared" si="4"/>
        <v>272.4455700000001</v>
      </c>
      <c r="K9" s="71">
        <f t="shared" si="4"/>
        <v>369.2138179999997</v>
      </c>
      <c r="L9" s="71">
        <f t="shared" si="4"/>
        <v>123.42953800000016</v>
      </c>
      <c r="M9" s="71">
        <f t="shared" si="4"/>
        <v>276.81505900000013</v>
      </c>
      <c r="N9" s="71">
        <f t="shared" si="4"/>
        <v>721.1799540000004</v>
      </c>
      <c r="O9" s="71">
        <f t="shared" si="4"/>
        <v>795.4202410000004</v>
      </c>
      <c r="P9" s="71">
        <f t="shared" si="4"/>
        <v>191.82375400000006</v>
      </c>
      <c r="Q9" s="71">
        <f t="shared" si="4"/>
        <v>291.01847399999986</v>
      </c>
      <c r="R9" s="72">
        <f t="shared" si="4"/>
        <v>3520.992429000001</v>
      </c>
      <c r="S9" s="71">
        <f t="shared" si="4"/>
        <v>164.84936099999982</v>
      </c>
      <c r="T9" s="71">
        <f t="shared" si="4"/>
        <v>210.62515199999984</v>
      </c>
      <c r="U9" s="71">
        <f t="shared" si="4"/>
        <v>650.5229400000006</v>
      </c>
      <c r="V9" s="71">
        <f t="shared" si="4"/>
        <v>224.09430799999978</v>
      </c>
      <c r="W9" s="71">
        <f t="shared" si="4"/>
        <v>230.15404899999984</v>
      </c>
      <c r="X9" s="71">
        <f t="shared" si="4"/>
        <v>392.5135099999996</v>
      </c>
      <c r="Y9" s="71">
        <f t="shared" si="4"/>
        <v>223.23343199999974</v>
      </c>
      <c r="Z9" s="71">
        <f t="shared" si="4"/>
        <v>874.7741789999995</v>
      </c>
      <c r="AA9" s="71">
        <f t="shared" si="4"/>
        <v>888.3207239999999</v>
      </c>
      <c r="AB9" s="71">
        <f t="shared" si="4"/>
        <v>321.66842199999957</v>
      </c>
      <c r="AC9" s="71">
        <f t="shared" si="4"/>
        <v>339.3284939999993</v>
      </c>
      <c r="AD9" s="71">
        <f t="shared" si="4"/>
        <v>619.4998930000005</v>
      </c>
      <c r="AE9" s="72">
        <f t="shared" si="4"/>
        <v>5139.584463999998</v>
      </c>
      <c r="AF9" s="71">
        <f t="shared" si="4"/>
        <v>418.291906</v>
      </c>
      <c r="AG9" s="71">
        <f t="shared" si="4"/>
        <v>287.988443</v>
      </c>
      <c r="AH9" s="71">
        <f t="shared" si="4"/>
        <v>555.974501</v>
      </c>
      <c r="AI9" s="71">
        <f t="shared" si="4"/>
        <v>314.359667</v>
      </c>
      <c r="AJ9" s="71">
        <f t="shared" si="4"/>
        <v>393.229018</v>
      </c>
      <c r="AK9" s="71">
        <f t="shared" si="4"/>
        <v>353.876065</v>
      </c>
      <c r="AL9" s="71">
        <f t="shared" si="4"/>
        <v>231.966676</v>
      </c>
      <c r="AM9" s="71">
        <f t="shared" si="4"/>
        <v>233.75453199999998</v>
      </c>
      <c r="AN9" s="71">
        <f t="shared" si="4"/>
        <v>516.771435</v>
      </c>
      <c r="AO9" s="71">
        <f t="shared" si="4"/>
        <v>413.24152799999996</v>
      </c>
      <c r="AP9" s="71">
        <f t="shared" si="4"/>
        <v>427.853526</v>
      </c>
      <c r="AQ9" s="71">
        <f t="shared" si="4"/>
        <v>1262.865307</v>
      </c>
      <c r="AR9" s="72">
        <f t="shared" si="4"/>
        <v>5410.172604</v>
      </c>
      <c r="AS9" s="71">
        <f t="shared" si="4"/>
        <v>342.4574099999999</v>
      </c>
      <c r="AT9" s="71">
        <f t="shared" si="4"/>
        <v>482.2256799999997</v>
      </c>
      <c r="AU9" s="71">
        <f t="shared" si="4"/>
        <v>291.67668399999997</v>
      </c>
      <c r="AV9" s="71">
        <f t="shared" si="4"/>
        <v>213.1851329999999</v>
      </c>
      <c r="AW9" s="71">
        <f t="shared" si="4"/>
        <v>291.1780049999998</v>
      </c>
      <c r="AX9" s="71">
        <f t="shared" si="4"/>
        <v>729.6951919999993</v>
      </c>
      <c r="AY9" s="71">
        <f t="shared" si="4"/>
        <v>239.84439499999982</v>
      </c>
      <c r="AZ9" s="71">
        <f t="shared" si="4"/>
        <v>204.48706699999974</v>
      </c>
      <c r="BA9" s="71">
        <f t="shared" si="4"/>
        <v>246.83958700000005</v>
      </c>
      <c r="BB9" s="71">
        <f t="shared" si="4"/>
        <v>163.42410099999978</v>
      </c>
      <c r="BC9" s="71">
        <f t="shared" si="4"/>
        <v>126.0509219999997</v>
      </c>
      <c r="BD9" s="71">
        <f t="shared" si="4"/>
        <v>388.82492699999966</v>
      </c>
      <c r="BE9" s="72">
        <f t="shared" si="4"/>
        <v>3719.8891029999977</v>
      </c>
      <c r="BF9" s="71">
        <f t="shared" si="4"/>
        <v>151.461461</v>
      </c>
      <c r="BG9" s="71">
        <f t="shared" si="4"/>
        <v>143.606643</v>
      </c>
      <c r="BH9" s="71">
        <f t="shared" si="4"/>
        <v>132.833082</v>
      </c>
      <c r="BI9" s="71">
        <f t="shared" si="4"/>
        <v>168.50237700000002</v>
      </c>
      <c r="BJ9" s="71">
        <f t="shared" si="4"/>
        <v>133.97328199999998</v>
      </c>
      <c r="BK9" s="71">
        <f t="shared" si="4"/>
        <v>238.50939200000002</v>
      </c>
      <c r="BL9" s="71">
        <f t="shared" si="4"/>
        <v>159.1107</v>
      </c>
      <c r="BM9" s="71">
        <f t="shared" si="4"/>
        <v>136.801465</v>
      </c>
      <c r="BN9" s="71">
        <f t="shared" si="4"/>
        <v>239.144552</v>
      </c>
      <c r="BO9" s="71">
        <f t="shared" si="4"/>
        <v>220.82738</v>
      </c>
      <c r="BP9" s="71">
        <f t="shared" si="4"/>
        <v>256.20417</v>
      </c>
      <c r="BQ9" s="71">
        <f t="shared" si="4"/>
        <v>169.86141</v>
      </c>
      <c r="BR9" s="72">
        <f aca="true" t="shared" si="5" ref="BR9:EC9">BR10-BR11</f>
        <v>2150.8359140000002</v>
      </c>
      <c r="BS9" s="71">
        <f t="shared" si="5"/>
        <v>110.54137699999993</v>
      </c>
      <c r="BT9" s="71">
        <f t="shared" si="5"/>
        <v>77.7977589999999</v>
      </c>
      <c r="BU9" s="71">
        <f t="shared" si="5"/>
        <v>208.76110199999994</v>
      </c>
      <c r="BV9" s="71">
        <f t="shared" si="5"/>
        <v>73.41058300000009</v>
      </c>
      <c r="BW9" s="71">
        <f t="shared" si="5"/>
        <v>105.69231200000016</v>
      </c>
      <c r="BX9" s="71">
        <f t="shared" si="5"/>
        <v>263.4205680000001</v>
      </c>
      <c r="BY9" s="71">
        <f t="shared" si="5"/>
        <v>162.487202</v>
      </c>
      <c r="BZ9" s="71">
        <f t="shared" si="5"/>
        <v>43.95889000000001</v>
      </c>
      <c r="CA9" s="71">
        <f t="shared" si="5"/>
        <v>111.18616200000001</v>
      </c>
      <c r="CB9" s="71">
        <f t="shared" si="5"/>
        <v>135.60475100000005</v>
      </c>
      <c r="CC9" s="71">
        <f t="shared" si="5"/>
        <v>171.0691899999998</v>
      </c>
      <c r="CD9" s="71">
        <f t="shared" si="5"/>
        <v>170.83762899999994</v>
      </c>
      <c r="CE9" s="72">
        <f t="shared" si="5"/>
        <v>1634.767525</v>
      </c>
      <c r="CF9" s="71">
        <f t="shared" si="5"/>
        <v>84.602289</v>
      </c>
      <c r="CG9" s="71">
        <f t="shared" si="5"/>
        <v>14.524143999999978</v>
      </c>
      <c r="CH9" s="71">
        <f t="shared" si="5"/>
        <v>163.887714</v>
      </c>
      <c r="CI9" s="71">
        <f t="shared" si="5"/>
        <v>59.646631</v>
      </c>
      <c r="CJ9" s="71">
        <f t="shared" si="5"/>
        <v>96.677145</v>
      </c>
      <c r="CK9" s="71">
        <f t="shared" si="5"/>
        <v>111.787994</v>
      </c>
      <c r="CL9" s="71">
        <f t="shared" si="5"/>
        <v>62.85063400000001</v>
      </c>
      <c r="CM9" s="71">
        <f t="shared" si="5"/>
        <v>-35.509344</v>
      </c>
      <c r="CN9" s="71">
        <f t="shared" si="5"/>
        <v>40.048845</v>
      </c>
      <c r="CO9" s="71">
        <f t="shared" si="5"/>
        <v>59.60835999999999</v>
      </c>
      <c r="CP9" s="71">
        <f t="shared" si="5"/>
        <v>106.228492</v>
      </c>
      <c r="CQ9" s="71">
        <f t="shared" si="5"/>
        <v>56.28470200000001</v>
      </c>
      <c r="CR9" s="72">
        <f t="shared" si="5"/>
        <v>820.6376060000002</v>
      </c>
      <c r="CS9" s="71">
        <f t="shared" si="5"/>
        <v>51.977384999999984</v>
      </c>
      <c r="CT9" s="71">
        <f t="shared" si="5"/>
        <v>7.766142000000002</v>
      </c>
      <c r="CU9" s="71">
        <f t="shared" si="5"/>
        <v>65.05343900000001</v>
      </c>
      <c r="CV9" s="71">
        <f t="shared" si="5"/>
        <v>127.32316100000003</v>
      </c>
      <c r="CW9" s="71">
        <f t="shared" si="5"/>
        <v>63.63207199999998</v>
      </c>
      <c r="CX9" s="71">
        <f t="shared" si="5"/>
        <v>252.97568399999997</v>
      </c>
      <c r="CY9" s="71">
        <f t="shared" si="5"/>
        <v>-40.54110099999997</v>
      </c>
      <c r="CZ9" s="71">
        <f t="shared" si="5"/>
        <v>-13.963326000000052</v>
      </c>
      <c r="DA9" s="71">
        <f t="shared" si="5"/>
        <v>116.76575199999999</v>
      </c>
      <c r="DB9" s="71">
        <f t="shared" si="5"/>
        <v>231.31194100000002</v>
      </c>
      <c r="DC9" s="71">
        <f t="shared" si="5"/>
        <v>465.845357</v>
      </c>
      <c r="DD9" s="71">
        <f t="shared" si="5"/>
        <v>128.30708599999997</v>
      </c>
      <c r="DE9" s="72">
        <f t="shared" si="5"/>
        <v>1456.4535920000003</v>
      </c>
      <c r="DF9" s="71">
        <f t="shared" si="5"/>
        <v>122.24801899999987</v>
      </c>
      <c r="DG9" s="71">
        <f t="shared" si="5"/>
        <v>19.747985999999997</v>
      </c>
      <c r="DH9" s="71">
        <f t="shared" si="5"/>
        <v>97.47624100000006</v>
      </c>
      <c r="DI9" s="71">
        <f t="shared" si="5"/>
        <v>58.21365299999998</v>
      </c>
      <c r="DJ9" s="71">
        <f t="shared" si="5"/>
        <v>57.15961699999998</v>
      </c>
      <c r="DK9" s="71">
        <f t="shared" si="5"/>
        <v>90.26463799999992</v>
      </c>
      <c r="DL9" s="71">
        <f t="shared" si="5"/>
        <v>139.10740600000003</v>
      </c>
      <c r="DM9" s="71">
        <f t="shared" si="5"/>
        <v>86.82079400000003</v>
      </c>
      <c r="DN9" s="71">
        <f t="shared" si="5"/>
        <v>69.03972300000001</v>
      </c>
      <c r="DO9" s="71">
        <f t="shared" si="5"/>
        <v>156.87637899999993</v>
      </c>
      <c r="DP9" s="71">
        <f t="shared" si="5"/>
        <v>612.1803960000005</v>
      </c>
      <c r="DQ9" s="71">
        <f t="shared" si="5"/>
        <v>189.49209399999998</v>
      </c>
      <c r="DR9" s="72">
        <f t="shared" si="5"/>
        <v>1698.6269460000005</v>
      </c>
      <c r="DS9" s="71">
        <f t="shared" si="5"/>
        <v>33.660391000000004</v>
      </c>
      <c r="DT9" s="71">
        <f t="shared" si="5"/>
        <v>80.964427</v>
      </c>
      <c r="DU9" s="71">
        <f t="shared" si="5"/>
        <v>90.34492900000001</v>
      </c>
      <c r="DV9" s="71">
        <f t="shared" si="5"/>
        <v>262.1579700000001</v>
      </c>
      <c r="DW9" s="71">
        <f t="shared" si="5"/>
        <v>44.29055700000001</v>
      </c>
      <c r="DX9" s="71">
        <f t="shared" si="5"/>
        <v>121.82473900000001</v>
      </c>
      <c r="DY9" s="71">
        <f t="shared" si="5"/>
        <v>14.932350999999997</v>
      </c>
      <c r="DZ9" s="71">
        <f t="shared" si="5"/>
        <v>90.08141200000001</v>
      </c>
      <c r="EA9" s="71">
        <f t="shared" si="5"/>
        <v>124.39453199999998</v>
      </c>
      <c r="EB9" s="71">
        <f t="shared" si="5"/>
        <v>135.482569</v>
      </c>
      <c r="EC9" s="71">
        <f t="shared" si="5"/>
        <v>69.12302</v>
      </c>
      <c r="ED9" s="71">
        <f aca="true" t="shared" si="6" ref="ED9:GO9">ED10-ED11</f>
        <v>-33.426852</v>
      </c>
      <c r="EE9" s="72">
        <f t="shared" si="6"/>
        <v>1033.830045</v>
      </c>
      <c r="EF9" s="71">
        <f t="shared" si="6"/>
        <v>167.89939199999998</v>
      </c>
      <c r="EG9" s="71">
        <f t="shared" si="6"/>
        <v>163.86957099999998</v>
      </c>
      <c r="EH9" s="71">
        <f t="shared" si="6"/>
        <v>182.501945</v>
      </c>
      <c r="EI9" s="71">
        <f t="shared" si="6"/>
        <v>209.74311500000002</v>
      </c>
      <c r="EJ9" s="71">
        <f t="shared" si="6"/>
        <v>223.80363499999999</v>
      </c>
      <c r="EK9" s="71">
        <f t="shared" si="6"/>
        <v>324.048575</v>
      </c>
      <c r="EL9" s="71">
        <f t="shared" si="6"/>
        <v>78.005493</v>
      </c>
      <c r="EM9" s="71">
        <f t="shared" si="6"/>
        <v>154.389858</v>
      </c>
      <c r="EN9" s="71">
        <f t="shared" si="6"/>
        <v>287.074861</v>
      </c>
      <c r="EO9" s="71">
        <f t="shared" si="6"/>
        <v>147.332784</v>
      </c>
      <c r="EP9" s="71">
        <f t="shared" si="6"/>
        <v>158.994886</v>
      </c>
      <c r="EQ9" s="71">
        <f t="shared" si="6"/>
        <v>295.25793500000003</v>
      </c>
      <c r="ER9" s="72">
        <f t="shared" si="6"/>
        <v>2392.92205</v>
      </c>
      <c r="ES9" s="71">
        <f t="shared" si="6"/>
        <v>127.17047</v>
      </c>
      <c r="ET9" s="71">
        <f t="shared" si="6"/>
        <v>127.00901399999998</v>
      </c>
      <c r="EU9" s="71">
        <f t="shared" si="6"/>
        <v>191.379748</v>
      </c>
      <c r="EV9" s="71">
        <f t="shared" si="6"/>
        <v>141.67505400000002</v>
      </c>
      <c r="EW9" s="71">
        <f t="shared" si="6"/>
        <v>183.89714199999997</v>
      </c>
      <c r="EX9" s="71">
        <f t="shared" si="6"/>
        <v>685.030242</v>
      </c>
      <c r="EY9" s="71">
        <f t="shared" si="6"/>
        <v>69.62249499999999</v>
      </c>
      <c r="EZ9" s="71">
        <f t="shared" si="6"/>
        <v>112.83882200000001</v>
      </c>
      <c r="FA9" s="71">
        <f t="shared" si="6"/>
        <v>216.508192</v>
      </c>
      <c r="FB9" s="71">
        <f t="shared" si="6"/>
        <v>89.23137899999999</v>
      </c>
      <c r="FC9" s="71">
        <f t="shared" si="6"/>
        <v>262.12773000000004</v>
      </c>
      <c r="FD9" s="71">
        <f t="shared" si="6"/>
        <v>200.077049</v>
      </c>
      <c r="FE9" s="72">
        <f t="shared" si="6"/>
        <v>2406.5673369999995</v>
      </c>
      <c r="FF9" s="71">
        <f t="shared" si="6"/>
        <v>476.593287</v>
      </c>
      <c r="FG9" s="71">
        <f t="shared" si="6"/>
        <v>280.730383</v>
      </c>
      <c r="FH9" s="71">
        <f t="shared" si="6"/>
        <v>133.24073599999997</v>
      </c>
      <c r="FI9" s="71">
        <f t="shared" si="6"/>
        <v>301.892178</v>
      </c>
      <c r="FJ9" s="71">
        <f t="shared" si="6"/>
        <v>158.43370699999997</v>
      </c>
      <c r="FK9" s="71">
        <f t="shared" si="6"/>
        <v>194.825939</v>
      </c>
      <c r="FL9" s="71">
        <f t="shared" si="6"/>
        <v>118.50902199999999</v>
      </c>
      <c r="FM9" s="71">
        <f t="shared" si="6"/>
        <v>273.885038</v>
      </c>
      <c r="FN9" s="71">
        <f t="shared" si="6"/>
        <v>152.621297</v>
      </c>
      <c r="FO9" s="71">
        <f t="shared" si="6"/>
        <v>195.55416300000002</v>
      </c>
      <c r="FP9" s="71">
        <f t="shared" si="6"/>
        <v>249.391913</v>
      </c>
      <c r="FQ9" s="71">
        <f t="shared" si="6"/>
        <v>244.60878000000002</v>
      </c>
      <c r="FR9" s="72">
        <f t="shared" si="6"/>
        <v>2780.2864430000004</v>
      </c>
      <c r="FS9" s="71">
        <f t="shared" si="6"/>
        <v>131.04407099999997</v>
      </c>
      <c r="FT9" s="71">
        <f t="shared" si="6"/>
        <v>146.947518</v>
      </c>
      <c r="FU9" s="71">
        <f t="shared" si="6"/>
        <v>109.08924199999998</v>
      </c>
      <c r="FV9" s="71">
        <f t="shared" si="6"/>
        <v>-390.86650499999996</v>
      </c>
      <c r="FW9" s="71">
        <f t="shared" si="6"/>
        <v>237.81675800000002</v>
      </c>
      <c r="FX9" s="71">
        <f t="shared" si="6"/>
        <v>267.497439</v>
      </c>
      <c r="FY9" s="71">
        <f t="shared" si="6"/>
        <v>146.06816800000001</v>
      </c>
      <c r="FZ9" s="71">
        <f t="shared" si="6"/>
        <v>112.12666200000001</v>
      </c>
      <c r="GA9" s="71">
        <f t="shared" si="6"/>
        <v>145.397372</v>
      </c>
      <c r="GB9" s="71">
        <f t="shared" si="6"/>
        <v>100.846983</v>
      </c>
      <c r="GC9" s="71">
        <f t="shared" si="6"/>
        <v>253.952178</v>
      </c>
      <c r="GD9" s="71">
        <f t="shared" si="6"/>
        <v>102.473794</v>
      </c>
      <c r="GE9" s="72">
        <f t="shared" si="6"/>
        <v>1362.3936799999994</v>
      </c>
      <c r="GF9" s="71">
        <f t="shared" si="6"/>
        <v>71.21110300000001</v>
      </c>
      <c r="GG9" s="71">
        <f t="shared" si="6"/>
        <v>90.93692</v>
      </c>
      <c r="GH9" s="71">
        <f t="shared" si="6"/>
        <v>383.563181</v>
      </c>
      <c r="GI9" s="71">
        <f t="shared" si="6"/>
        <v>133.09239300000002</v>
      </c>
      <c r="GJ9" s="71">
        <f t="shared" si="6"/>
        <v>192.523365</v>
      </c>
      <c r="GK9" s="71">
        <f t="shared" si="6"/>
        <v>500.800665</v>
      </c>
      <c r="GL9" s="71">
        <f t="shared" si="6"/>
        <v>221.93320799999998</v>
      </c>
      <c r="GM9" s="71">
        <f t="shared" si="6"/>
        <v>277.458539</v>
      </c>
      <c r="GN9" s="71">
        <f t="shared" si="6"/>
        <v>278.732371</v>
      </c>
      <c r="GO9" s="71">
        <f t="shared" si="6"/>
        <v>151.070085</v>
      </c>
      <c r="GP9" s="71">
        <f aca="true" t="shared" si="7" ref="GP9:HR9">GP10-GP11</f>
        <v>121.39468400000001</v>
      </c>
      <c r="GQ9" s="71">
        <f t="shared" si="7"/>
        <v>174.796317</v>
      </c>
      <c r="GR9" s="72">
        <f t="shared" si="7"/>
        <v>2597.5128309999996</v>
      </c>
      <c r="GS9" s="71">
        <f t="shared" si="7"/>
        <v>105.114764</v>
      </c>
      <c r="GT9" s="71">
        <f t="shared" si="7"/>
        <v>101.93023199999999</v>
      </c>
      <c r="GU9" s="71">
        <f t="shared" si="7"/>
        <v>177.65890100000001</v>
      </c>
      <c r="GV9" s="71">
        <f t="shared" si="7"/>
        <v>306.477918</v>
      </c>
      <c r="GW9" s="71">
        <f t="shared" si="7"/>
        <v>-26.515817999999967</v>
      </c>
      <c r="GX9" s="71">
        <f t="shared" si="7"/>
        <v>167.51704819999998</v>
      </c>
      <c r="GY9" s="71">
        <f t="shared" si="7"/>
        <v>168.49333430000001</v>
      </c>
      <c r="GZ9" s="71">
        <f t="shared" si="7"/>
        <v>136.96648700000003</v>
      </c>
      <c r="HA9" s="71">
        <f t="shared" si="7"/>
        <v>173.41202650000002</v>
      </c>
      <c r="HB9" s="71">
        <f t="shared" si="7"/>
        <v>168.953367</v>
      </c>
      <c r="HC9" s="71">
        <f t="shared" si="7"/>
        <v>199.174918</v>
      </c>
      <c r="HD9" s="71">
        <f t="shared" si="7"/>
        <v>141.3175942</v>
      </c>
      <c r="HE9" s="72">
        <f t="shared" si="7"/>
        <v>1820.5007721999996</v>
      </c>
      <c r="HF9" s="71">
        <f t="shared" si="7"/>
        <v>117.352502</v>
      </c>
      <c r="HG9" s="71">
        <f t="shared" si="7"/>
        <v>136.90289199999998</v>
      </c>
      <c r="HH9" s="71">
        <f t="shared" si="7"/>
        <v>260.77140099999997</v>
      </c>
      <c r="HI9" s="71">
        <f t="shared" si="7"/>
        <v>247.29103</v>
      </c>
      <c r="HJ9" s="71">
        <f t="shared" si="7"/>
        <v>158.434232</v>
      </c>
      <c r="HK9" s="71">
        <f t="shared" si="7"/>
        <v>239.814271</v>
      </c>
      <c r="HL9" s="71">
        <f t="shared" si="7"/>
        <v>121.109291</v>
      </c>
      <c r="HM9" s="71">
        <f t="shared" si="7"/>
        <v>101.864415</v>
      </c>
      <c r="HN9" s="71">
        <f t="shared" si="7"/>
        <v>-30.431554000000006</v>
      </c>
      <c r="HO9" s="71">
        <f t="shared" si="7"/>
        <v>170.553515</v>
      </c>
      <c r="HP9" s="71">
        <f t="shared" si="7"/>
        <v>141.181766</v>
      </c>
      <c r="HQ9" s="71">
        <f t="shared" si="7"/>
        <v>271.05035699999996</v>
      </c>
      <c r="HR9" s="72">
        <f t="shared" si="7"/>
        <v>1935.8941179999997</v>
      </c>
      <c r="HS9" s="63"/>
      <c r="HT9" s="63"/>
      <c r="HU9" s="63"/>
      <c r="HV9" s="63"/>
      <c r="HW9" s="63"/>
      <c r="HX9" s="63"/>
      <c r="HY9" s="63"/>
      <c r="HZ9" s="63"/>
      <c r="IA9" s="63"/>
      <c r="IB9" s="63"/>
    </row>
    <row r="10" spans="1:236" s="70" customFormat="1" ht="24.75" customHeight="1">
      <c r="A10" s="63"/>
      <c r="B10" s="54"/>
      <c r="C10" s="55"/>
      <c r="D10" s="53"/>
      <c r="E10" s="49" t="s">
        <v>7</v>
      </c>
      <c r="F10" s="74">
        <v>127.6474760000001</v>
      </c>
      <c r="G10" s="74">
        <v>109.2727750000001</v>
      </c>
      <c r="H10" s="74">
        <v>128.22584100000003</v>
      </c>
      <c r="I10" s="74">
        <v>143.9527620000001</v>
      </c>
      <c r="J10" s="74">
        <v>400.68335900000005</v>
      </c>
      <c r="K10" s="74">
        <v>372.2737079999997</v>
      </c>
      <c r="L10" s="74">
        <v>127.21525100000017</v>
      </c>
      <c r="M10" s="74">
        <v>288.8076790000001</v>
      </c>
      <c r="N10" s="74">
        <v>727.3825970000004</v>
      </c>
      <c r="O10" s="74">
        <v>798.4688050000004</v>
      </c>
      <c r="P10" s="74">
        <v>196.51663500000006</v>
      </c>
      <c r="Q10" s="74">
        <v>295.69260599999984</v>
      </c>
      <c r="R10" s="75">
        <f>SUM(F10:Q10)</f>
        <v>3716.139494000001</v>
      </c>
      <c r="S10" s="74">
        <v>174.65478699999983</v>
      </c>
      <c r="T10" s="74">
        <v>216.86221999999984</v>
      </c>
      <c r="U10" s="74">
        <v>659.7599750000006</v>
      </c>
      <c r="V10" s="74">
        <v>235.85517299999978</v>
      </c>
      <c r="W10" s="74">
        <v>236.39061099999984</v>
      </c>
      <c r="X10" s="74">
        <v>409.6478939999996</v>
      </c>
      <c r="Y10" s="74">
        <v>246.56716199999974</v>
      </c>
      <c r="Z10" s="74">
        <v>881.1029379999995</v>
      </c>
      <c r="AA10" s="74">
        <v>899.2285179999999</v>
      </c>
      <c r="AB10" s="74">
        <v>457.31978799999956</v>
      </c>
      <c r="AC10" s="74">
        <v>345.9160529999993</v>
      </c>
      <c r="AD10" s="74">
        <v>638.5812570000005</v>
      </c>
      <c r="AE10" s="75">
        <f>SUM(S10:AD10)</f>
        <v>5401.886375999998</v>
      </c>
      <c r="AF10" s="74">
        <v>429.489956</v>
      </c>
      <c r="AG10" s="74">
        <v>301.569228</v>
      </c>
      <c r="AH10" s="74">
        <v>615.089001</v>
      </c>
      <c r="AI10" s="74">
        <v>326.59701</v>
      </c>
      <c r="AJ10" s="74">
        <v>405.744341</v>
      </c>
      <c r="AK10" s="74">
        <v>366.087344</v>
      </c>
      <c r="AL10" s="74">
        <v>246.124393</v>
      </c>
      <c r="AM10" s="74">
        <v>246.569191</v>
      </c>
      <c r="AN10" s="74">
        <v>529.440646</v>
      </c>
      <c r="AO10" s="74">
        <v>456.170286</v>
      </c>
      <c r="AP10" s="74">
        <v>441.357247</v>
      </c>
      <c r="AQ10" s="74">
        <v>1281.058809</v>
      </c>
      <c r="AR10" s="75">
        <f>SUM(AF10:AQ10)</f>
        <v>5645.297452000001</v>
      </c>
      <c r="AS10" s="74">
        <v>429.50303899999994</v>
      </c>
      <c r="AT10" s="74">
        <v>496.9385759999997</v>
      </c>
      <c r="AU10" s="74">
        <v>306.037695</v>
      </c>
      <c r="AV10" s="74">
        <v>230.1289159999999</v>
      </c>
      <c r="AW10" s="74">
        <v>320.2021269999998</v>
      </c>
      <c r="AX10" s="74">
        <v>743.4162349999993</v>
      </c>
      <c r="AY10" s="74">
        <v>322.0212339999998</v>
      </c>
      <c r="AZ10" s="74">
        <v>297.94365499999975</v>
      </c>
      <c r="BA10" s="74">
        <v>330.79964100000007</v>
      </c>
      <c r="BB10" s="74">
        <v>252.67871299999976</v>
      </c>
      <c r="BC10" s="74">
        <v>266.2081939999997</v>
      </c>
      <c r="BD10" s="74">
        <v>483.51729499999965</v>
      </c>
      <c r="BE10" s="75">
        <f>SUM(AS10:BD10)</f>
        <v>4479.395319999998</v>
      </c>
      <c r="BF10" s="74">
        <v>206.008125</v>
      </c>
      <c r="BG10" s="74">
        <v>187.786015</v>
      </c>
      <c r="BH10" s="74">
        <v>165.910498</v>
      </c>
      <c r="BI10" s="74">
        <v>215.407191</v>
      </c>
      <c r="BJ10" s="74">
        <v>167.020088</v>
      </c>
      <c r="BK10" s="74">
        <v>419.053446</v>
      </c>
      <c r="BL10" s="74">
        <v>249.5388</v>
      </c>
      <c r="BM10" s="74">
        <v>227.194861</v>
      </c>
      <c r="BN10" s="74">
        <v>342.472461</v>
      </c>
      <c r="BO10" s="74">
        <v>315.217311</v>
      </c>
      <c r="BP10" s="74">
        <v>346.670904</v>
      </c>
      <c r="BQ10" s="74">
        <v>342.096181</v>
      </c>
      <c r="BR10" s="75">
        <f>SUM(BF10:BQ10)</f>
        <v>3184.375881</v>
      </c>
      <c r="BS10" s="74">
        <v>154.12496199999993</v>
      </c>
      <c r="BT10" s="74">
        <v>136.3838309999999</v>
      </c>
      <c r="BU10" s="74">
        <v>240.04915899999995</v>
      </c>
      <c r="BV10" s="74">
        <v>121.39235500000008</v>
      </c>
      <c r="BW10" s="74">
        <v>138.51245500000016</v>
      </c>
      <c r="BX10" s="74">
        <v>354.82752700000015</v>
      </c>
      <c r="BY10" s="74">
        <v>195.908313</v>
      </c>
      <c r="BZ10" s="74">
        <v>110.27177000000002</v>
      </c>
      <c r="CA10" s="74">
        <v>199.101636</v>
      </c>
      <c r="CB10" s="74">
        <v>178.49870600000006</v>
      </c>
      <c r="CC10" s="74">
        <v>212.1438029999998</v>
      </c>
      <c r="CD10" s="74">
        <v>228.39477999999994</v>
      </c>
      <c r="CE10" s="75">
        <f>SUM(BS10:CD10)</f>
        <v>2269.609297</v>
      </c>
      <c r="CF10" s="74">
        <v>150.335902</v>
      </c>
      <c r="CG10" s="74">
        <v>147.260676</v>
      </c>
      <c r="CH10" s="74">
        <v>282.620527</v>
      </c>
      <c r="CI10" s="74">
        <v>186.429846</v>
      </c>
      <c r="CJ10" s="74">
        <v>168.977015</v>
      </c>
      <c r="CK10" s="74">
        <v>209.724829</v>
      </c>
      <c r="CL10" s="74">
        <v>122.735363</v>
      </c>
      <c r="CM10" s="74">
        <v>156.19043</v>
      </c>
      <c r="CN10" s="74">
        <v>164.463659</v>
      </c>
      <c r="CO10" s="74">
        <v>134.430244</v>
      </c>
      <c r="CP10" s="74">
        <v>184.354692</v>
      </c>
      <c r="CQ10" s="74">
        <v>191.430417</v>
      </c>
      <c r="CR10" s="75">
        <f>SUM(CF10:CQ10)</f>
        <v>2098.9536</v>
      </c>
      <c r="CS10" s="74">
        <v>109.494132</v>
      </c>
      <c r="CT10" s="74">
        <v>183.88812399999995</v>
      </c>
      <c r="CU10" s="74">
        <v>170.72194800000003</v>
      </c>
      <c r="CV10" s="74">
        <v>192.64932300000004</v>
      </c>
      <c r="CW10" s="74">
        <v>130.85403399999998</v>
      </c>
      <c r="CX10" s="74">
        <v>314.23839699999996</v>
      </c>
      <c r="CY10" s="74">
        <v>154.16177000000002</v>
      </c>
      <c r="CZ10" s="74">
        <v>162.62788999999992</v>
      </c>
      <c r="DA10" s="74">
        <v>185.451974</v>
      </c>
      <c r="DB10" s="74">
        <v>301.564569</v>
      </c>
      <c r="DC10" s="74">
        <v>571.939082</v>
      </c>
      <c r="DD10" s="74">
        <v>187.750374</v>
      </c>
      <c r="DE10" s="75">
        <f>SUM(CS10:DD10)</f>
        <v>2665.341617</v>
      </c>
      <c r="DF10" s="74">
        <v>211.9489439999999</v>
      </c>
      <c r="DG10" s="74">
        <v>156.63345700000002</v>
      </c>
      <c r="DH10" s="74">
        <v>176.4868390000001</v>
      </c>
      <c r="DI10" s="74">
        <v>165.37965600000004</v>
      </c>
      <c r="DJ10" s="74">
        <v>138.649036</v>
      </c>
      <c r="DK10" s="74">
        <v>201.686581</v>
      </c>
      <c r="DL10" s="74">
        <v>207.4068</v>
      </c>
      <c r="DM10" s="74">
        <v>161.98788900000002</v>
      </c>
      <c r="DN10" s="74">
        <v>179.19823</v>
      </c>
      <c r="DO10" s="74">
        <v>266.932331</v>
      </c>
      <c r="DP10" s="74">
        <v>704.8404740000005</v>
      </c>
      <c r="DQ10" s="74">
        <v>276.26937799999996</v>
      </c>
      <c r="DR10" s="75">
        <f>SUM(DF10:DQ10)</f>
        <v>2847.4196150000007</v>
      </c>
      <c r="DS10" s="74">
        <v>150.221471</v>
      </c>
      <c r="DT10" s="74">
        <v>136.202587</v>
      </c>
      <c r="DU10" s="74">
        <v>143.611891</v>
      </c>
      <c r="DV10" s="74">
        <v>973.533301</v>
      </c>
      <c r="DW10" s="74">
        <v>163.156842</v>
      </c>
      <c r="DX10" s="74">
        <v>237.622238</v>
      </c>
      <c r="DY10" s="74">
        <v>105.923472</v>
      </c>
      <c r="DZ10" s="74">
        <v>138.002663</v>
      </c>
      <c r="EA10" s="74">
        <v>184.324573</v>
      </c>
      <c r="EB10" s="74">
        <v>205.954288</v>
      </c>
      <c r="EC10" s="74">
        <v>196.666065</v>
      </c>
      <c r="ED10" s="74">
        <v>207.726</v>
      </c>
      <c r="EE10" s="75">
        <f>SUM(DS10:ED10)</f>
        <v>2842.9453909999997</v>
      </c>
      <c r="EF10" s="74">
        <v>275.270859</v>
      </c>
      <c r="EG10" s="74">
        <v>261.919835</v>
      </c>
      <c r="EH10" s="74">
        <v>241.258835</v>
      </c>
      <c r="EI10" s="74">
        <v>263.431054</v>
      </c>
      <c r="EJ10" s="74">
        <v>293.741857</v>
      </c>
      <c r="EK10" s="74">
        <v>426.032013</v>
      </c>
      <c r="EL10" s="74">
        <v>147.128345</v>
      </c>
      <c r="EM10" s="74">
        <v>212.051319</v>
      </c>
      <c r="EN10" s="74">
        <v>363.210403</v>
      </c>
      <c r="EO10" s="74">
        <v>237.721808</v>
      </c>
      <c r="EP10" s="74">
        <v>194.946449</v>
      </c>
      <c r="EQ10" s="74">
        <v>339.618804</v>
      </c>
      <c r="ER10" s="75">
        <f>SUM(EF10:EQ10)</f>
        <v>3256.331581</v>
      </c>
      <c r="ES10" s="74">
        <v>157.700393</v>
      </c>
      <c r="ET10" s="74">
        <v>164.745783</v>
      </c>
      <c r="EU10" s="74">
        <v>223.377322</v>
      </c>
      <c r="EV10" s="74">
        <v>212.696467</v>
      </c>
      <c r="EW10" s="74">
        <v>268.254423</v>
      </c>
      <c r="EX10" s="74">
        <v>772.739635</v>
      </c>
      <c r="EY10" s="74">
        <v>154.510925</v>
      </c>
      <c r="EZ10" s="74">
        <v>144.369504</v>
      </c>
      <c r="FA10" s="74">
        <v>274.003374</v>
      </c>
      <c r="FB10" s="74">
        <v>163.079333</v>
      </c>
      <c r="FC10" s="74">
        <v>320.487973</v>
      </c>
      <c r="FD10" s="74">
        <v>254.811609</v>
      </c>
      <c r="FE10" s="75">
        <f>SUM(ES10:FD10)</f>
        <v>3110.776740999999</v>
      </c>
      <c r="FF10" s="74">
        <v>530.017205</v>
      </c>
      <c r="FG10" s="74">
        <v>332.696395</v>
      </c>
      <c r="FH10" s="74">
        <v>222.178678</v>
      </c>
      <c r="FI10" s="74">
        <v>350.502094</v>
      </c>
      <c r="FJ10" s="74">
        <v>279.259936</v>
      </c>
      <c r="FK10" s="74">
        <v>257.799712</v>
      </c>
      <c r="FL10" s="74">
        <v>182.47311</v>
      </c>
      <c r="FM10" s="74">
        <v>309.12031</v>
      </c>
      <c r="FN10" s="74">
        <v>186.668226</v>
      </c>
      <c r="FO10" s="74">
        <v>226.87116</v>
      </c>
      <c r="FP10" s="74">
        <v>307.554023</v>
      </c>
      <c r="FQ10" s="74">
        <v>309.371099</v>
      </c>
      <c r="FR10" s="75">
        <f>SUM(FF10:FQ10)</f>
        <v>3494.5119480000003</v>
      </c>
      <c r="FS10" s="74">
        <v>216.692436</v>
      </c>
      <c r="FT10" s="74">
        <v>231.746941</v>
      </c>
      <c r="FU10" s="74">
        <v>185.787828</v>
      </c>
      <c r="FV10" s="74">
        <v>224.65594</v>
      </c>
      <c r="FW10" s="74">
        <v>344.355426</v>
      </c>
      <c r="FX10" s="74">
        <v>349.869829</v>
      </c>
      <c r="FY10" s="74">
        <v>216.081657</v>
      </c>
      <c r="FZ10" s="74">
        <v>175.930414</v>
      </c>
      <c r="GA10" s="74">
        <v>201.792327</v>
      </c>
      <c r="GB10" s="74">
        <v>167.246333</v>
      </c>
      <c r="GC10" s="74">
        <v>312.006298</v>
      </c>
      <c r="GD10" s="74">
        <v>159.052531</v>
      </c>
      <c r="GE10" s="75">
        <f>SUM(FS10:GD10)</f>
        <v>2785.2179599999995</v>
      </c>
      <c r="GF10" s="74">
        <v>165.226828</v>
      </c>
      <c r="GG10" s="74">
        <v>149.394329</v>
      </c>
      <c r="GH10" s="74">
        <v>438.260875</v>
      </c>
      <c r="GI10" s="74">
        <v>189.727539</v>
      </c>
      <c r="GJ10" s="74">
        <v>240.978104</v>
      </c>
      <c r="GK10" s="74">
        <v>579.734564</v>
      </c>
      <c r="GL10" s="74">
        <v>294.606858</v>
      </c>
      <c r="GM10" s="74">
        <v>321.023531</v>
      </c>
      <c r="GN10" s="74">
        <v>319.843206</v>
      </c>
      <c r="GO10" s="74">
        <v>192.645197</v>
      </c>
      <c r="GP10" s="74">
        <v>204.98901</v>
      </c>
      <c r="GQ10" s="74">
        <v>225.636328</v>
      </c>
      <c r="GR10" s="75">
        <f>SUM(GF10:GQ10)</f>
        <v>3322.0663689999997</v>
      </c>
      <c r="GS10" s="74">
        <v>180.272729</v>
      </c>
      <c r="GT10" s="74">
        <v>193.019443</v>
      </c>
      <c r="GU10" s="74">
        <v>277.853722</v>
      </c>
      <c r="GV10" s="74">
        <v>376.81025</v>
      </c>
      <c r="GW10" s="74">
        <v>312.673782</v>
      </c>
      <c r="GX10" s="74">
        <v>255.7690792</v>
      </c>
      <c r="GY10" s="74">
        <v>268.05929430000003</v>
      </c>
      <c r="GZ10" s="74">
        <v>208.524931</v>
      </c>
      <c r="HA10" s="74">
        <v>259.0966255</v>
      </c>
      <c r="HB10" s="74">
        <v>248.138906</v>
      </c>
      <c r="HC10" s="74">
        <v>264.321629</v>
      </c>
      <c r="HD10" s="74">
        <v>216.9003712</v>
      </c>
      <c r="HE10" s="75">
        <f>SUM(GS10:HD10)</f>
        <v>3061.4407622</v>
      </c>
      <c r="HF10" s="74">
        <v>163.452855</v>
      </c>
      <c r="HG10" s="74">
        <v>167.515675</v>
      </c>
      <c r="HH10" s="74">
        <v>290.740189</v>
      </c>
      <c r="HI10" s="74">
        <v>283.599581</v>
      </c>
      <c r="HJ10" s="74">
        <v>202.668712</v>
      </c>
      <c r="HK10" s="74">
        <v>368.647334</v>
      </c>
      <c r="HL10" s="74">
        <v>195.129988</v>
      </c>
      <c r="HM10" s="74">
        <v>166.666235</v>
      </c>
      <c r="HN10" s="74">
        <v>199.011172</v>
      </c>
      <c r="HO10" s="74">
        <v>194.358326</v>
      </c>
      <c r="HP10" s="74">
        <v>167.313384</v>
      </c>
      <c r="HQ10" s="74">
        <v>293.362419</v>
      </c>
      <c r="HR10" s="75">
        <f>SUM(HF10:HQ10)</f>
        <v>2692.4658699999995</v>
      </c>
      <c r="HS10" s="63"/>
      <c r="HT10" s="63"/>
      <c r="HU10" s="63"/>
      <c r="HV10" s="63"/>
      <c r="HW10" s="63"/>
      <c r="HX10" s="63"/>
      <c r="HY10" s="63"/>
      <c r="HZ10" s="63"/>
      <c r="IA10" s="63"/>
      <c r="IB10" s="63"/>
    </row>
    <row r="11" spans="1:236" s="70" customFormat="1" ht="24.75" customHeight="1">
      <c r="A11" s="63"/>
      <c r="B11" s="54"/>
      <c r="C11" s="55"/>
      <c r="D11" s="53"/>
      <c r="E11" s="49" t="s">
        <v>8</v>
      </c>
      <c r="F11" s="74">
        <v>3.044949</v>
      </c>
      <c r="G11" s="74">
        <v>3.036913</v>
      </c>
      <c r="H11" s="74">
        <v>20.334058</v>
      </c>
      <c r="I11" s="74">
        <v>3.036913</v>
      </c>
      <c r="J11" s="74">
        <v>128.237789</v>
      </c>
      <c r="K11" s="74">
        <v>3.05989</v>
      </c>
      <c r="L11" s="74">
        <v>3.785713</v>
      </c>
      <c r="M11" s="74">
        <v>11.99262</v>
      </c>
      <c r="N11" s="74">
        <v>6.202643</v>
      </c>
      <c r="O11" s="74">
        <v>3.048564</v>
      </c>
      <c r="P11" s="74">
        <v>4.692881</v>
      </c>
      <c r="Q11" s="74">
        <v>4.674132</v>
      </c>
      <c r="R11" s="75">
        <f>SUM(F11:Q11)</f>
        <v>195.14706499999994</v>
      </c>
      <c r="S11" s="74">
        <v>9.805426</v>
      </c>
      <c r="T11" s="74">
        <v>6.237068</v>
      </c>
      <c r="U11" s="74">
        <v>9.237035</v>
      </c>
      <c r="V11" s="74">
        <v>11.760865</v>
      </c>
      <c r="W11" s="74">
        <v>6.236562</v>
      </c>
      <c r="X11" s="74">
        <v>17.134384</v>
      </c>
      <c r="Y11" s="74">
        <v>23.33373</v>
      </c>
      <c r="Z11" s="74">
        <v>6.328759</v>
      </c>
      <c r="AA11" s="74">
        <v>10.907794</v>
      </c>
      <c r="AB11" s="74">
        <v>135.651366</v>
      </c>
      <c r="AC11" s="74">
        <v>6.587559</v>
      </c>
      <c r="AD11" s="74">
        <v>19.081364</v>
      </c>
      <c r="AE11" s="75">
        <f>SUM(S11:AD11)</f>
        <v>262.301912</v>
      </c>
      <c r="AF11" s="74">
        <v>11.19805</v>
      </c>
      <c r="AG11" s="74">
        <v>13.580785</v>
      </c>
      <c r="AH11" s="74">
        <v>59.1145</v>
      </c>
      <c r="AI11" s="74">
        <v>12.237343</v>
      </c>
      <c r="AJ11" s="74">
        <v>12.515323</v>
      </c>
      <c r="AK11" s="74">
        <v>12.211279</v>
      </c>
      <c r="AL11" s="74">
        <v>14.157717</v>
      </c>
      <c r="AM11" s="74">
        <v>12.814659</v>
      </c>
      <c r="AN11" s="74">
        <v>12.669211</v>
      </c>
      <c r="AO11" s="74">
        <v>42.928758</v>
      </c>
      <c r="AP11" s="74">
        <v>13.503721</v>
      </c>
      <c r="AQ11" s="74">
        <v>18.193502</v>
      </c>
      <c r="AR11" s="75">
        <f>SUM(AF11:AQ11)</f>
        <v>235.124848</v>
      </c>
      <c r="AS11" s="74">
        <v>87.045629</v>
      </c>
      <c r="AT11" s="74">
        <v>14.712896</v>
      </c>
      <c r="AU11" s="74">
        <v>14.361011</v>
      </c>
      <c r="AV11" s="74">
        <v>16.943783</v>
      </c>
      <c r="AW11" s="74">
        <v>29.024122</v>
      </c>
      <c r="AX11" s="74">
        <v>13.721043</v>
      </c>
      <c r="AY11" s="74">
        <v>82.176839</v>
      </c>
      <c r="AZ11" s="74">
        <v>93.456588</v>
      </c>
      <c r="BA11" s="74">
        <v>83.960054</v>
      </c>
      <c r="BB11" s="74">
        <v>89.254612</v>
      </c>
      <c r="BC11" s="74">
        <v>140.157272</v>
      </c>
      <c r="BD11" s="74">
        <v>94.692368</v>
      </c>
      <c r="BE11" s="75">
        <f>SUM(AS11:BD11)</f>
        <v>759.506217</v>
      </c>
      <c r="BF11" s="74">
        <v>54.546664</v>
      </c>
      <c r="BG11" s="74">
        <v>44.179372</v>
      </c>
      <c r="BH11" s="74">
        <v>33.077416</v>
      </c>
      <c r="BI11" s="74">
        <v>46.904814</v>
      </c>
      <c r="BJ11" s="74">
        <v>33.046806</v>
      </c>
      <c r="BK11" s="74">
        <v>180.544054</v>
      </c>
      <c r="BL11" s="74">
        <v>90.4281</v>
      </c>
      <c r="BM11" s="74">
        <v>90.393396</v>
      </c>
      <c r="BN11" s="74">
        <v>103.327909</v>
      </c>
      <c r="BO11" s="74">
        <v>94.389931</v>
      </c>
      <c r="BP11" s="74">
        <v>90.466734</v>
      </c>
      <c r="BQ11" s="74">
        <v>172.234771</v>
      </c>
      <c r="BR11" s="75">
        <f>SUM(BF11:BQ11)</f>
        <v>1033.539967</v>
      </c>
      <c r="BS11" s="74">
        <v>43.583585</v>
      </c>
      <c r="BT11" s="74">
        <v>58.586072</v>
      </c>
      <c r="BU11" s="74">
        <v>31.288057</v>
      </c>
      <c r="BV11" s="74">
        <v>47.981772</v>
      </c>
      <c r="BW11" s="74">
        <v>32.820143</v>
      </c>
      <c r="BX11" s="74">
        <v>91.406959</v>
      </c>
      <c r="BY11" s="74">
        <v>33.421111</v>
      </c>
      <c r="BZ11" s="74">
        <v>66.31288</v>
      </c>
      <c r="CA11" s="74">
        <v>87.915474</v>
      </c>
      <c r="CB11" s="74">
        <v>42.893955</v>
      </c>
      <c r="CC11" s="74">
        <v>41.074613</v>
      </c>
      <c r="CD11" s="74">
        <v>57.557151</v>
      </c>
      <c r="CE11" s="75">
        <f>SUM(BS11:CD11)</f>
        <v>634.841772</v>
      </c>
      <c r="CF11" s="74">
        <v>65.733613</v>
      </c>
      <c r="CG11" s="74">
        <v>132.736532</v>
      </c>
      <c r="CH11" s="74">
        <v>118.732813</v>
      </c>
      <c r="CI11" s="74">
        <v>126.783215</v>
      </c>
      <c r="CJ11" s="74">
        <v>72.29987</v>
      </c>
      <c r="CK11" s="74">
        <v>97.936835</v>
      </c>
      <c r="CL11" s="74">
        <v>59.884729</v>
      </c>
      <c r="CM11" s="74">
        <v>191.699774</v>
      </c>
      <c r="CN11" s="74">
        <v>124.414814</v>
      </c>
      <c r="CO11" s="74">
        <v>74.821884</v>
      </c>
      <c r="CP11" s="74">
        <v>78.1262</v>
      </c>
      <c r="CQ11" s="74">
        <v>135.145715</v>
      </c>
      <c r="CR11" s="75">
        <f>SUM(CF11:CQ11)</f>
        <v>1278.3159939999996</v>
      </c>
      <c r="CS11" s="74">
        <v>57.51674700000001</v>
      </c>
      <c r="CT11" s="74">
        <v>176.12198199999995</v>
      </c>
      <c r="CU11" s="74">
        <v>105.66850900000001</v>
      </c>
      <c r="CV11" s="74">
        <v>65.32616200000001</v>
      </c>
      <c r="CW11" s="74">
        <v>67.221962</v>
      </c>
      <c r="CX11" s="74">
        <v>61.262713</v>
      </c>
      <c r="CY11" s="74">
        <v>194.702871</v>
      </c>
      <c r="CZ11" s="74">
        <v>176.59121599999997</v>
      </c>
      <c r="DA11" s="74">
        <v>68.68622200000001</v>
      </c>
      <c r="DB11" s="74">
        <v>70.25262799999999</v>
      </c>
      <c r="DC11" s="74">
        <v>106.09372500000002</v>
      </c>
      <c r="DD11" s="74">
        <v>59.44328800000002</v>
      </c>
      <c r="DE11" s="75">
        <f>SUM(CS11:DD11)</f>
        <v>1208.8880249999997</v>
      </c>
      <c r="DF11" s="74">
        <v>89.70092500000003</v>
      </c>
      <c r="DG11" s="74">
        <v>136.88547100000002</v>
      </c>
      <c r="DH11" s="74">
        <v>79.01059800000003</v>
      </c>
      <c r="DI11" s="74">
        <v>107.16600300000006</v>
      </c>
      <c r="DJ11" s="74">
        <v>81.48941900000001</v>
      </c>
      <c r="DK11" s="74">
        <v>111.42194300000007</v>
      </c>
      <c r="DL11" s="74">
        <v>68.29939399999999</v>
      </c>
      <c r="DM11" s="74">
        <v>75.16709499999999</v>
      </c>
      <c r="DN11" s="74">
        <v>110.15850699999999</v>
      </c>
      <c r="DO11" s="74">
        <v>110.05595200000005</v>
      </c>
      <c r="DP11" s="74">
        <v>92.660078</v>
      </c>
      <c r="DQ11" s="74">
        <v>86.77728399999998</v>
      </c>
      <c r="DR11" s="75">
        <f>SUM(DF11:DQ11)</f>
        <v>1148.7926690000002</v>
      </c>
      <c r="DS11" s="74">
        <v>116.56108</v>
      </c>
      <c r="DT11" s="74">
        <v>55.23816</v>
      </c>
      <c r="DU11" s="74">
        <v>53.266962</v>
      </c>
      <c r="DV11" s="74">
        <v>711.375331</v>
      </c>
      <c r="DW11" s="74">
        <v>118.866285</v>
      </c>
      <c r="DX11" s="74">
        <v>115.797499</v>
      </c>
      <c r="DY11" s="74">
        <v>90.991121</v>
      </c>
      <c r="DZ11" s="74">
        <v>47.921251</v>
      </c>
      <c r="EA11" s="74">
        <v>59.930041</v>
      </c>
      <c r="EB11" s="74">
        <v>70.471719</v>
      </c>
      <c r="EC11" s="74">
        <v>127.543045</v>
      </c>
      <c r="ED11" s="74">
        <v>241.152852</v>
      </c>
      <c r="EE11" s="75">
        <f>SUM(DS11:ED11)</f>
        <v>1809.1153459999998</v>
      </c>
      <c r="EF11" s="74">
        <v>107.371467</v>
      </c>
      <c r="EG11" s="74">
        <v>98.050264</v>
      </c>
      <c r="EH11" s="74">
        <v>58.75689</v>
      </c>
      <c r="EI11" s="74">
        <v>53.687939</v>
      </c>
      <c r="EJ11" s="74">
        <v>69.938222</v>
      </c>
      <c r="EK11" s="74">
        <v>101.983438</v>
      </c>
      <c r="EL11" s="74">
        <v>69.122852</v>
      </c>
      <c r="EM11" s="74">
        <v>57.661461</v>
      </c>
      <c r="EN11" s="74">
        <v>76.135542</v>
      </c>
      <c r="EO11" s="74">
        <v>90.389024</v>
      </c>
      <c r="EP11" s="74">
        <v>35.951563</v>
      </c>
      <c r="EQ11" s="74">
        <v>44.360869</v>
      </c>
      <c r="ER11" s="75">
        <f>SUM(EF11:EQ11)</f>
        <v>863.409531</v>
      </c>
      <c r="ES11" s="74">
        <v>30.529923</v>
      </c>
      <c r="ET11" s="74">
        <v>37.736769</v>
      </c>
      <c r="EU11" s="74">
        <v>31.997574</v>
      </c>
      <c r="EV11" s="74">
        <v>71.021413</v>
      </c>
      <c r="EW11" s="74">
        <v>84.357281</v>
      </c>
      <c r="EX11" s="74">
        <v>87.709393</v>
      </c>
      <c r="EY11" s="74">
        <v>84.88843</v>
      </c>
      <c r="EZ11" s="74">
        <v>31.530682</v>
      </c>
      <c r="FA11" s="74">
        <v>57.495182</v>
      </c>
      <c r="FB11" s="74">
        <v>73.847954</v>
      </c>
      <c r="FC11" s="74">
        <v>58.360243</v>
      </c>
      <c r="FD11" s="74">
        <v>54.73456</v>
      </c>
      <c r="FE11" s="75">
        <f>SUM(ES11:FD11)</f>
        <v>704.2094039999998</v>
      </c>
      <c r="FF11" s="74">
        <v>53.423918</v>
      </c>
      <c r="FG11" s="74">
        <v>51.966012</v>
      </c>
      <c r="FH11" s="74">
        <v>88.937942</v>
      </c>
      <c r="FI11" s="74">
        <v>48.609916</v>
      </c>
      <c r="FJ11" s="74">
        <v>120.826229</v>
      </c>
      <c r="FK11" s="74">
        <v>62.973773</v>
      </c>
      <c r="FL11" s="74">
        <v>63.964088</v>
      </c>
      <c r="FM11" s="74">
        <v>35.235272</v>
      </c>
      <c r="FN11" s="74">
        <v>34.046929</v>
      </c>
      <c r="FO11" s="74">
        <v>31.316997</v>
      </c>
      <c r="FP11" s="74">
        <v>58.16211</v>
      </c>
      <c r="FQ11" s="74">
        <v>64.762319</v>
      </c>
      <c r="FR11" s="75">
        <f>SUM(FF11:FQ11)</f>
        <v>714.225505</v>
      </c>
      <c r="FS11" s="74">
        <v>85.648365</v>
      </c>
      <c r="FT11" s="74">
        <v>84.799423</v>
      </c>
      <c r="FU11" s="74">
        <v>76.698586</v>
      </c>
      <c r="FV11" s="74">
        <v>615.522445</v>
      </c>
      <c r="FW11" s="74">
        <v>106.538668</v>
      </c>
      <c r="FX11" s="74">
        <v>82.37239</v>
      </c>
      <c r="FY11" s="74">
        <v>70.013489</v>
      </c>
      <c r="FZ11" s="74">
        <v>63.803752</v>
      </c>
      <c r="GA11" s="74">
        <v>56.394955</v>
      </c>
      <c r="GB11" s="74">
        <v>66.39935</v>
      </c>
      <c r="GC11" s="74">
        <v>58.05412</v>
      </c>
      <c r="GD11" s="74">
        <v>56.578737</v>
      </c>
      <c r="GE11" s="75">
        <f>SUM(FS11:GD11)</f>
        <v>1422.82428</v>
      </c>
      <c r="GF11" s="74">
        <v>94.015725</v>
      </c>
      <c r="GG11" s="74">
        <v>58.457409</v>
      </c>
      <c r="GH11" s="74">
        <v>54.697694</v>
      </c>
      <c r="GI11" s="74">
        <v>56.635146</v>
      </c>
      <c r="GJ11" s="74">
        <v>48.454739</v>
      </c>
      <c r="GK11" s="74">
        <v>78.933899</v>
      </c>
      <c r="GL11" s="74">
        <v>72.67365</v>
      </c>
      <c r="GM11" s="74">
        <v>43.564992</v>
      </c>
      <c r="GN11" s="74">
        <v>41.110835</v>
      </c>
      <c r="GO11" s="74">
        <v>41.575112</v>
      </c>
      <c r="GP11" s="74">
        <v>83.594326</v>
      </c>
      <c r="GQ11" s="74">
        <v>50.840011</v>
      </c>
      <c r="GR11" s="75">
        <f>SUM(GF11:GQ11)</f>
        <v>724.5535380000001</v>
      </c>
      <c r="GS11" s="74">
        <v>75.157965</v>
      </c>
      <c r="GT11" s="74">
        <v>91.089211</v>
      </c>
      <c r="GU11" s="74">
        <v>100.194821</v>
      </c>
      <c r="GV11" s="74">
        <v>70.332332</v>
      </c>
      <c r="GW11" s="74">
        <v>339.1896</v>
      </c>
      <c r="GX11" s="74">
        <v>88.252031</v>
      </c>
      <c r="GY11" s="74">
        <v>99.56596</v>
      </c>
      <c r="GZ11" s="74">
        <v>71.558444</v>
      </c>
      <c r="HA11" s="74">
        <v>85.684599</v>
      </c>
      <c r="HB11" s="74">
        <v>79.185539</v>
      </c>
      <c r="HC11" s="74">
        <v>65.146711</v>
      </c>
      <c r="HD11" s="74">
        <v>75.582777</v>
      </c>
      <c r="HE11" s="75">
        <f>SUM(GS11:HD11)</f>
        <v>1240.9399900000003</v>
      </c>
      <c r="HF11" s="74">
        <v>46.100353</v>
      </c>
      <c r="HG11" s="74">
        <v>30.612783</v>
      </c>
      <c r="HH11" s="74">
        <v>29.968788</v>
      </c>
      <c r="HI11" s="74">
        <v>36.308551</v>
      </c>
      <c r="HJ11" s="74">
        <v>44.23448</v>
      </c>
      <c r="HK11" s="74">
        <v>128.833063</v>
      </c>
      <c r="HL11" s="74">
        <v>74.020697</v>
      </c>
      <c r="HM11" s="74">
        <v>64.80182</v>
      </c>
      <c r="HN11" s="74">
        <v>229.442726</v>
      </c>
      <c r="HO11" s="74">
        <v>23.804811</v>
      </c>
      <c r="HP11" s="74">
        <v>26.131618</v>
      </c>
      <c r="HQ11" s="74">
        <v>22.312062</v>
      </c>
      <c r="HR11" s="75">
        <f>SUM(HF11:HQ11)</f>
        <v>756.571752</v>
      </c>
      <c r="HS11" s="63"/>
      <c r="HT11" s="63"/>
      <c r="HU11" s="63"/>
      <c r="HV11" s="63"/>
      <c r="HW11" s="63"/>
      <c r="HX11" s="63"/>
      <c r="HY11" s="63"/>
      <c r="HZ11" s="63"/>
      <c r="IA11" s="63"/>
      <c r="IB11" s="63"/>
    </row>
    <row r="12" spans="1:236" s="77" customFormat="1" ht="15">
      <c r="A12" s="76"/>
      <c r="B12" s="56"/>
      <c r="C12" s="57"/>
      <c r="D12" s="58" t="s">
        <v>21</v>
      </c>
      <c r="E12" s="58"/>
      <c r="F12" s="74">
        <v>0</v>
      </c>
      <c r="G12" s="74">
        <v>0</v>
      </c>
      <c r="H12" s="74">
        <v>0</v>
      </c>
      <c r="I12" s="74">
        <v>0</v>
      </c>
      <c r="J12" s="74">
        <v>255</v>
      </c>
      <c r="K12" s="74">
        <v>0</v>
      </c>
      <c r="L12" s="74">
        <v>0</v>
      </c>
      <c r="M12" s="74">
        <v>99</v>
      </c>
      <c r="N12" s="74">
        <v>565</v>
      </c>
      <c r="O12" s="74">
        <v>619</v>
      </c>
      <c r="P12" s="74">
        <v>0</v>
      </c>
      <c r="Q12" s="74">
        <v>2</v>
      </c>
      <c r="R12" s="75">
        <f>SUM(F12:Q12)</f>
        <v>1540</v>
      </c>
      <c r="S12" s="74">
        <v>0</v>
      </c>
      <c r="T12" s="74">
        <v>0</v>
      </c>
      <c r="U12" s="74">
        <v>133.20000000000005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133.2</v>
      </c>
      <c r="AE12" s="75">
        <f>SUM(S12:AD12)</f>
        <v>266.40000000000003</v>
      </c>
      <c r="AF12" s="74">
        <v>0</v>
      </c>
      <c r="AG12" s="74">
        <v>0</v>
      </c>
      <c r="AH12" s="74">
        <v>0</v>
      </c>
      <c r="AI12" s="74">
        <v>0</v>
      </c>
      <c r="AJ12" s="74">
        <v>133.2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5">
        <f>SUM(AF12:AQ12)</f>
        <v>133.2</v>
      </c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>
        <f>SUM(AS12:BD12)</f>
        <v>0</v>
      </c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5">
        <f>SUM(BF12:BQ12)</f>
        <v>0</v>
      </c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5">
        <f>SUM(BS12:CD12)</f>
        <v>0</v>
      </c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5">
        <f>SUM(CF12:CQ12)</f>
        <v>0</v>
      </c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5">
        <f>SUM(CS12:DD12)</f>
        <v>0</v>
      </c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5">
        <f>SUM(DF12:DQ12)</f>
        <v>0</v>
      </c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2">
        <f>SUM(DS12:ED12)</f>
        <v>0</v>
      </c>
      <c r="EF12" s="74"/>
      <c r="EG12" s="74"/>
      <c r="EH12" s="74"/>
      <c r="EI12" s="74">
        <v>23.975</v>
      </c>
      <c r="EJ12" s="74"/>
      <c r="EK12" s="74"/>
      <c r="EL12" s="74"/>
      <c r="EM12" s="74"/>
      <c r="EN12" s="74"/>
      <c r="EO12" s="74"/>
      <c r="EP12" s="74"/>
      <c r="EQ12" s="74"/>
      <c r="ER12" s="72">
        <f>SUM(EF12:EQ12)</f>
        <v>23.975</v>
      </c>
      <c r="ES12" s="74"/>
      <c r="ET12" s="74"/>
      <c r="EU12" s="74"/>
      <c r="EV12" s="74"/>
      <c r="EW12" s="74"/>
      <c r="EX12" s="74"/>
      <c r="EY12" s="74">
        <v>1.827559</v>
      </c>
      <c r="EZ12" s="74"/>
      <c r="FA12" s="74">
        <v>34.639699</v>
      </c>
      <c r="FB12" s="74"/>
      <c r="FC12" s="74"/>
      <c r="FD12" s="74"/>
      <c r="FE12" s="72">
        <f>SUM(ES12:FD12)</f>
        <v>36.467258</v>
      </c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5">
        <f>SUM(FF12:FQ12)</f>
        <v>0</v>
      </c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5">
        <f>SUM(FS12:GD12)</f>
        <v>0</v>
      </c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5">
        <f>SUM(GF12:GQ12)</f>
        <v>0</v>
      </c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5">
        <f>SUM(GS12:HD12)</f>
        <v>0</v>
      </c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5">
        <f>SUM(HF12:HQ12)</f>
        <v>0</v>
      </c>
      <c r="HS12" s="76"/>
      <c r="HT12" s="76"/>
      <c r="HU12" s="76"/>
      <c r="HV12" s="76"/>
      <c r="HW12" s="76"/>
      <c r="HX12" s="76"/>
      <c r="HY12" s="76"/>
      <c r="HZ12" s="76"/>
      <c r="IA12" s="76"/>
      <c r="IB12" s="76"/>
    </row>
    <row r="13" spans="1:236" s="70" customFormat="1" ht="25.5" customHeight="1">
      <c r="A13" s="63"/>
      <c r="B13" s="54"/>
      <c r="C13" s="55" t="s">
        <v>9</v>
      </c>
      <c r="D13" s="53"/>
      <c r="E13" s="49"/>
      <c r="F13" s="71">
        <f aca="true" t="shared" si="8" ref="F13:BQ13">F14+F19</f>
        <v>41.813016999999974</v>
      </c>
      <c r="G13" s="71">
        <f t="shared" si="8"/>
        <v>23.17618600000001</v>
      </c>
      <c r="H13" s="71">
        <f t="shared" si="8"/>
        <v>79.936428</v>
      </c>
      <c r="I13" s="71">
        <f t="shared" si="8"/>
        <v>71.4040100000002</v>
      </c>
      <c r="J13" s="71">
        <f t="shared" si="8"/>
        <v>54.61174199999999</v>
      </c>
      <c r="K13" s="71">
        <f t="shared" si="8"/>
        <v>88.33040200000022</v>
      </c>
      <c r="L13" s="71">
        <f t="shared" si="8"/>
        <v>41.210951000000165</v>
      </c>
      <c r="M13" s="71">
        <f t="shared" si="8"/>
        <v>70.43105900000023</v>
      </c>
      <c r="N13" s="71">
        <f t="shared" si="8"/>
        <v>-63.52591899999976</v>
      </c>
      <c r="O13" s="71">
        <f t="shared" si="8"/>
        <v>-51.57791399999989</v>
      </c>
      <c r="P13" s="71">
        <f t="shared" si="8"/>
        <v>-42.395903000000004</v>
      </c>
      <c r="Q13" s="71">
        <f t="shared" si="8"/>
        <v>38.071086000000136</v>
      </c>
      <c r="R13" s="72">
        <f t="shared" si="8"/>
        <v>351.48514500000135</v>
      </c>
      <c r="S13" s="71">
        <f t="shared" si="8"/>
        <v>19.549131999999997</v>
      </c>
      <c r="T13" s="71">
        <f t="shared" si="8"/>
        <v>12.31107</v>
      </c>
      <c r="U13" s="71">
        <f t="shared" si="8"/>
        <v>88.768083</v>
      </c>
      <c r="V13" s="71">
        <f t="shared" si="8"/>
        <v>370.249359</v>
      </c>
      <c r="W13" s="71">
        <f t="shared" si="8"/>
        <v>126.013547</v>
      </c>
      <c r="X13" s="71">
        <f t="shared" si="8"/>
        <v>3.3744980000000004</v>
      </c>
      <c r="Y13" s="71">
        <f t="shared" si="8"/>
        <v>77.128311</v>
      </c>
      <c r="Z13" s="71">
        <f t="shared" si="8"/>
        <v>283.805614</v>
      </c>
      <c r="AA13" s="71">
        <f t="shared" si="8"/>
        <v>45.63765</v>
      </c>
      <c r="AB13" s="71">
        <f t="shared" si="8"/>
        <v>70.499768</v>
      </c>
      <c r="AC13" s="71">
        <f t="shared" si="8"/>
        <v>9.737595</v>
      </c>
      <c r="AD13" s="71">
        <f t="shared" si="8"/>
        <v>713.286459</v>
      </c>
      <c r="AE13" s="72">
        <f t="shared" si="8"/>
        <v>1820.3610860000001</v>
      </c>
      <c r="AF13" s="71">
        <f t="shared" si="8"/>
        <v>13.702819000000545</v>
      </c>
      <c r="AG13" s="71">
        <f t="shared" si="8"/>
        <v>-97.27955099999906</v>
      </c>
      <c r="AH13" s="71">
        <f t="shared" si="8"/>
        <v>139.2217469999993</v>
      </c>
      <c r="AI13" s="71">
        <f t="shared" si="8"/>
        <v>290.00935399999946</v>
      </c>
      <c r="AJ13" s="71">
        <f t="shared" si="8"/>
        <v>-295.27771799999925</v>
      </c>
      <c r="AK13" s="71">
        <f t="shared" si="8"/>
        <v>75.28428399999933</v>
      </c>
      <c r="AL13" s="71">
        <f t="shared" si="8"/>
        <v>-121.83326200000002</v>
      </c>
      <c r="AM13" s="71">
        <f t="shared" si="8"/>
        <v>134.98838799999857</v>
      </c>
      <c r="AN13" s="71">
        <f t="shared" si="8"/>
        <v>-159.39528700000005</v>
      </c>
      <c r="AO13" s="71">
        <f t="shared" si="8"/>
        <v>144.49247500000104</v>
      </c>
      <c r="AP13" s="71">
        <f t="shared" si="8"/>
        <v>-43.10723000000087</v>
      </c>
      <c r="AQ13" s="71">
        <f t="shared" si="8"/>
        <v>-36.54665199999931</v>
      </c>
      <c r="AR13" s="72">
        <f t="shared" si="8"/>
        <v>44.259366999999685</v>
      </c>
      <c r="AS13" s="71">
        <f t="shared" si="8"/>
        <v>-119.212256</v>
      </c>
      <c r="AT13" s="71">
        <f t="shared" si="8"/>
        <v>-57.524676</v>
      </c>
      <c r="AU13" s="71">
        <f t="shared" si="8"/>
        <v>6.022028000000034</v>
      </c>
      <c r="AV13" s="71">
        <f t="shared" si="8"/>
        <v>13.621203999999935</v>
      </c>
      <c r="AW13" s="71">
        <f t="shared" si="8"/>
        <v>11.042384999999939</v>
      </c>
      <c r="AX13" s="71">
        <f t="shared" si="8"/>
        <v>-17.75588600000004</v>
      </c>
      <c r="AY13" s="71">
        <f t="shared" si="8"/>
        <v>-157.43358199999972</v>
      </c>
      <c r="AZ13" s="71">
        <f t="shared" si="8"/>
        <v>-45.77643400000028</v>
      </c>
      <c r="BA13" s="71">
        <f t="shared" si="8"/>
        <v>-51.38072200000006</v>
      </c>
      <c r="BB13" s="71">
        <f t="shared" si="8"/>
        <v>-33.08479400000044</v>
      </c>
      <c r="BC13" s="71">
        <f t="shared" si="8"/>
        <v>-109.489526</v>
      </c>
      <c r="BD13" s="71">
        <f t="shared" si="8"/>
        <v>50.637258000000315</v>
      </c>
      <c r="BE13" s="72">
        <f t="shared" si="8"/>
        <v>-510.3350010000003</v>
      </c>
      <c r="BF13" s="71">
        <f t="shared" si="8"/>
        <v>25.782174999999995</v>
      </c>
      <c r="BG13" s="71">
        <f t="shared" si="8"/>
        <v>65.30225300000006</v>
      </c>
      <c r="BH13" s="71">
        <f t="shared" si="8"/>
        <v>157.49536199999957</v>
      </c>
      <c r="BI13" s="71">
        <f t="shared" si="8"/>
        <v>49.76242400000015</v>
      </c>
      <c r="BJ13" s="71">
        <f t="shared" si="8"/>
        <v>19.747630000000157</v>
      </c>
      <c r="BK13" s="71">
        <f t="shared" si="8"/>
        <v>-7.587166000000096</v>
      </c>
      <c r="BL13" s="71">
        <f t="shared" si="8"/>
        <v>18.980040999999815</v>
      </c>
      <c r="BM13" s="71">
        <f t="shared" si="8"/>
        <v>13.972741000000042</v>
      </c>
      <c r="BN13" s="71">
        <f t="shared" si="8"/>
        <v>112.78941100000021</v>
      </c>
      <c r="BO13" s="71">
        <f t="shared" si="8"/>
        <v>114.79269299999967</v>
      </c>
      <c r="BP13" s="71">
        <f t="shared" si="8"/>
        <v>-31.600585</v>
      </c>
      <c r="BQ13" s="71">
        <f t="shared" si="8"/>
        <v>48.48544300000016</v>
      </c>
      <c r="BR13" s="72">
        <f aca="true" t="shared" si="9" ref="BR13:EC13">BR14+BR19</f>
        <v>587.9224219999998</v>
      </c>
      <c r="BS13" s="71">
        <f t="shared" si="9"/>
        <v>41.83400399999972</v>
      </c>
      <c r="BT13" s="71">
        <f t="shared" si="9"/>
        <v>47.68854799999998</v>
      </c>
      <c r="BU13" s="71">
        <f t="shared" si="9"/>
        <v>29.976069999999737</v>
      </c>
      <c r="BV13" s="71">
        <f t="shared" si="9"/>
        <v>20.52886599999998</v>
      </c>
      <c r="BW13" s="71">
        <f t="shared" si="9"/>
        <v>37.36357500000011</v>
      </c>
      <c r="BX13" s="71">
        <f t="shared" si="9"/>
        <v>54.8529979999999</v>
      </c>
      <c r="BY13" s="71">
        <f t="shared" si="9"/>
        <v>71.96246500000012</v>
      </c>
      <c r="BZ13" s="71">
        <f t="shared" si="9"/>
        <v>7.5374669999999355</v>
      </c>
      <c r="CA13" s="71">
        <f t="shared" si="9"/>
        <v>-6.5097669999999255</v>
      </c>
      <c r="CB13" s="71">
        <f t="shared" si="9"/>
        <v>23.55782600000002</v>
      </c>
      <c r="CC13" s="71">
        <f t="shared" si="9"/>
        <v>39.07542499999992</v>
      </c>
      <c r="CD13" s="71">
        <f t="shared" si="9"/>
        <v>-3.3083959999999593</v>
      </c>
      <c r="CE13" s="72">
        <f t="shared" si="9"/>
        <v>364.5590809999996</v>
      </c>
      <c r="CF13" s="71">
        <f t="shared" si="9"/>
        <v>-29.404985999999937</v>
      </c>
      <c r="CG13" s="71">
        <f t="shared" si="9"/>
        <v>-18.149832000000046</v>
      </c>
      <c r="CH13" s="71">
        <f t="shared" si="9"/>
        <v>0.6231840000001654</v>
      </c>
      <c r="CI13" s="71">
        <f t="shared" si="9"/>
        <v>-27.973315000000056</v>
      </c>
      <c r="CJ13" s="71">
        <f t="shared" si="9"/>
        <v>-6.134238999999965</v>
      </c>
      <c r="CK13" s="71">
        <f t="shared" si="9"/>
        <v>-28.764047999999967</v>
      </c>
      <c r="CL13" s="71">
        <f t="shared" si="9"/>
        <v>-5.907312000000005</v>
      </c>
      <c r="CM13" s="71">
        <f t="shared" si="9"/>
        <v>15.449869999999876</v>
      </c>
      <c r="CN13" s="71">
        <f t="shared" si="9"/>
        <v>17.18822500000006</v>
      </c>
      <c r="CO13" s="71">
        <f t="shared" si="9"/>
        <v>19.56986500000022</v>
      </c>
      <c r="CP13" s="71">
        <f t="shared" si="9"/>
        <v>39.665205999999955</v>
      </c>
      <c r="CQ13" s="71">
        <f t="shared" si="9"/>
        <v>-36.14012599999995</v>
      </c>
      <c r="CR13" s="72">
        <f t="shared" si="9"/>
        <v>-59.977507999999645</v>
      </c>
      <c r="CS13" s="71">
        <f t="shared" si="9"/>
        <v>28.7775</v>
      </c>
      <c r="CT13" s="71">
        <f t="shared" si="9"/>
        <v>45.944168</v>
      </c>
      <c r="CU13" s="71">
        <f t="shared" si="9"/>
        <v>21.579924</v>
      </c>
      <c r="CV13" s="71">
        <f t="shared" si="9"/>
        <v>31.202668</v>
      </c>
      <c r="CW13" s="71">
        <f t="shared" si="9"/>
        <v>19.279218</v>
      </c>
      <c r="CX13" s="71">
        <f t="shared" si="9"/>
        <v>-17.093270999999994</v>
      </c>
      <c r="CY13" s="71">
        <f t="shared" si="9"/>
        <v>9.82647</v>
      </c>
      <c r="CZ13" s="71">
        <f t="shared" si="9"/>
        <v>30.407354</v>
      </c>
      <c r="DA13" s="71">
        <f t="shared" si="9"/>
        <v>28.812490999999966</v>
      </c>
      <c r="DB13" s="71">
        <f t="shared" si="9"/>
        <v>20.682031000000002</v>
      </c>
      <c r="DC13" s="71">
        <f t="shared" si="9"/>
        <v>-122.003082</v>
      </c>
      <c r="DD13" s="71">
        <f t="shared" si="9"/>
        <v>22.161348999999998</v>
      </c>
      <c r="DE13" s="72">
        <f t="shared" si="9"/>
        <v>119.57681999999997</v>
      </c>
      <c r="DF13" s="71">
        <f t="shared" si="9"/>
        <v>15.414492</v>
      </c>
      <c r="DG13" s="71">
        <f t="shared" si="9"/>
        <v>23.094279</v>
      </c>
      <c r="DH13" s="71">
        <f t="shared" si="9"/>
        <v>0.066096</v>
      </c>
      <c r="DI13" s="71">
        <f t="shared" si="9"/>
        <v>33.547035</v>
      </c>
      <c r="DJ13" s="71">
        <f t="shared" si="9"/>
        <v>-81.606975</v>
      </c>
      <c r="DK13" s="71">
        <f t="shared" si="9"/>
        <v>18.295046</v>
      </c>
      <c r="DL13" s="71">
        <f t="shared" si="9"/>
        <v>31.440504</v>
      </c>
      <c r="DM13" s="71">
        <f t="shared" si="9"/>
        <v>-1.002523</v>
      </c>
      <c r="DN13" s="71">
        <f t="shared" si="9"/>
        <v>-3.643325</v>
      </c>
      <c r="DO13" s="71">
        <f t="shared" si="9"/>
        <v>117.781821</v>
      </c>
      <c r="DP13" s="71">
        <f t="shared" si="9"/>
        <v>58.860808</v>
      </c>
      <c r="DQ13" s="71">
        <f t="shared" si="9"/>
        <v>410.574323</v>
      </c>
      <c r="DR13" s="72">
        <f t="shared" si="9"/>
        <v>622.8215809999999</v>
      </c>
      <c r="DS13" s="71">
        <f t="shared" si="9"/>
        <v>69.222559</v>
      </c>
      <c r="DT13" s="71">
        <f t="shared" si="9"/>
        <v>44.319344</v>
      </c>
      <c r="DU13" s="71">
        <f t="shared" si="9"/>
        <v>56.440892</v>
      </c>
      <c r="DV13" s="71">
        <f t="shared" si="9"/>
        <v>-2.2443360000000006</v>
      </c>
      <c r="DW13" s="71">
        <f t="shared" si="9"/>
        <v>30.935282</v>
      </c>
      <c r="DX13" s="71">
        <f t="shared" si="9"/>
        <v>-49.728592</v>
      </c>
      <c r="DY13" s="71">
        <f t="shared" si="9"/>
        <v>16.494008</v>
      </c>
      <c r="DZ13" s="71">
        <f t="shared" si="9"/>
        <v>16.720939</v>
      </c>
      <c r="EA13" s="71">
        <f t="shared" si="9"/>
        <v>-96.136191</v>
      </c>
      <c r="EB13" s="71">
        <f t="shared" si="9"/>
        <v>750.767189</v>
      </c>
      <c r="EC13" s="71">
        <f t="shared" si="9"/>
        <v>38.069027</v>
      </c>
      <c r="ED13" s="71">
        <f aca="true" t="shared" si="10" ref="ED13:GO13">ED14+ED19</f>
        <v>42.446136</v>
      </c>
      <c r="EE13" s="72">
        <f t="shared" si="10"/>
        <v>917.3062570000001</v>
      </c>
      <c r="EF13" s="71">
        <f t="shared" si="10"/>
        <v>-4.49711</v>
      </c>
      <c r="EG13" s="71">
        <f t="shared" si="10"/>
        <v>-67.842586</v>
      </c>
      <c r="EH13" s="71">
        <f t="shared" si="10"/>
        <v>-19.187444</v>
      </c>
      <c r="EI13" s="71">
        <f t="shared" si="10"/>
        <v>-44.678094</v>
      </c>
      <c r="EJ13" s="71">
        <f t="shared" si="10"/>
        <v>-56.209367</v>
      </c>
      <c r="EK13" s="71">
        <f t="shared" si="10"/>
        <v>-44.481507</v>
      </c>
      <c r="EL13" s="71">
        <f t="shared" si="10"/>
        <v>-76.793891</v>
      </c>
      <c r="EM13" s="71">
        <f t="shared" si="10"/>
        <v>-33.955347</v>
      </c>
      <c r="EN13" s="71">
        <f t="shared" si="10"/>
        <v>-2.35264</v>
      </c>
      <c r="EO13" s="71">
        <f t="shared" si="10"/>
        <v>-34.953694</v>
      </c>
      <c r="EP13" s="71">
        <f t="shared" si="10"/>
        <v>4.087949</v>
      </c>
      <c r="EQ13" s="71">
        <f t="shared" si="10"/>
        <v>61.139849</v>
      </c>
      <c r="ER13" s="72">
        <f t="shared" si="10"/>
        <v>-319.723882</v>
      </c>
      <c r="ES13" s="71">
        <f t="shared" si="10"/>
        <v>50.282181</v>
      </c>
      <c r="ET13" s="71">
        <f t="shared" si="10"/>
        <v>-9.364322</v>
      </c>
      <c r="EU13" s="71">
        <f t="shared" si="10"/>
        <v>-13.467013</v>
      </c>
      <c r="EV13" s="71">
        <f t="shared" si="10"/>
        <v>-67.01143</v>
      </c>
      <c r="EW13" s="71">
        <f t="shared" si="10"/>
        <v>-56.045029</v>
      </c>
      <c r="EX13" s="71">
        <f t="shared" si="10"/>
        <v>-158.79358</v>
      </c>
      <c r="EY13" s="71">
        <f t="shared" si="10"/>
        <v>-98.88636</v>
      </c>
      <c r="EZ13" s="71">
        <f t="shared" si="10"/>
        <v>1.434789</v>
      </c>
      <c r="FA13" s="71">
        <f t="shared" si="10"/>
        <v>5.563525</v>
      </c>
      <c r="FB13" s="71">
        <f t="shared" si="10"/>
        <v>-22.049669</v>
      </c>
      <c r="FC13" s="71">
        <f t="shared" si="10"/>
        <v>-23.407242</v>
      </c>
      <c r="FD13" s="71">
        <f t="shared" si="10"/>
        <v>-121.037589</v>
      </c>
      <c r="FE13" s="72">
        <f t="shared" si="10"/>
        <v>-512.7817389999999</v>
      </c>
      <c r="FF13" s="71">
        <f t="shared" si="10"/>
        <v>-11.37886</v>
      </c>
      <c r="FG13" s="71">
        <f t="shared" si="10"/>
        <v>-94.310589</v>
      </c>
      <c r="FH13" s="71">
        <f t="shared" si="10"/>
        <v>27.527324</v>
      </c>
      <c r="FI13" s="71">
        <f t="shared" si="10"/>
        <v>20.979056</v>
      </c>
      <c r="FJ13" s="71">
        <f t="shared" si="10"/>
        <v>-42.899394</v>
      </c>
      <c r="FK13" s="71">
        <f t="shared" si="10"/>
        <v>-32.3229</v>
      </c>
      <c r="FL13" s="71">
        <f t="shared" si="10"/>
        <v>58.582517</v>
      </c>
      <c r="FM13" s="71">
        <f t="shared" si="10"/>
        <v>-45.021493</v>
      </c>
      <c r="FN13" s="71">
        <f t="shared" si="10"/>
        <v>0.252121</v>
      </c>
      <c r="FO13" s="71">
        <f t="shared" si="10"/>
        <v>-17.562065</v>
      </c>
      <c r="FP13" s="71">
        <f t="shared" si="10"/>
        <v>-51.005171</v>
      </c>
      <c r="FQ13" s="71">
        <f t="shared" si="10"/>
        <v>-53.545288</v>
      </c>
      <c r="FR13" s="72">
        <f t="shared" si="10"/>
        <v>-240.70474199999998</v>
      </c>
      <c r="FS13" s="71">
        <f t="shared" si="10"/>
        <v>-42.141395</v>
      </c>
      <c r="FT13" s="71">
        <f t="shared" si="10"/>
        <v>-87.430749</v>
      </c>
      <c r="FU13" s="71">
        <f t="shared" si="10"/>
        <v>-55.715878</v>
      </c>
      <c r="FV13" s="71">
        <f t="shared" si="10"/>
        <v>-84.1964615</v>
      </c>
      <c r="FW13" s="71">
        <f t="shared" si="10"/>
        <v>-61.150583</v>
      </c>
      <c r="FX13" s="71">
        <f t="shared" si="10"/>
        <v>-89.183061</v>
      </c>
      <c r="FY13" s="71">
        <f t="shared" si="10"/>
        <v>10.868809</v>
      </c>
      <c r="FZ13" s="71">
        <f t="shared" si="10"/>
        <v>0.501075</v>
      </c>
      <c r="GA13" s="71">
        <f t="shared" si="10"/>
        <v>-1.081891</v>
      </c>
      <c r="GB13" s="71">
        <f t="shared" si="10"/>
        <v>1.438839</v>
      </c>
      <c r="GC13" s="71">
        <f t="shared" si="10"/>
        <v>16.00868</v>
      </c>
      <c r="GD13" s="71">
        <f t="shared" si="10"/>
        <v>-23.124528</v>
      </c>
      <c r="GE13" s="72">
        <f t="shared" si="10"/>
        <v>-415.2071435</v>
      </c>
      <c r="GF13" s="71">
        <f t="shared" si="10"/>
        <v>33.856124</v>
      </c>
      <c r="GG13" s="71">
        <f t="shared" si="10"/>
        <v>2.438063</v>
      </c>
      <c r="GH13" s="71">
        <f t="shared" si="10"/>
        <v>-13.5972759</v>
      </c>
      <c r="GI13" s="71">
        <f t="shared" si="10"/>
        <v>-7.089774</v>
      </c>
      <c r="GJ13" s="71">
        <f t="shared" si="10"/>
        <v>3.928231</v>
      </c>
      <c r="GK13" s="71">
        <f t="shared" si="10"/>
        <v>-0.784227099999964</v>
      </c>
      <c r="GL13" s="71">
        <f t="shared" si="10"/>
        <v>2.772776</v>
      </c>
      <c r="GM13" s="71">
        <f t="shared" si="10"/>
        <v>-47.853039</v>
      </c>
      <c r="GN13" s="71">
        <f t="shared" si="10"/>
        <v>-77.26999</v>
      </c>
      <c r="GO13" s="71">
        <f t="shared" si="10"/>
        <v>-79.118149</v>
      </c>
      <c r="GP13" s="71">
        <f aca="true" t="shared" si="11" ref="GP13:HR13">GP14+GP19</f>
        <v>-55.79235</v>
      </c>
      <c r="GQ13" s="71">
        <f t="shared" si="11"/>
        <v>-43.190438</v>
      </c>
      <c r="GR13" s="72">
        <f t="shared" si="11"/>
        <v>-281.700049</v>
      </c>
      <c r="GS13" s="71">
        <f t="shared" si="11"/>
        <v>-73.19762339999997</v>
      </c>
      <c r="GT13" s="71">
        <f t="shared" si="11"/>
        <v>-3.0719287000000177</v>
      </c>
      <c r="GU13" s="71">
        <f t="shared" si="11"/>
        <v>-32.22761049999997</v>
      </c>
      <c r="GV13" s="71">
        <f t="shared" si="11"/>
        <v>-37.0878995</v>
      </c>
      <c r="GW13" s="71">
        <f t="shared" si="11"/>
        <v>-38.96866579999998</v>
      </c>
      <c r="GX13" s="71">
        <f t="shared" si="11"/>
        <v>-57.88432880000004</v>
      </c>
      <c r="GY13" s="71">
        <f t="shared" si="11"/>
        <v>8.80891261</v>
      </c>
      <c r="GZ13" s="71">
        <f t="shared" si="11"/>
        <v>-18.095512019999997</v>
      </c>
      <c r="HA13" s="71">
        <f t="shared" si="11"/>
        <v>-10.969018300000002</v>
      </c>
      <c r="HB13" s="71">
        <f t="shared" si="11"/>
        <v>-16.97069029</v>
      </c>
      <c r="HC13" s="71">
        <f t="shared" si="11"/>
        <v>-5.7875689999999995</v>
      </c>
      <c r="HD13" s="71">
        <f t="shared" si="11"/>
        <v>492.0722642</v>
      </c>
      <c r="HE13" s="72">
        <f t="shared" si="11"/>
        <v>206.62033049999997</v>
      </c>
      <c r="HF13" s="71">
        <f t="shared" si="11"/>
        <v>-1.358756</v>
      </c>
      <c r="HG13" s="71">
        <f t="shared" si="11"/>
        <v>-13.619508</v>
      </c>
      <c r="HH13" s="71">
        <f t="shared" si="11"/>
        <v>-85.531902</v>
      </c>
      <c r="HI13" s="71">
        <f t="shared" si="11"/>
        <v>-78.021505</v>
      </c>
      <c r="HJ13" s="71">
        <f t="shared" si="11"/>
        <v>-84.943689</v>
      </c>
      <c r="HK13" s="71">
        <f t="shared" si="11"/>
        <v>-43.705493</v>
      </c>
      <c r="HL13" s="71">
        <f t="shared" si="11"/>
        <v>-0.152961</v>
      </c>
      <c r="HM13" s="71">
        <f t="shared" si="11"/>
        <v>-6.569034483364269</v>
      </c>
      <c r="HN13" s="71">
        <f t="shared" si="11"/>
        <v>-27.10678362289287</v>
      </c>
      <c r="HO13" s="71">
        <f t="shared" si="11"/>
        <v>-16.931222899999998</v>
      </c>
      <c r="HP13" s="71">
        <f t="shared" si="11"/>
        <v>-18.699252</v>
      </c>
      <c r="HQ13" s="71">
        <f t="shared" si="11"/>
        <v>-10.860417079574324</v>
      </c>
      <c r="HR13" s="72">
        <f t="shared" si="11"/>
        <v>-387.5005240858315</v>
      </c>
      <c r="HS13" s="63"/>
      <c r="HT13" s="63"/>
      <c r="HU13" s="63"/>
      <c r="HV13" s="63"/>
      <c r="HW13" s="63"/>
      <c r="HX13" s="63"/>
      <c r="HY13" s="63"/>
      <c r="HZ13" s="63"/>
      <c r="IA13" s="63"/>
      <c r="IB13" s="63"/>
    </row>
    <row r="14" spans="1:236" s="70" customFormat="1" ht="25.5" customHeight="1">
      <c r="A14" s="63"/>
      <c r="B14" s="54"/>
      <c r="C14" s="53"/>
      <c r="D14" s="53" t="s">
        <v>10</v>
      </c>
      <c r="E14" s="49"/>
      <c r="F14" s="74">
        <v>41.813016999999974</v>
      </c>
      <c r="G14" s="74">
        <v>23.17618600000001</v>
      </c>
      <c r="H14" s="74">
        <v>79.936428</v>
      </c>
      <c r="I14" s="74">
        <v>71.4040100000002</v>
      </c>
      <c r="J14" s="74">
        <v>54.61174199999999</v>
      </c>
      <c r="K14" s="74">
        <v>88.33040200000022</v>
      </c>
      <c r="L14" s="74">
        <v>41.210951000000165</v>
      </c>
      <c r="M14" s="74">
        <v>70.43105900000023</v>
      </c>
      <c r="N14" s="74">
        <v>-63.52591899999976</v>
      </c>
      <c r="O14" s="74">
        <v>-51.57791399999989</v>
      </c>
      <c r="P14" s="74">
        <v>-42.395903000000004</v>
      </c>
      <c r="Q14" s="74">
        <v>38.071086000000136</v>
      </c>
      <c r="R14" s="75">
        <f>SUM(F14:Q14)</f>
        <v>351.48514500000135</v>
      </c>
      <c r="S14" s="74">
        <v>19.549131999999997</v>
      </c>
      <c r="T14" s="74">
        <v>12.31107</v>
      </c>
      <c r="U14" s="74">
        <v>88.768083</v>
      </c>
      <c r="V14" s="74">
        <v>320.243783</v>
      </c>
      <c r="W14" s="74">
        <v>-22.29644499999999</v>
      </c>
      <c r="X14" s="74">
        <v>3.3744980000000004</v>
      </c>
      <c r="Y14" s="74">
        <v>77.128311</v>
      </c>
      <c r="Z14" s="74">
        <v>182.11560599999999</v>
      </c>
      <c r="AA14" s="74">
        <v>45.63765</v>
      </c>
      <c r="AB14" s="74">
        <v>120.499768</v>
      </c>
      <c r="AC14" s="74">
        <v>9.737595</v>
      </c>
      <c r="AD14" s="74">
        <v>713.286459</v>
      </c>
      <c r="AE14" s="75">
        <f>SUM(S14:AD14)</f>
        <v>1570.35551</v>
      </c>
      <c r="AF14" s="74">
        <v>13.702819000000545</v>
      </c>
      <c r="AG14" s="74">
        <v>-97.27955099999906</v>
      </c>
      <c r="AH14" s="74">
        <v>139.2217469999993</v>
      </c>
      <c r="AI14" s="74">
        <v>290.00935399999946</v>
      </c>
      <c r="AJ14" s="74">
        <v>-295.27771799999925</v>
      </c>
      <c r="AK14" s="74">
        <v>75.28428399999933</v>
      </c>
      <c r="AL14" s="74">
        <v>-146.83326200000002</v>
      </c>
      <c r="AM14" s="74">
        <v>134.98838799999857</v>
      </c>
      <c r="AN14" s="74">
        <v>-159.39528700000005</v>
      </c>
      <c r="AO14" s="74">
        <v>144.49247500000104</v>
      </c>
      <c r="AP14" s="74">
        <v>-43.10723000000087</v>
      </c>
      <c r="AQ14" s="74">
        <v>-36.54665199999931</v>
      </c>
      <c r="AR14" s="75">
        <f>SUM(AF14:AQ14)</f>
        <v>19.259366999999685</v>
      </c>
      <c r="AS14" s="74">
        <v>-119.212256</v>
      </c>
      <c r="AT14" s="74">
        <v>-57.524676</v>
      </c>
      <c r="AU14" s="74">
        <v>6.022028000000034</v>
      </c>
      <c r="AV14" s="74">
        <v>13.621203999999935</v>
      </c>
      <c r="AW14" s="74">
        <v>11.042384999999939</v>
      </c>
      <c r="AX14" s="74">
        <v>-17.75588600000004</v>
      </c>
      <c r="AY14" s="74">
        <v>-157.43358199999972</v>
      </c>
      <c r="AZ14" s="74">
        <v>-45.77643400000028</v>
      </c>
      <c r="BA14" s="74">
        <v>-51.38072200000006</v>
      </c>
      <c r="BB14" s="74">
        <v>-33.08479400000044</v>
      </c>
      <c r="BC14" s="74">
        <v>-8.923266</v>
      </c>
      <c r="BD14" s="74">
        <v>50.637258000000315</v>
      </c>
      <c r="BE14" s="75">
        <f>SUM(AS14:BD14)</f>
        <v>-409.7687410000003</v>
      </c>
      <c r="BF14" s="74">
        <v>25.782174999999995</v>
      </c>
      <c r="BG14" s="74">
        <v>65.30225300000006</v>
      </c>
      <c r="BH14" s="74">
        <v>157.49536199999957</v>
      </c>
      <c r="BI14" s="74">
        <v>49.76242400000015</v>
      </c>
      <c r="BJ14" s="74">
        <v>19.747630000000157</v>
      </c>
      <c r="BK14" s="74">
        <v>-7.587166000000096</v>
      </c>
      <c r="BL14" s="74">
        <v>18.980040999999815</v>
      </c>
      <c r="BM14" s="74">
        <v>13.972741000000042</v>
      </c>
      <c r="BN14" s="74">
        <v>112.78941100000021</v>
      </c>
      <c r="BO14" s="74">
        <v>114.79269299999967</v>
      </c>
      <c r="BP14" s="74">
        <v>-18.600585</v>
      </c>
      <c r="BQ14" s="74">
        <v>48.48544300000016</v>
      </c>
      <c r="BR14" s="75">
        <f>SUM(BF14:BQ14)</f>
        <v>600.9224219999998</v>
      </c>
      <c r="BS14" s="74">
        <v>41.83400399999972</v>
      </c>
      <c r="BT14" s="74">
        <v>47.68854799999998</v>
      </c>
      <c r="BU14" s="74">
        <v>29.976069999999737</v>
      </c>
      <c r="BV14" s="74">
        <v>20.52886599999998</v>
      </c>
      <c r="BW14" s="74">
        <v>37.36357500000011</v>
      </c>
      <c r="BX14" s="74">
        <v>54.8529979999999</v>
      </c>
      <c r="BY14" s="74">
        <v>71.96246500000012</v>
      </c>
      <c r="BZ14" s="74">
        <v>7.5374669999999355</v>
      </c>
      <c r="CA14" s="74">
        <v>-6.5097669999999255</v>
      </c>
      <c r="CB14" s="74">
        <v>23.55782600000002</v>
      </c>
      <c r="CC14" s="74">
        <v>39.07542499999992</v>
      </c>
      <c r="CD14" s="74">
        <v>-3.3083959999999593</v>
      </c>
      <c r="CE14" s="75">
        <f>SUM(BS14:CD14)</f>
        <v>364.5590809999996</v>
      </c>
      <c r="CF14" s="74">
        <v>-29.404985999999937</v>
      </c>
      <c r="CG14" s="74">
        <v>-18.149832000000046</v>
      </c>
      <c r="CH14" s="74">
        <v>0.6231840000001654</v>
      </c>
      <c r="CI14" s="74">
        <v>-27.973315000000056</v>
      </c>
      <c r="CJ14" s="74">
        <v>-6.134238999999965</v>
      </c>
      <c r="CK14" s="74">
        <v>-28.764047999999967</v>
      </c>
      <c r="CL14" s="74">
        <v>-5.907312000000005</v>
      </c>
      <c r="CM14" s="74">
        <v>15.449869999999876</v>
      </c>
      <c r="CN14" s="74">
        <v>17.18822500000006</v>
      </c>
      <c r="CO14" s="74">
        <v>19.56986500000022</v>
      </c>
      <c r="CP14" s="74">
        <v>39.665205999999955</v>
      </c>
      <c r="CQ14" s="74">
        <v>-36.14012599999995</v>
      </c>
      <c r="CR14" s="75">
        <f>SUM(CF14:CQ14)</f>
        <v>-59.977507999999645</v>
      </c>
      <c r="CS14" s="74">
        <v>28.7775</v>
      </c>
      <c r="CT14" s="74">
        <v>45.944168</v>
      </c>
      <c r="CU14" s="74">
        <v>21.579924</v>
      </c>
      <c r="CV14" s="74">
        <v>31.202668</v>
      </c>
      <c r="CW14" s="74">
        <v>19.279218</v>
      </c>
      <c r="CX14" s="74">
        <v>-17.093270999999994</v>
      </c>
      <c r="CY14" s="74">
        <v>9.82647</v>
      </c>
      <c r="CZ14" s="74">
        <v>30.407354</v>
      </c>
      <c r="DA14" s="74">
        <v>28.812490999999966</v>
      </c>
      <c r="DB14" s="74">
        <v>20.682031000000002</v>
      </c>
      <c r="DC14" s="74">
        <v>-122.003082</v>
      </c>
      <c r="DD14" s="74">
        <v>22.161348999999998</v>
      </c>
      <c r="DE14" s="75">
        <f>SUM(CS14:DD14)</f>
        <v>119.57681999999997</v>
      </c>
      <c r="DF14" s="74">
        <v>15.414492</v>
      </c>
      <c r="DG14" s="74">
        <v>23.094279</v>
      </c>
      <c r="DH14" s="74">
        <v>0.066096</v>
      </c>
      <c r="DI14" s="74">
        <v>33.547035</v>
      </c>
      <c r="DJ14" s="74">
        <v>30.631024999999994</v>
      </c>
      <c r="DK14" s="74">
        <v>18.295046</v>
      </c>
      <c r="DL14" s="74">
        <v>31.440504</v>
      </c>
      <c r="DM14" s="74">
        <v>-1.002523</v>
      </c>
      <c r="DN14" s="74">
        <v>-3.643325</v>
      </c>
      <c r="DO14" s="74">
        <v>117.781821</v>
      </c>
      <c r="DP14" s="74">
        <v>58.860808</v>
      </c>
      <c r="DQ14" s="74">
        <v>410.574323</v>
      </c>
      <c r="DR14" s="75">
        <f>SUM(DF14:DQ14)</f>
        <v>735.059581</v>
      </c>
      <c r="DS14" s="74">
        <v>69.222559</v>
      </c>
      <c r="DT14" s="74">
        <v>44.319344</v>
      </c>
      <c r="DU14" s="74">
        <v>56.440892</v>
      </c>
      <c r="DV14" s="74">
        <v>-2.2443360000000006</v>
      </c>
      <c r="DW14" s="74">
        <v>30.935282</v>
      </c>
      <c r="DX14" s="74">
        <v>-49.728592</v>
      </c>
      <c r="DY14" s="74">
        <v>16.494008</v>
      </c>
      <c r="DZ14" s="74">
        <v>16.720939</v>
      </c>
      <c r="EA14" s="74">
        <v>-96.136191</v>
      </c>
      <c r="EB14" s="74">
        <v>750.767189</v>
      </c>
      <c r="EC14" s="74">
        <v>38.069027</v>
      </c>
      <c r="ED14" s="74">
        <v>42.446136</v>
      </c>
      <c r="EE14" s="75">
        <f>SUM(DS14:ED14)</f>
        <v>917.3062570000001</v>
      </c>
      <c r="EF14" s="74">
        <v>-4.49711</v>
      </c>
      <c r="EG14" s="74">
        <v>-67.842586</v>
      </c>
      <c r="EH14" s="74">
        <v>-19.187444</v>
      </c>
      <c r="EI14" s="74">
        <v>-44.678094</v>
      </c>
      <c r="EJ14" s="74">
        <v>-56.209367</v>
      </c>
      <c r="EK14" s="74">
        <v>-44.481507</v>
      </c>
      <c r="EL14" s="74">
        <v>-76.793891</v>
      </c>
      <c r="EM14" s="74">
        <v>-33.955347</v>
      </c>
      <c r="EN14" s="74">
        <v>-2.35264</v>
      </c>
      <c r="EO14" s="74">
        <v>-34.953694</v>
      </c>
      <c r="EP14" s="74">
        <v>4.087949</v>
      </c>
      <c r="EQ14" s="74">
        <v>61.139849</v>
      </c>
      <c r="ER14" s="75">
        <f aca="true" t="shared" si="12" ref="ER14:ER21">SUM(EF14:EQ14)</f>
        <v>-319.723882</v>
      </c>
      <c r="ES14" s="74">
        <v>50.282181</v>
      </c>
      <c r="ET14" s="74">
        <v>-9.364322</v>
      </c>
      <c r="EU14" s="74">
        <v>-13.467013</v>
      </c>
      <c r="EV14" s="74">
        <v>-67.01143</v>
      </c>
      <c r="EW14" s="74">
        <v>-56.045029</v>
      </c>
      <c r="EX14" s="74">
        <v>-158.79358</v>
      </c>
      <c r="EY14" s="74">
        <v>-98.88636</v>
      </c>
      <c r="EZ14" s="74">
        <v>1.434789</v>
      </c>
      <c r="FA14" s="74">
        <v>5.563525</v>
      </c>
      <c r="FB14" s="74">
        <v>-22.049669</v>
      </c>
      <c r="FC14" s="74">
        <v>-23.407242</v>
      </c>
      <c r="FD14" s="74">
        <v>-121.037589</v>
      </c>
      <c r="FE14" s="75">
        <f aca="true" t="shared" si="13" ref="FE14:FE21">SUM(ES14:FD14)</f>
        <v>-512.7817389999999</v>
      </c>
      <c r="FF14" s="74">
        <v>-11.37886</v>
      </c>
      <c r="FG14" s="74">
        <v>-94.310589</v>
      </c>
      <c r="FH14" s="74">
        <v>27.527324</v>
      </c>
      <c r="FI14" s="74">
        <v>20.979056</v>
      </c>
      <c r="FJ14" s="74">
        <v>-42.899394</v>
      </c>
      <c r="FK14" s="74">
        <v>-32.3229</v>
      </c>
      <c r="FL14" s="74">
        <v>58.582517</v>
      </c>
      <c r="FM14" s="74">
        <v>-45.021493</v>
      </c>
      <c r="FN14" s="74">
        <v>0.252121</v>
      </c>
      <c r="FO14" s="74">
        <v>-17.562065</v>
      </c>
      <c r="FP14" s="74">
        <v>-51.005171</v>
      </c>
      <c r="FQ14" s="74">
        <v>-53.545288</v>
      </c>
      <c r="FR14" s="75">
        <f aca="true" t="shared" si="14" ref="FR14:FR21">SUM(FF14:FQ14)</f>
        <v>-240.70474199999998</v>
      </c>
      <c r="FS14" s="74">
        <v>-42.141395</v>
      </c>
      <c r="FT14" s="74">
        <v>-87.430749</v>
      </c>
      <c r="FU14" s="74">
        <v>-55.715878</v>
      </c>
      <c r="FV14" s="74">
        <v>-84.1964615</v>
      </c>
      <c r="FW14" s="74">
        <v>-61.150583</v>
      </c>
      <c r="FX14" s="74">
        <v>-89.183061</v>
      </c>
      <c r="FY14" s="74">
        <v>10.868809</v>
      </c>
      <c r="FZ14" s="74">
        <v>0.501075</v>
      </c>
      <c r="GA14" s="74">
        <v>-1.081891</v>
      </c>
      <c r="GB14" s="74">
        <v>1.438839</v>
      </c>
      <c r="GC14" s="74">
        <v>16.00868</v>
      </c>
      <c r="GD14" s="74">
        <v>-23.124528</v>
      </c>
      <c r="GE14" s="75">
        <f aca="true" t="shared" si="15" ref="GE14:GE21">SUM(FS14:GD14)</f>
        <v>-415.2071435</v>
      </c>
      <c r="GF14" s="74">
        <v>33.856124</v>
      </c>
      <c r="GG14" s="74">
        <v>2.438063</v>
      </c>
      <c r="GH14" s="74">
        <v>-13.5972759</v>
      </c>
      <c r="GI14" s="74">
        <v>-7.089774</v>
      </c>
      <c r="GJ14" s="74">
        <v>3.928231</v>
      </c>
      <c r="GK14" s="74">
        <f>-784227.099999964/1000000</f>
        <v>-0.784227099999964</v>
      </c>
      <c r="GL14" s="74">
        <v>2.772776</v>
      </c>
      <c r="GM14" s="74">
        <v>-47.853039</v>
      </c>
      <c r="GN14" s="74">
        <v>-77.26999</v>
      </c>
      <c r="GO14" s="74">
        <v>-79.118149</v>
      </c>
      <c r="GP14" s="74">
        <v>-55.79235</v>
      </c>
      <c r="GQ14" s="74">
        <v>-43.190438</v>
      </c>
      <c r="GR14" s="75">
        <f aca="true" t="shared" si="16" ref="GR14:GR21">SUM(GF14:GQ14)</f>
        <v>-281.700049</v>
      </c>
      <c r="GS14" s="74">
        <v>-73.19762339999997</v>
      </c>
      <c r="GT14" s="74">
        <v>-3.0719287000000177</v>
      </c>
      <c r="GU14" s="74">
        <v>-32.22761049999997</v>
      </c>
      <c r="GV14" s="74">
        <v>-37.0878995</v>
      </c>
      <c r="GW14" s="74">
        <v>-38.96866579999998</v>
      </c>
      <c r="GX14" s="74">
        <v>-57.88432880000004</v>
      </c>
      <c r="GY14" s="74">
        <v>8.80891261</v>
      </c>
      <c r="GZ14" s="74">
        <v>-18.095512019999997</v>
      </c>
      <c r="HA14" s="74">
        <v>-10.969018300000002</v>
      </c>
      <c r="HB14" s="74">
        <v>-16.97069029</v>
      </c>
      <c r="HC14" s="74">
        <v>-5.7875689999999995</v>
      </c>
      <c r="HD14" s="74">
        <v>-7.927735800000011</v>
      </c>
      <c r="HE14" s="75">
        <f aca="true" t="shared" si="17" ref="HE14:HE21">SUM(GS14:HD14)</f>
        <v>-293.37966950000003</v>
      </c>
      <c r="HF14" s="74">
        <v>-1.358756</v>
      </c>
      <c r="HG14" s="74">
        <v>-13.619508</v>
      </c>
      <c r="HH14" s="74">
        <v>-85.531902</v>
      </c>
      <c r="HI14" s="74">
        <v>-78.021505</v>
      </c>
      <c r="HJ14" s="74">
        <v>-84.943689</v>
      </c>
      <c r="HK14" s="74">
        <v>-43.705493</v>
      </c>
      <c r="HL14" s="74">
        <v>-0.152961</v>
      </c>
      <c r="HM14" s="74">
        <v>-6.569034483364269</v>
      </c>
      <c r="HN14" s="74">
        <v>-27.10678362289287</v>
      </c>
      <c r="HO14" s="74">
        <v>-16.931222899999998</v>
      </c>
      <c r="HP14" s="74">
        <v>-18.699252</v>
      </c>
      <c r="HQ14" s="74">
        <v>-10.860417079574324</v>
      </c>
      <c r="HR14" s="75">
        <f aca="true" t="shared" si="18" ref="HR14:HR21">SUM(HF14:HQ14)</f>
        <v>-387.5005240858315</v>
      </c>
      <c r="HS14" s="63"/>
      <c r="HT14" s="63"/>
      <c r="HU14" s="63"/>
      <c r="HV14" s="63"/>
      <c r="HW14" s="63"/>
      <c r="HX14" s="63"/>
      <c r="HY14" s="63"/>
      <c r="HZ14" s="63"/>
      <c r="IA14" s="63"/>
      <c r="IB14" s="63"/>
    </row>
    <row r="15" spans="1:236" s="70" customFormat="1" ht="25.5" customHeight="1" hidden="1">
      <c r="A15" s="63"/>
      <c r="B15" s="54"/>
      <c r="C15" s="53"/>
      <c r="D15" s="53"/>
      <c r="E15" s="59" t="s">
        <v>26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>
        <f>SUM(F15:Q15)</f>
        <v>0</v>
      </c>
      <c r="S15" s="74"/>
      <c r="T15" s="74"/>
      <c r="U15" s="74"/>
      <c r="V15" s="74">
        <v>150</v>
      </c>
      <c r="W15" s="74"/>
      <c r="X15" s="74"/>
      <c r="Y15" s="74"/>
      <c r="Z15" s="74"/>
      <c r="AA15" s="74"/>
      <c r="AB15" s="74"/>
      <c r="AC15" s="74"/>
      <c r="AD15" s="74"/>
      <c r="AE15" s="75">
        <f>SUM(S15:AD15)</f>
        <v>150</v>
      </c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>
        <f>SUM(AF15:AQ15)</f>
        <v>0</v>
      </c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5">
        <f>SUM(AS15:BD15)</f>
        <v>0</v>
      </c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5">
        <f>SUM(BF15:BQ15)</f>
        <v>0</v>
      </c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5">
        <f>SUM(BS15:CD15)</f>
        <v>0</v>
      </c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5">
        <f>SUM(CF15:CQ15)</f>
        <v>0</v>
      </c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5">
        <f>SUM(CS15:DD15)</f>
        <v>0</v>
      </c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5">
        <f>SUM(DF15:DQ15)</f>
        <v>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5">
        <f>SUM(DS15:ED15)</f>
        <v>0</v>
      </c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>
        <f t="shared" si="12"/>
        <v>0</v>
      </c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>
        <f t="shared" si="13"/>
        <v>0</v>
      </c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5">
        <f t="shared" si="14"/>
        <v>0</v>
      </c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5">
        <f t="shared" si="15"/>
        <v>0</v>
      </c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5">
        <f t="shared" si="16"/>
        <v>0</v>
      </c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5">
        <f t="shared" si="17"/>
        <v>0</v>
      </c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5">
        <f t="shared" si="18"/>
        <v>0</v>
      </c>
      <c r="HS15" s="63"/>
      <c r="HT15" s="63"/>
      <c r="HU15" s="63"/>
      <c r="HV15" s="63"/>
      <c r="HW15" s="63"/>
      <c r="HX15" s="63"/>
      <c r="HY15" s="63"/>
      <c r="HZ15" s="63"/>
      <c r="IA15" s="63"/>
      <c r="IB15" s="63"/>
    </row>
    <row r="16" spans="1:236" s="70" customFormat="1" ht="25.5" customHeight="1" hidden="1">
      <c r="A16" s="63"/>
      <c r="B16" s="54"/>
      <c r="C16" s="53"/>
      <c r="D16" s="53"/>
      <c r="E16" s="59" t="s">
        <v>27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>
        <f>SUM(F16:Q16)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>
        <v>559.7</v>
      </c>
      <c r="AE16" s="75">
        <f>SUM(S16:AD16)</f>
        <v>559.7</v>
      </c>
      <c r="AF16" s="74">
        <v>90.5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>
        <f>SUM(AF16:AQ16)</f>
        <v>90.5</v>
      </c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5">
        <f>SUM(AS16:BD16)</f>
        <v>0</v>
      </c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5">
        <f>SUM(BF16:BQ16)</f>
        <v>0</v>
      </c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5">
        <f>SUM(BS16:CD16)</f>
        <v>0</v>
      </c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5">
        <f>SUM(CF16:CQ16)</f>
        <v>0</v>
      </c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5">
        <f>SUM(CS16:DD16)</f>
        <v>0</v>
      </c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5">
        <f>SUM(DF16:DQ16)</f>
        <v>0</v>
      </c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5">
        <f>SUM(DS16:ED16)</f>
        <v>0</v>
      </c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5">
        <f t="shared" si="12"/>
        <v>0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>
        <f t="shared" si="13"/>
        <v>0</v>
      </c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5">
        <f t="shared" si="14"/>
        <v>0</v>
      </c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5">
        <f t="shared" si="15"/>
        <v>0</v>
      </c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5">
        <f t="shared" si="16"/>
        <v>0</v>
      </c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5">
        <f t="shared" si="17"/>
        <v>0</v>
      </c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5">
        <f t="shared" si="18"/>
        <v>0</v>
      </c>
      <c r="HS16" s="63"/>
      <c r="HT16" s="63"/>
      <c r="HU16" s="63"/>
      <c r="HV16" s="63"/>
      <c r="HW16" s="63"/>
      <c r="HX16" s="63"/>
      <c r="HY16" s="63"/>
      <c r="HZ16" s="63"/>
      <c r="IA16" s="63"/>
      <c r="IB16" s="63"/>
    </row>
    <row r="17" spans="1:236" s="70" customFormat="1" ht="25.5" customHeight="1" hidden="1">
      <c r="A17" s="63"/>
      <c r="B17" s="54"/>
      <c r="C17" s="53"/>
      <c r="D17" s="53"/>
      <c r="E17" s="59" t="s">
        <v>28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>
        <f>SUM(F17:Q17)</f>
        <v>0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5">
        <f>SUM(S17:AD17)</f>
        <v>0</v>
      </c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>
        <v>106.5</v>
      </c>
      <c r="AQ17" s="74"/>
      <c r="AR17" s="75">
        <f>SUM(AF17:AQ17)</f>
        <v>106.5</v>
      </c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5">
        <f>SUM(AS17:BD17)</f>
        <v>0</v>
      </c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5">
        <f>SUM(BF17:BQ17)</f>
        <v>0</v>
      </c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5">
        <f>SUM(BS17:CD17)</f>
        <v>0</v>
      </c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5">
        <f>SUM(CF17:CQ17)</f>
        <v>0</v>
      </c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5">
        <f>SUM(CS17:DD17)</f>
        <v>0</v>
      </c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5">
        <f>SUM(DF17:DQ17)</f>
        <v>0</v>
      </c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5">
        <f>SUM(DS17:ED17)</f>
        <v>0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5">
        <f t="shared" si="12"/>
        <v>0</v>
      </c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>
        <f t="shared" si="13"/>
        <v>0</v>
      </c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5">
        <f t="shared" si="14"/>
        <v>0</v>
      </c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5">
        <f t="shared" si="15"/>
        <v>0</v>
      </c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5">
        <f t="shared" si="16"/>
        <v>0</v>
      </c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5">
        <f t="shared" si="17"/>
        <v>0</v>
      </c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5">
        <f t="shared" si="18"/>
        <v>0</v>
      </c>
      <c r="HS17" s="63"/>
      <c r="HT17" s="63"/>
      <c r="HU17" s="63"/>
      <c r="HV17" s="63"/>
      <c r="HW17" s="63"/>
      <c r="HX17" s="63"/>
      <c r="HY17" s="63"/>
      <c r="HZ17" s="63"/>
      <c r="IA17" s="63"/>
      <c r="IB17" s="63"/>
    </row>
    <row r="18" spans="1:236" s="70" customFormat="1" ht="25.5" customHeight="1">
      <c r="A18" s="63"/>
      <c r="B18" s="54"/>
      <c r="C18" s="53"/>
      <c r="D18" s="58" t="s">
        <v>21</v>
      </c>
      <c r="E18" s="58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5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5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5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5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>
        <v>309.762612</v>
      </c>
      <c r="DR18" s="75">
        <v>309.762612</v>
      </c>
      <c r="DS18" s="74"/>
      <c r="DT18" s="74"/>
      <c r="DU18" s="74"/>
      <c r="DV18" s="74"/>
      <c r="DW18" s="74"/>
      <c r="DX18" s="74"/>
      <c r="DY18" s="74"/>
      <c r="DZ18" s="74"/>
      <c r="EA18" s="74"/>
      <c r="EB18" s="74">
        <v>756.872582</v>
      </c>
      <c r="EC18" s="74"/>
      <c r="ED18" s="74"/>
      <c r="EE18" s="75">
        <v>756.872582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5">
        <f t="shared" si="12"/>
        <v>0</v>
      </c>
      <c r="ES18" s="74"/>
      <c r="ET18" s="74"/>
      <c r="EU18" s="74"/>
      <c r="EV18" s="74"/>
      <c r="EW18" s="74"/>
      <c r="EX18" s="74"/>
      <c r="EY18" s="74">
        <v>1.392502</v>
      </c>
      <c r="EZ18" s="74"/>
      <c r="FA18" s="74">
        <v>26.478514</v>
      </c>
      <c r="FB18" s="74"/>
      <c r="FC18" s="74"/>
      <c r="FD18" s="74"/>
      <c r="FE18" s="75">
        <f t="shared" si="13"/>
        <v>27.871016</v>
      </c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5">
        <f t="shared" si="14"/>
        <v>0</v>
      </c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5">
        <f t="shared" si="15"/>
        <v>0</v>
      </c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5">
        <f t="shared" si="16"/>
        <v>0</v>
      </c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5">
        <f t="shared" si="17"/>
        <v>0</v>
      </c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5">
        <f t="shared" si="18"/>
        <v>0</v>
      </c>
      <c r="HS18" s="63"/>
      <c r="HT18" s="63"/>
      <c r="HU18" s="63"/>
      <c r="HV18" s="63"/>
      <c r="HW18" s="63"/>
      <c r="HX18" s="63"/>
      <c r="HY18" s="63"/>
      <c r="HZ18" s="63"/>
      <c r="IA18" s="63"/>
      <c r="IB18" s="63"/>
    </row>
    <row r="19" spans="1:236" s="70" customFormat="1" ht="25.5" customHeight="1">
      <c r="A19" s="63"/>
      <c r="B19" s="54"/>
      <c r="C19" s="53"/>
      <c r="D19" s="53" t="s">
        <v>11</v>
      </c>
      <c r="E19" s="49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>
        <f aca="true" t="shared" si="19" ref="R19:R26">SUM(F19:Q19)</f>
        <v>0</v>
      </c>
      <c r="S19" s="74"/>
      <c r="T19" s="74"/>
      <c r="U19" s="74"/>
      <c r="V19" s="74">
        <f>V20+V21</f>
        <v>50.005576000000005</v>
      </c>
      <c r="W19" s="74">
        <f>W20+W21</f>
        <v>148.309992</v>
      </c>
      <c r="X19" s="74"/>
      <c r="Y19" s="74"/>
      <c r="Z19" s="74">
        <f>Z20+Z21</f>
        <v>101.690008</v>
      </c>
      <c r="AA19" s="74"/>
      <c r="AB19" s="74">
        <f>AB20+AB21</f>
        <v>-50</v>
      </c>
      <c r="AC19" s="74"/>
      <c r="AD19" s="74"/>
      <c r="AE19" s="75">
        <f>SUM(S19:AD19)</f>
        <v>250.00557600000002</v>
      </c>
      <c r="AF19" s="74"/>
      <c r="AG19" s="74"/>
      <c r="AH19" s="74"/>
      <c r="AI19" s="74"/>
      <c r="AJ19" s="74"/>
      <c r="AK19" s="74"/>
      <c r="AL19" s="74">
        <f>AL20+AL21</f>
        <v>25</v>
      </c>
      <c r="AM19" s="74"/>
      <c r="AN19" s="74"/>
      <c r="AO19" s="74"/>
      <c r="AP19" s="74"/>
      <c r="AQ19" s="74"/>
      <c r="AR19" s="75">
        <f>SUM(AF19:AQ19)</f>
        <v>25</v>
      </c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>
        <f>BC20+BC21</f>
        <v>-100.56626</v>
      </c>
      <c r="BD19" s="74"/>
      <c r="BE19" s="75">
        <f>SUM(AS19:BD19)</f>
        <v>-100.56626</v>
      </c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>
        <f>BP20+BP21</f>
        <v>-13</v>
      </c>
      <c r="BQ19" s="74"/>
      <c r="BR19" s="75">
        <f>SUM(BF19:BQ19)</f>
        <v>-13</v>
      </c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5">
        <f>SUM(BS19:CD19)</f>
        <v>0</v>
      </c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5">
        <f>SUM(CF19:CQ19)</f>
        <v>0</v>
      </c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5">
        <f>SUM(CS19:DD19)</f>
        <v>0</v>
      </c>
      <c r="DF19" s="74"/>
      <c r="DG19" s="74"/>
      <c r="DH19" s="74"/>
      <c r="DI19" s="74"/>
      <c r="DJ19" s="74">
        <f>DJ20+DJ21</f>
        <v>-112.238</v>
      </c>
      <c r="DK19" s="74"/>
      <c r="DL19" s="74"/>
      <c r="DM19" s="74"/>
      <c r="DN19" s="74"/>
      <c r="DO19" s="74"/>
      <c r="DP19" s="74"/>
      <c r="DQ19" s="74"/>
      <c r="DR19" s="75">
        <f>SUM(DF19:DQ19)</f>
        <v>-112.238</v>
      </c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5">
        <f>SUM(DS19:ED19)</f>
        <v>0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5">
        <f t="shared" si="12"/>
        <v>0</v>
      </c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>
        <f t="shared" si="13"/>
        <v>0</v>
      </c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5">
        <f t="shared" si="14"/>
        <v>0</v>
      </c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5">
        <f t="shared" si="15"/>
        <v>0</v>
      </c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5">
        <f t="shared" si="16"/>
        <v>0</v>
      </c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>
        <v>500</v>
      </c>
      <c r="HE19" s="75">
        <f t="shared" si="17"/>
        <v>500</v>
      </c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5">
        <f t="shared" si="18"/>
        <v>0</v>
      </c>
      <c r="HS19" s="63"/>
      <c r="HT19" s="63"/>
      <c r="HU19" s="63"/>
      <c r="HV19" s="63"/>
      <c r="HW19" s="63"/>
      <c r="HX19" s="63"/>
      <c r="HY19" s="63"/>
      <c r="HZ19" s="63"/>
      <c r="IA19" s="63"/>
      <c r="IB19" s="63"/>
    </row>
    <row r="20" spans="1:236" s="70" customFormat="1" ht="20.25" customHeight="1" hidden="1">
      <c r="A20" s="63"/>
      <c r="B20" s="54"/>
      <c r="C20" s="53"/>
      <c r="D20" s="59" t="s">
        <v>31</v>
      </c>
      <c r="E20" s="58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>
        <f t="shared" si="19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>
        <f>SUM(S20:AD20)</f>
        <v>0</v>
      </c>
      <c r="AF20" s="74"/>
      <c r="AG20" s="74"/>
      <c r="AH20" s="74"/>
      <c r="AI20" s="74"/>
      <c r="AJ20" s="74"/>
      <c r="AK20" s="74"/>
      <c r="AL20" s="74">
        <v>25</v>
      </c>
      <c r="AM20" s="74"/>
      <c r="AN20" s="74"/>
      <c r="AO20" s="74"/>
      <c r="AP20" s="74"/>
      <c r="AQ20" s="74"/>
      <c r="AR20" s="75">
        <f>SUM(AF20:AQ20)</f>
        <v>25</v>
      </c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5">
        <f>SUM(AS20:BD20)</f>
        <v>0</v>
      </c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>
        <v>-13</v>
      </c>
      <c r="BQ20" s="74"/>
      <c r="BR20" s="75">
        <f>SUM(BF20:BQ20)</f>
        <v>-13</v>
      </c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5">
        <f>SUM(BS20:CD20)</f>
        <v>0</v>
      </c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5">
        <f>SUM(CF20:CQ20)</f>
        <v>0</v>
      </c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5">
        <f>SUM(CS20:DD20)</f>
        <v>0</v>
      </c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5">
        <f>SUM(DF20:DQ20)</f>
        <v>0</v>
      </c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>SUM(DS20:ED20)</f>
        <v>0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>
        <f t="shared" si="12"/>
        <v>0</v>
      </c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>
        <f t="shared" si="13"/>
        <v>0</v>
      </c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5">
        <f t="shared" si="14"/>
        <v>0</v>
      </c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5">
        <f t="shared" si="15"/>
        <v>0</v>
      </c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5">
        <f t="shared" si="16"/>
        <v>0</v>
      </c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5">
        <f t="shared" si="17"/>
        <v>0</v>
      </c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5">
        <f t="shared" si="18"/>
        <v>0</v>
      </c>
      <c r="HS20" s="63"/>
      <c r="HT20" s="63"/>
      <c r="HU20" s="63"/>
      <c r="HV20" s="63"/>
      <c r="HW20" s="63"/>
      <c r="HX20" s="63"/>
      <c r="HY20" s="63"/>
      <c r="HZ20" s="63"/>
      <c r="IA20" s="63"/>
      <c r="IB20" s="63"/>
    </row>
    <row r="21" spans="1:236" s="70" customFormat="1" ht="20.25" customHeight="1" hidden="1">
      <c r="A21" s="63"/>
      <c r="B21" s="56"/>
      <c r="C21" s="57"/>
      <c r="D21" s="59" t="s">
        <v>29</v>
      </c>
      <c r="E21" s="49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>
        <f t="shared" si="19"/>
        <v>0</v>
      </c>
      <c r="S21" s="74"/>
      <c r="T21" s="74"/>
      <c r="U21" s="74"/>
      <c r="V21" s="74">
        <v>50.005576000000005</v>
      </c>
      <c r="W21" s="74">
        <v>148.309992</v>
      </c>
      <c r="X21" s="74"/>
      <c r="Y21" s="74"/>
      <c r="Z21" s="74">
        <v>101.690008</v>
      </c>
      <c r="AA21" s="74"/>
      <c r="AB21" s="74">
        <v>-50</v>
      </c>
      <c r="AC21" s="74"/>
      <c r="AD21" s="74"/>
      <c r="AE21" s="75">
        <f>SUM(S21:AD21)</f>
        <v>250.00557600000002</v>
      </c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>
        <f>SUM(AF21:AQ21)</f>
        <v>0</v>
      </c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>
        <v>-100.56626</v>
      </c>
      <c r="BD21" s="74"/>
      <c r="BE21" s="75">
        <f>SUM(AS21:BD21)</f>
        <v>-100.56626</v>
      </c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5">
        <f>SUM(BF21:BQ21)</f>
        <v>0</v>
      </c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5">
        <f>SUM(BS21:CD21)</f>
        <v>0</v>
      </c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5">
        <f>SUM(CF21:CQ21)</f>
        <v>0</v>
      </c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5">
        <f>SUM(CS21:DD21)</f>
        <v>0</v>
      </c>
      <c r="DF21" s="74"/>
      <c r="DG21" s="74"/>
      <c r="DH21" s="74"/>
      <c r="DI21" s="74"/>
      <c r="DJ21" s="74">
        <v>-112.238</v>
      </c>
      <c r="DK21" s="74"/>
      <c r="DL21" s="74"/>
      <c r="DM21" s="74"/>
      <c r="DN21" s="74"/>
      <c r="DO21" s="74"/>
      <c r="DP21" s="74"/>
      <c r="DQ21" s="74"/>
      <c r="DR21" s="75">
        <f>SUM(DF21:DQ21)</f>
        <v>-112.238</v>
      </c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>SUM(DS21:ED21)</f>
        <v>0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5">
        <f t="shared" si="12"/>
        <v>0</v>
      </c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5">
        <f t="shared" si="13"/>
        <v>0</v>
      </c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5">
        <f t="shared" si="14"/>
        <v>0</v>
      </c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5">
        <f t="shared" si="15"/>
        <v>0</v>
      </c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5">
        <f t="shared" si="16"/>
        <v>0</v>
      </c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5">
        <f t="shared" si="17"/>
        <v>0</v>
      </c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5">
        <f t="shared" si="18"/>
        <v>0</v>
      </c>
      <c r="HS21" s="63"/>
      <c r="HT21" s="63"/>
      <c r="HU21" s="63"/>
      <c r="HV21" s="63"/>
      <c r="HW21" s="63"/>
      <c r="HX21" s="63"/>
      <c r="HY21" s="63"/>
      <c r="HZ21" s="63"/>
      <c r="IA21" s="63"/>
      <c r="IB21" s="63"/>
    </row>
    <row r="22" spans="1:236" s="70" customFormat="1" ht="24.75" customHeight="1">
      <c r="A22" s="63"/>
      <c r="B22" s="52" t="s">
        <v>12</v>
      </c>
      <c r="C22" s="53"/>
      <c r="D22" s="53"/>
      <c r="E22" s="49"/>
      <c r="F22" s="71">
        <f aca="true" t="shared" si="20" ref="F22:Q22">F23</f>
        <v>-7.813016999999974</v>
      </c>
      <c r="G22" s="71">
        <f t="shared" si="20"/>
        <v>-9.176186000000008</v>
      </c>
      <c r="H22" s="71">
        <f t="shared" si="20"/>
        <v>-5.9364280000000065</v>
      </c>
      <c r="I22" s="71">
        <f t="shared" si="20"/>
        <v>-9.404010000000198</v>
      </c>
      <c r="J22" s="71">
        <f t="shared" si="20"/>
        <v>-1.6117419999999925</v>
      </c>
      <c r="K22" s="71">
        <f t="shared" si="20"/>
        <v>-25.33040200000022</v>
      </c>
      <c r="L22" s="71">
        <f t="shared" si="20"/>
        <v>-44.210951000000165</v>
      </c>
      <c r="M22" s="71">
        <f t="shared" si="20"/>
        <v>-23.431059000000232</v>
      </c>
      <c r="N22" s="71">
        <f t="shared" si="20"/>
        <v>796.5259189999997</v>
      </c>
      <c r="O22" s="71">
        <f t="shared" si="20"/>
        <v>-14.422086000000107</v>
      </c>
      <c r="P22" s="71">
        <f t="shared" si="20"/>
        <v>-20.604096999999996</v>
      </c>
      <c r="Q22" s="71">
        <f t="shared" si="20"/>
        <v>-22.071086000000136</v>
      </c>
      <c r="R22" s="72">
        <f t="shared" si="19"/>
        <v>612.5148549999985</v>
      </c>
      <c r="S22" s="71">
        <f aca="true" t="shared" si="21" ref="S22:AE22">S23</f>
        <v>17.493837681021585</v>
      </c>
      <c r="T22" s="71">
        <f t="shared" si="21"/>
        <v>21.150744631356755</v>
      </c>
      <c r="U22" s="71">
        <f t="shared" si="21"/>
        <v>70.13601149848827</v>
      </c>
      <c r="V22" s="71">
        <f t="shared" si="21"/>
        <v>56.3849315993748</v>
      </c>
      <c r="W22" s="71">
        <f t="shared" si="21"/>
        <v>33.7893174290038</v>
      </c>
      <c r="X22" s="71">
        <f t="shared" si="21"/>
        <v>845.5711105554088</v>
      </c>
      <c r="Y22" s="71">
        <f t="shared" si="21"/>
        <v>28.492421454714986</v>
      </c>
      <c r="Z22" s="71">
        <f t="shared" si="21"/>
        <v>109.91311748010261</v>
      </c>
      <c r="AA22" s="71">
        <f t="shared" si="21"/>
        <v>88.60988914363035</v>
      </c>
      <c r="AB22" s="71">
        <f t="shared" si="21"/>
        <v>37.20474236399536</v>
      </c>
      <c r="AC22" s="71">
        <f t="shared" si="21"/>
        <v>33.112087737047034</v>
      </c>
      <c r="AD22" s="71">
        <f t="shared" si="21"/>
        <v>126.44178842585556</v>
      </c>
      <c r="AE22" s="72">
        <f t="shared" si="21"/>
        <v>1468.3</v>
      </c>
      <c r="AF22" s="71">
        <v>-50</v>
      </c>
      <c r="AG22" s="71">
        <v>-13</v>
      </c>
      <c r="AH22" s="71">
        <v>31.5</v>
      </c>
      <c r="AI22" s="71">
        <v>-0.2</v>
      </c>
      <c r="AJ22" s="71">
        <v>87.3</v>
      </c>
      <c r="AK22" s="71">
        <v>-78.1</v>
      </c>
      <c r="AL22" s="71">
        <v>44</v>
      </c>
      <c r="AM22" s="71">
        <v>-51</v>
      </c>
      <c r="AN22" s="71">
        <v>22</v>
      </c>
      <c r="AO22" s="71">
        <v>52</v>
      </c>
      <c r="AP22" s="71">
        <v>-13.1</v>
      </c>
      <c r="AQ22" s="71">
        <v>-10.6</v>
      </c>
      <c r="AR22" s="72">
        <f>AR23</f>
        <v>20.799999999999997</v>
      </c>
      <c r="AS22" s="71">
        <v>-1</v>
      </c>
      <c r="AT22" s="71">
        <v>-0.6</v>
      </c>
      <c r="AU22" s="71">
        <v>-0.6</v>
      </c>
      <c r="AV22" s="71">
        <v>-14.6</v>
      </c>
      <c r="AW22" s="71">
        <v>0.01</v>
      </c>
      <c r="AX22" s="71">
        <v>-7.7</v>
      </c>
      <c r="AY22" s="71">
        <v>-10.1</v>
      </c>
      <c r="AZ22" s="71">
        <v>-500.7</v>
      </c>
      <c r="BA22" s="71">
        <v>-3.8</v>
      </c>
      <c r="BB22" s="71">
        <v>-2</v>
      </c>
      <c r="BC22" s="71">
        <v>-1.5</v>
      </c>
      <c r="BD22" s="71">
        <v>-1.5</v>
      </c>
      <c r="BE22" s="72">
        <f>BE23</f>
        <v>-544.0899999999999</v>
      </c>
      <c r="BF22" s="71">
        <v>-30.2</v>
      </c>
      <c r="BG22" s="71">
        <v>-0.03</v>
      </c>
      <c r="BH22" s="71">
        <v>-10.2</v>
      </c>
      <c r="BI22" s="71">
        <v>30.5</v>
      </c>
      <c r="BJ22" s="71">
        <v>3.1</v>
      </c>
      <c r="BK22" s="71">
        <v>-31.6</v>
      </c>
      <c r="BL22" s="71">
        <v>-600.14</v>
      </c>
      <c r="BM22" s="71">
        <v>-0.15</v>
      </c>
      <c r="BN22" s="71">
        <v>-0.05000000000000002</v>
      </c>
      <c r="BO22" s="71">
        <v>21.3</v>
      </c>
      <c r="BP22" s="71">
        <v>-55.7</v>
      </c>
      <c r="BQ22" s="71">
        <v>20.75</v>
      </c>
      <c r="BR22" s="72">
        <f>BR23</f>
        <v>-652.42</v>
      </c>
      <c r="BS22" s="71">
        <v>6.2</v>
      </c>
      <c r="BT22" s="71">
        <v>-0.1</v>
      </c>
      <c r="BU22" s="71">
        <v>-59.8</v>
      </c>
      <c r="BV22" s="71">
        <v>15</v>
      </c>
      <c r="BW22" s="71">
        <v>33.8</v>
      </c>
      <c r="BX22" s="71">
        <v>5.9</v>
      </c>
      <c r="BY22" s="71">
        <v>-58.7</v>
      </c>
      <c r="BZ22" s="71">
        <v>0.02</v>
      </c>
      <c r="CA22" s="71">
        <v>-0.13</v>
      </c>
      <c r="CB22" s="71">
        <v>31.26</v>
      </c>
      <c r="CC22" s="71">
        <v>5.41</v>
      </c>
      <c r="CD22" s="71">
        <v>1.01</v>
      </c>
      <c r="CE22" s="72">
        <f aca="true" t="shared" si="22" ref="CE22:DJ22">CE23</f>
        <v>-20.13</v>
      </c>
      <c r="CF22" s="71">
        <f t="shared" si="22"/>
        <v>1.1452283</v>
      </c>
      <c r="CG22" s="71">
        <f t="shared" si="22"/>
        <v>0.004779500000000003</v>
      </c>
      <c r="CH22" s="71">
        <f t="shared" si="22"/>
        <v>-0.0066159999999999995</v>
      </c>
      <c r="CI22" s="71">
        <f t="shared" si="22"/>
        <v>-27.7662845</v>
      </c>
      <c r="CJ22" s="71">
        <f t="shared" si="22"/>
        <v>-25.342332199999998</v>
      </c>
      <c r="CK22" s="71">
        <f t="shared" si="22"/>
        <v>-0.2774547</v>
      </c>
      <c r="CL22" s="71">
        <f t="shared" si="22"/>
        <v>2.6118944</v>
      </c>
      <c r="CM22" s="71">
        <f t="shared" si="22"/>
        <v>-0.2930417</v>
      </c>
      <c r="CN22" s="71">
        <f t="shared" si="22"/>
        <v>-0.058784100000000006</v>
      </c>
      <c r="CO22" s="71">
        <f t="shared" si="22"/>
        <v>17.7356928</v>
      </c>
      <c r="CP22" s="71">
        <f t="shared" si="22"/>
        <v>-1.9088868000000003</v>
      </c>
      <c r="CQ22" s="71">
        <f t="shared" si="22"/>
        <v>-18.654914999999995</v>
      </c>
      <c r="CR22" s="72">
        <f t="shared" si="22"/>
        <v>-52.81071999999999</v>
      </c>
      <c r="CS22" s="71">
        <f t="shared" si="22"/>
        <v>18.7555458</v>
      </c>
      <c r="CT22" s="71">
        <f t="shared" si="22"/>
        <v>-19.6996393</v>
      </c>
      <c r="CU22" s="71">
        <f t="shared" si="22"/>
        <v>18.8309403</v>
      </c>
      <c r="CV22" s="71">
        <f t="shared" si="22"/>
        <v>-20.914092200000002</v>
      </c>
      <c r="CW22" s="71">
        <f t="shared" si="22"/>
        <v>-0.9450864999999999</v>
      </c>
      <c r="CX22" s="71">
        <f t="shared" si="22"/>
        <v>-0.17230199999999998</v>
      </c>
      <c r="CY22" s="71">
        <f t="shared" si="22"/>
        <v>-0.0528451</v>
      </c>
      <c r="CZ22" s="71">
        <f t="shared" si="22"/>
        <v>0.4823223</v>
      </c>
      <c r="DA22" s="71">
        <f t="shared" si="22"/>
        <v>-0.0662856</v>
      </c>
      <c r="DB22" s="71">
        <f t="shared" si="22"/>
        <v>199.11156929999999</v>
      </c>
      <c r="DC22" s="71">
        <f t="shared" si="22"/>
        <v>-190.37705590000073</v>
      </c>
      <c r="DD22" s="71">
        <f t="shared" si="22"/>
        <v>-0.33286020000005345</v>
      </c>
      <c r="DE22" s="72">
        <f t="shared" si="22"/>
        <v>4.620210899999196</v>
      </c>
      <c r="DF22" s="71">
        <f t="shared" si="22"/>
        <v>38.94602249999999</v>
      </c>
      <c r="DG22" s="71">
        <f t="shared" si="22"/>
        <v>-0.06265479999998914</v>
      </c>
      <c r="DH22" s="71">
        <f t="shared" si="22"/>
        <v>30.09713480000002</v>
      </c>
      <c r="DI22" s="71">
        <f t="shared" si="22"/>
        <v>0.019145700000012294</v>
      </c>
      <c r="DJ22" s="71">
        <f t="shared" si="22"/>
        <v>-0.20796</v>
      </c>
      <c r="DK22" s="71">
        <f aca="true" t="shared" si="23" ref="DK22:EP22">DK23</f>
        <v>0.005330000000014934</v>
      </c>
      <c r="DL22" s="71">
        <f t="shared" si="23"/>
        <v>0.0520702</v>
      </c>
      <c r="DM22" s="71">
        <f t="shared" si="23"/>
        <v>-4.571</v>
      </c>
      <c r="DN22" s="71">
        <f t="shared" si="23"/>
        <v>-1.7920000000000016</v>
      </c>
      <c r="DO22" s="71">
        <f t="shared" si="23"/>
        <v>1997.454</v>
      </c>
      <c r="DP22" s="71">
        <f t="shared" si="23"/>
        <v>62.814</v>
      </c>
      <c r="DQ22" s="71">
        <f t="shared" si="23"/>
        <v>-7.593083</v>
      </c>
      <c r="DR22" s="72">
        <f t="shared" si="23"/>
        <v>2115.1610054</v>
      </c>
      <c r="DS22" s="71">
        <f t="shared" si="23"/>
        <v>-2.5096328999999984</v>
      </c>
      <c r="DT22" s="71">
        <f t="shared" si="23"/>
        <v>-34.07020659999999</v>
      </c>
      <c r="DU22" s="71">
        <f t="shared" si="23"/>
        <v>-0.5232684000000001</v>
      </c>
      <c r="DV22" s="71">
        <f t="shared" si="23"/>
        <v>7.261674899999991</v>
      </c>
      <c r="DW22" s="71">
        <f t="shared" si="23"/>
        <v>4.880801199999995</v>
      </c>
      <c r="DX22" s="71">
        <f t="shared" si="23"/>
        <v>1000.189458</v>
      </c>
      <c r="DY22" s="71">
        <f t="shared" si="23"/>
        <v>-1.296587</v>
      </c>
      <c r="DZ22" s="71">
        <f t="shared" si="23"/>
        <v>-8.252966700000004</v>
      </c>
      <c r="EA22" s="71">
        <f t="shared" si="23"/>
        <v>-11.227339700000002</v>
      </c>
      <c r="EB22" s="71">
        <f t="shared" si="23"/>
        <v>-17.5841909</v>
      </c>
      <c r="EC22" s="71">
        <f t="shared" si="23"/>
        <v>7.206318799999999</v>
      </c>
      <c r="ED22" s="71">
        <f t="shared" si="23"/>
        <v>-17.014665100000002</v>
      </c>
      <c r="EE22" s="72">
        <f t="shared" si="23"/>
        <v>927.0593955999999</v>
      </c>
      <c r="EF22" s="71">
        <f t="shared" si="23"/>
        <v>-20.166746399999997</v>
      </c>
      <c r="EG22" s="71">
        <f t="shared" si="23"/>
        <v>10.917385600000001</v>
      </c>
      <c r="EH22" s="71">
        <f t="shared" si="23"/>
        <v>490.5971209</v>
      </c>
      <c r="EI22" s="71">
        <f t="shared" si="23"/>
        <v>-0.3849186</v>
      </c>
      <c r="EJ22" s="71">
        <f t="shared" si="23"/>
        <v>-26.234782799999998</v>
      </c>
      <c r="EK22" s="71">
        <f t="shared" si="23"/>
        <v>-0.051355399999999995</v>
      </c>
      <c r="EL22" s="71">
        <f t="shared" si="23"/>
        <v>1.0324834</v>
      </c>
      <c r="EM22" s="71">
        <f t="shared" si="23"/>
        <v>0.17484740000000001</v>
      </c>
      <c r="EN22" s="71">
        <f t="shared" si="23"/>
        <v>-499.5564608</v>
      </c>
      <c r="EO22" s="71">
        <f t="shared" si="23"/>
        <v>24.3532042</v>
      </c>
      <c r="EP22" s="71">
        <f t="shared" si="23"/>
        <v>0.0135485</v>
      </c>
      <c r="EQ22" s="71">
        <f aca="true" t="shared" si="24" ref="EQ22:FV22">EQ23</f>
        <v>10.484167300000001</v>
      </c>
      <c r="ER22" s="72">
        <f t="shared" si="24"/>
        <v>-8.821506700000016</v>
      </c>
      <c r="ES22" s="71">
        <f t="shared" si="24"/>
        <v>-0.7629047999999999</v>
      </c>
      <c r="ET22" s="71">
        <f t="shared" si="24"/>
        <v>0.6748496</v>
      </c>
      <c r="EU22" s="71">
        <f t="shared" si="24"/>
        <v>90.87466309999999</v>
      </c>
      <c r="EV22" s="71">
        <f t="shared" si="24"/>
        <v>1050.6693901</v>
      </c>
      <c r="EW22" s="71">
        <f t="shared" si="24"/>
        <v>-0.39024849999999994</v>
      </c>
      <c r="EX22" s="71">
        <f t="shared" si="24"/>
        <v>-142.95829840000002</v>
      </c>
      <c r="EY22" s="71">
        <f t="shared" si="24"/>
        <v>25.8635572</v>
      </c>
      <c r="EZ22" s="71">
        <f t="shared" si="24"/>
        <v>-20.466796200000005</v>
      </c>
      <c r="FA22" s="71">
        <f t="shared" si="24"/>
        <v>-25.993830699999997</v>
      </c>
      <c r="FB22" s="71">
        <f t="shared" si="24"/>
        <v>-15.0158739</v>
      </c>
      <c r="FC22" s="71">
        <f t="shared" si="24"/>
        <v>49.733218300000004</v>
      </c>
      <c r="FD22" s="71">
        <f t="shared" si="24"/>
        <v>-750.1353153</v>
      </c>
      <c r="FE22" s="72">
        <f t="shared" si="24"/>
        <v>262.0924105</v>
      </c>
      <c r="FF22" s="71">
        <f t="shared" si="24"/>
        <v>0.713859</v>
      </c>
      <c r="FG22" s="71">
        <f t="shared" si="24"/>
        <v>-50.3332134</v>
      </c>
      <c r="FH22" s="71">
        <f t="shared" si="24"/>
        <v>0.0014242</v>
      </c>
      <c r="FI22" s="71">
        <f t="shared" si="24"/>
        <v>-0.002373</v>
      </c>
      <c r="FJ22" s="71">
        <f t="shared" si="24"/>
        <v>-0.020164</v>
      </c>
      <c r="FK22" s="71">
        <f t="shared" si="24"/>
        <v>2499.987201</v>
      </c>
      <c r="FL22" s="71">
        <f t="shared" si="24"/>
        <v>0.8991705999999999</v>
      </c>
      <c r="FM22" s="71">
        <f t="shared" si="24"/>
        <v>0.15837479999999998</v>
      </c>
      <c r="FN22" s="71">
        <f t="shared" si="24"/>
        <v>-0.9230148</v>
      </c>
      <c r="FO22" s="71">
        <f t="shared" si="24"/>
        <v>-0.0328275</v>
      </c>
      <c r="FP22" s="71">
        <f t="shared" si="24"/>
        <v>0.040229</v>
      </c>
      <c r="FQ22" s="71">
        <f t="shared" si="24"/>
        <v>-0.0302489</v>
      </c>
      <c r="FR22" s="72">
        <f t="shared" si="24"/>
        <v>2450.458417</v>
      </c>
      <c r="FS22" s="71">
        <f t="shared" si="24"/>
        <v>-0.01</v>
      </c>
      <c r="FT22" s="71">
        <f t="shared" si="24"/>
        <v>0.0833963</v>
      </c>
      <c r="FU22" s="71">
        <f t="shared" si="24"/>
        <v>-0.0078859</v>
      </c>
      <c r="FV22" s="71">
        <f t="shared" si="24"/>
        <v>-0.000646</v>
      </c>
      <c r="FW22" s="71">
        <f aca="true" t="shared" si="25" ref="FW22:HB22">FW23</f>
        <v>-0.0062533</v>
      </c>
      <c r="FX22" s="71">
        <f t="shared" si="25"/>
        <v>-0.0062533</v>
      </c>
      <c r="FY22" s="71">
        <f t="shared" si="25"/>
        <v>0</v>
      </c>
      <c r="FZ22" s="71">
        <f t="shared" si="25"/>
        <v>0.0086623</v>
      </c>
      <c r="GA22" s="71">
        <f t="shared" si="25"/>
        <v>-0.7512955</v>
      </c>
      <c r="GB22" s="71">
        <f t="shared" si="25"/>
        <v>-999.924245</v>
      </c>
      <c r="GC22" s="71">
        <f t="shared" si="25"/>
        <v>0.171595</v>
      </c>
      <c r="GD22" s="71">
        <f t="shared" si="25"/>
        <v>-1.54013</v>
      </c>
      <c r="GE22" s="72">
        <f t="shared" si="25"/>
        <v>-1001.9830554</v>
      </c>
      <c r="GF22" s="71">
        <f t="shared" si="25"/>
        <v>0.00040879999999998836</v>
      </c>
      <c r="GG22" s="71">
        <f t="shared" si="25"/>
        <v>70.9848831</v>
      </c>
      <c r="GH22" s="71">
        <f t="shared" si="25"/>
        <v>250.8391517</v>
      </c>
      <c r="GI22" s="71">
        <f t="shared" si="25"/>
        <v>114.876902</v>
      </c>
      <c r="GJ22" s="71">
        <f t="shared" si="25"/>
        <v>700.0730056</v>
      </c>
      <c r="GK22" s="71">
        <f t="shared" si="25"/>
        <v>-684.5261206</v>
      </c>
      <c r="GL22" s="71">
        <f t="shared" si="25"/>
        <v>1387.3357732</v>
      </c>
      <c r="GM22" s="71">
        <f t="shared" si="25"/>
        <v>321.5415065</v>
      </c>
      <c r="GN22" s="71">
        <f t="shared" si="25"/>
        <v>-1830.0596515999994</v>
      </c>
      <c r="GO22" s="71">
        <f t="shared" si="25"/>
        <v>-565.598758</v>
      </c>
      <c r="GP22" s="71">
        <f t="shared" si="25"/>
        <v>-54.7958299</v>
      </c>
      <c r="GQ22" s="71">
        <f t="shared" si="25"/>
        <v>48.0254564</v>
      </c>
      <c r="GR22" s="72">
        <f t="shared" si="25"/>
        <v>-241.3032727999995</v>
      </c>
      <c r="GS22" s="71">
        <f t="shared" si="25"/>
        <v>-53.0160884</v>
      </c>
      <c r="GT22" s="71">
        <f t="shared" si="25"/>
        <v>-6.3272153</v>
      </c>
      <c r="GU22" s="71">
        <f t="shared" si="25"/>
        <v>21.9217659</v>
      </c>
      <c r="GV22" s="71">
        <f t="shared" si="25"/>
        <v>-243.681194</v>
      </c>
      <c r="GW22" s="71">
        <f t="shared" si="25"/>
        <v>19.6338415</v>
      </c>
      <c r="GX22" s="71">
        <f t="shared" si="25"/>
        <v>67.6849675</v>
      </c>
      <c r="GY22" s="71">
        <f t="shared" si="25"/>
        <v>40.3243228</v>
      </c>
      <c r="GZ22" s="71">
        <f t="shared" si="25"/>
        <v>21.279735099999982</v>
      </c>
      <c r="HA22" s="71">
        <f t="shared" si="25"/>
        <v>128.6430787</v>
      </c>
      <c r="HB22" s="71">
        <f t="shared" si="25"/>
        <v>2466.6605005</v>
      </c>
      <c r="HC22" s="71">
        <f aca="true" t="shared" si="26" ref="HC22:HR22">HC23</f>
        <v>-5.226596408661102</v>
      </c>
      <c r="HD22" s="71">
        <f t="shared" si="26"/>
        <v>97.3748351</v>
      </c>
      <c r="HE22" s="72">
        <f t="shared" si="26"/>
        <v>2555.2719529913393</v>
      </c>
      <c r="HF22" s="71">
        <f t="shared" si="26"/>
        <v>1002.0559220999999</v>
      </c>
      <c r="HG22" s="71">
        <f t="shared" si="26"/>
        <v>-25.525615799999983</v>
      </c>
      <c r="HH22" s="71">
        <f t="shared" si="26"/>
        <v>3.2944643999999763</v>
      </c>
      <c r="HI22" s="71">
        <f t="shared" si="26"/>
        <v>-1039.9564972</v>
      </c>
      <c r="HJ22" s="71">
        <f t="shared" si="26"/>
        <v>-18.846991</v>
      </c>
      <c r="HK22" s="71">
        <f t="shared" si="26"/>
        <v>-19.291476599999996</v>
      </c>
      <c r="HL22" s="71">
        <f t="shared" si="26"/>
        <v>1056.6006498</v>
      </c>
      <c r="HM22" s="71">
        <f t="shared" si="26"/>
        <v>-53.477775900000005</v>
      </c>
      <c r="HN22" s="71">
        <f t="shared" si="26"/>
        <v>-402.2372689</v>
      </c>
      <c r="HO22" s="71">
        <f t="shared" si="26"/>
        <v>-29.134275500000005</v>
      </c>
      <c r="HP22" s="71">
        <f t="shared" si="26"/>
        <v>-106.4623845</v>
      </c>
      <c r="HQ22" s="71">
        <f t="shared" si="26"/>
        <v>-57.56767309999999</v>
      </c>
      <c r="HR22" s="72">
        <f t="shared" si="26"/>
        <v>309.4510777999997</v>
      </c>
      <c r="HS22" s="63"/>
      <c r="HT22" s="63"/>
      <c r="HU22" s="63"/>
      <c r="HV22" s="63"/>
      <c r="HW22" s="63"/>
      <c r="HX22" s="63"/>
      <c r="HY22" s="63"/>
      <c r="HZ22" s="63"/>
      <c r="IA22" s="63"/>
      <c r="IB22" s="63"/>
    </row>
    <row r="23" spans="1:236" s="70" customFormat="1" ht="24.75" customHeight="1">
      <c r="A23" s="63"/>
      <c r="B23" s="54"/>
      <c r="C23" s="55" t="s">
        <v>9</v>
      </c>
      <c r="D23" s="53"/>
      <c r="E23" s="49"/>
      <c r="F23" s="71">
        <f aca="true" t="shared" si="27" ref="F23:Q23">F24+F26</f>
        <v>-7.813016999999974</v>
      </c>
      <c r="G23" s="71">
        <f t="shared" si="27"/>
        <v>-9.176186000000008</v>
      </c>
      <c r="H23" s="71">
        <f t="shared" si="27"/>
        <v>-5.9364280000000065</v>
      </c>
      <c r="I23" s="71">
        <f t="shared" si="27"/>
        <v>-9.404010000000198</v>
      </c>
      <c r="J23" s="71">
        <f t="shared" si="27"/>
        <v>-1.6117419999999925</v>
      </c>
      <c r="K23" s="71">
        <f t="shared" si="27"/>
        <v>-25.33040200000022</v>
      </c>
      <c r="L23" s="71">
        <f t="shared" si="27"/>
        <v>-44.210951000000165</v>
      </c>
      <c r="M23" s="71">
        <f t="shared" si="27"/>
        <v>-23.431059000000232</v>
      </c>
      <c r="N23" s="71">
        <f t="shared" si="27"/>
        <v>796.5259189999997</v>
      </c>
      <c r="O23" s="71">
        <f t="shared" si="27"/>
        <v>-14.422086000000107</v>
      </c>
      <c r="P23" s="71">
        <f t="shared" si="27"/>
        <v>-20.604096999999996</v>
      </c>
      <c r="Q23" s="71">
        <f t="shared" si="27"/>
        <v>-22.071086000000136</v>
      </c>
      <c r="R23" s="72">
        <f t="shared" si="19"/>
        <v>612.5148549999985</v>
      </c>
      <c r="S23" s="71">
        <f aca="true" t="shared" si="28" ref="S23:AD23">S24+S26</f>
        <v>17.493837681021585</v>
      </c>
      <c r="T23" s="71">
        <f t="shared" si="28"/>
        <v>21.150744631356755</v>
      </c>
      <c r="U23" s="71">
        <f t="shared" si="28"/>
        <v>70.13601149848827</v>
      </c>
      <c r="V23" s="71">
        <f t="shared" si="28"/>
        <v>56.3849315993748</v>
      </c>
      <c r="W23" s="71">
        <f t="shared" si="28"/>
        <v>33.7893174290038</v>
      </c>
      <c r="X23" s="71">
        <f t="shared" si="28"/>
        <v>845.5711105554088</v>
      </c>
      <c r="Y23" s="71">
        <f t="shared" si="28"/>
        <v>28.492421454714986</v>
      </c>
      <c r="Z23" s="71">
        <f t="shared" si="28"/>
        <v>109.91311748010261</v>
      </c>
      <c r="AA23" s="71">
        <f t="shared" si="28"/>
        <v>88.60988914363035</v>
      </c>
      <c r="AB23" s="71">
        <f t="shared" si="28"/>
        <v>37.20474236399536</v>
      </c>
      <c r="AC23" s="71">
        <f t="shared" si="28"/>
        <v>33.112087737047034</v>
      </c>
      <c r="AD23" s="71">
        <f t="shared" si="28"/>
        <v>126.44178842585556</v>
      </c>
      <c r="AE23" s="72">
        <f>AE26+AE24</f>
        <v>1468.3</v>
      </c>
      <c r="AF23" s="71">
        <v>-50</v>
      </c>
      <c r="AG23" s="71">
        <v>-13</v>
      </c>
      <c r="AH23" s="71">
        <v>31.5</v>
      </c>
      <c r="AI23" s="71">
        <v>-0.2</v>
      </c>
      <c r="AJ23" s="71">
        <v>87.3</v>
      </c>
      <c r="AK23" s="71">
        <v>-78.1</v>
      </c>
      <c r="AL23" s="71">
        <v>44</v>
      </c>
      <c r="AM23" s="71">
        <v>-51</v>
      </c>
      <c r="AN23" s="71">
        <v>22</v>
      </c>
      <c r="AO23" s="71">
        <v>52</v>
      </c>
      <c r="AP23" s="71">
        <v>-13.1</v>
      </c>
      <c r="AQ23" s="71">
        <v>-10.6</v>
      </c>
      <c r="AR23" s="72">
        <f>AR26+AR24</f>
        <v>20.799999999999997</v>
      </c>
      <c r="AS23" s="71">
        <v>-1</v>
      </c>
      <c r="AT23" s="71">
        <v>-0.6</v>
      </c>
      <c r="AU23" s="71">
        <v>-0.6</v>
      </c>
      <c r="AV23" s="71">
        <v>-14.6</v>
      </c>
      <c r="AW23" s="71">
        <v>0.01</v>
      </c>
      <c r="AX23" s="71">
        <v>-7.7</v>
      </c>
      <c r="AY23" s="71">
        <v>-10.1</v>
      </c>
      <c r="AZ23" s="71">
        <v>-500.7</v>
      </c>
      <c r="BA23" s="71">
        <v>-3.8</v>
      </c>
      <c r="BB23" s="71">
        <v>-2</v>
      </c>
      <c r="BC23" s="71">
        <v>-1.5</v>
      </c>
      <c r="BD23" s="71">
        <v>-1.5</v>
      </c>
      <c r="BE23" s="72">
        <f>BE26+BE24</f>
        <v>-544.0899999999999</v>
      </c>
      <c r="BF23" s="71">
        <v>-30.2</v>
      </c>
      <c r="BG23" s="71">
        <v>-0.03</v>
      </c>
      <c r="BH23" s="71">
        <v>-10.2</v>
      </c>
      <c r="BI23" s="71">
        <v>30.5</v>
      </c>
      <c r="BJ23" s="71">
        <v>3.1</v>
      </c>
      <c r="BK23" s="71">
        <v>-31.6</v>
      </c>
      <c r="BL23" s="71">
        <v>-600.14</v>
      </c>
      <c r="BM23" s="71">
        <v>-0.15</v>
      </c>
      <c r="BN23" s="71">
        <v>-0.05000000000000002</v>
      </c>
      <c r="BO23" s="71">
        <v>21.3</v>
      </c>
      <c r="BP23" s="71">
        <v>-55.7</v>
      </c>
      <c r="BQ23" s="71">
        <v>20.75</v>
      </c>
      <c r="BR23" s="72">
        <f>BR26+BR24</f>
        <v>-652.42</v>
      </c>
      <c r="BS23" s="71">
        <v>6.2</v>
      </c>
      <c r="BT23" s="71">
        <v>-0.1</v>
      </c>
      <c r="BU23" s="71">
        <v>-59.8</v>
      </c>
      <c r="BV23" s="71">
        <v>15</v>
      </c>
      <c r="BW23" s="71">
        <v>33.8</v>
      </c>
      <c r="BX23" s="71">
        <v>5.9</v>
      </c>
      <c r="BY23" s="71">
        <v>-58.7</v>
      </c>
      <c r="BZ23" s="71">
        <v>0.02</v>
      </c>
      <c r="CA23" s="71">
        <v>-0.13</v>
      </c>
      <c r="CB23" s="71">
        <v>31.26</v>
      </c>
      <c r="CC23" s="71">
        <v>5.41</v>
      </c>
      <c r="CD23" s="71">
        <v>1.01</v>
      </c>
      <c r="CE23" s="72">
        <f>CE26+CE24</f>
        <v>-20.13</v>
      </c>
      <c r="CF23" s="71">
        <f aca="true" t="shared" si="29" ref="CF23:CQ23">CF24+CF26</f>
        <v>1.1452283</v>
      </c>
      <c r="CG23" s="71">
        <f t="shared" si="29"/>
        <v>0.004779500000000003</v>
      </c>
      <c r="CH23" s="71">
        <f t="shared" si="29"/>
        <v>-0.0066159999999999995</v>
      </c>
      <c r="CI23" s="71">
        <f t="shared" si="29"/>
        <v>-27.7662845</v>
      </c>
      <c r="CJ23" s="71">
        <f t="shared" si="29"/>
        <v>-25.342332199999998</v>
      </c>
      <c r="CK23" s="71">
        <f t="shared" si="29"/>
        <v>-0.2774547</v>
      </c>
      <c r="CL23" s="71">
        <f t="shared" si="29"/>
        <v>2.6118944</v>
      </c>
      <c r="CM23" s="71">
        <f t="shared" si="29"/>
        <v>-0.2930417</v>
      </c>
      <c r="CN23" s="71">
        <f t="shared" si="29"/>
        <v>-0.058784100000000006</v>
      </c>
      <c r="CO23" s="71">
        <f t="shared" si="29"/>
        <v>17.7356928</v>
      </c>
      <c r="CP23" s="71">
        <f t="shared" si="29"/>
        <v>-1.9088868000000003</v>
      </c>
      <c r="CQ23" s="71">
        <f t="shared" si="29"/>
        <v>-18.654914999999995</v>
      </c>
      <c r="CR23" s="72">
        <f>CR26+CR24</f>
        <v>-52.81071999999999</v>
      </c>
      <c r="CS23" s="71">
        <f aca="true" t="shared" si="30" ref="CS23:DD23">CS24+CS26</f>
        <v>18.7555458</v>
      </c>
      <c r="CT23" s="71">
        <f t="shared" si="30"/>
        <v>-19.6996393</v>
      </c>
      <c r="CU23" s="71">
        <f t="shared" si="30"/>
        <v>18.8309403</v>
      </c>
      <c r="CV23" s="71">
        <f t="shared" si="30"/>
        <v>-20.914092200000002</v>
      </c>
      <c r="CW23" s="71">
        <f t="shared" si="30"/>
        <v>-0.9450864999999999</v>
      </c>
      <c r="CX23" s="71">
        <f t="shared" si="30"/>
        <v>-0.17230199999999998</v>
      </c>
      <c r="CY23" s="71">
        <f t="shared" si="30"/>
        <v>-0.0528451</v>
      </c>
      <c r="CZ23" s="71">
        <f t="shared" si="30"/>
        <v>0.4823223</v>
      </c>
      <c r="DA23" s="71">
        <f t="shared" si="30"/>
        <v>-0.0662856</v>
      </c>
      <c r="DB23" s="71">
        <f t="shared" si="30"/>
        <v>199.11156929999999</v>
      </c>
      <c r="DC23" s="71">
        <f t="shared" si="30"/>
        <v>-190.37705590000073</v>
      </c>
      <c r="DD23" s="71">
        <f t="shared" si="30"/>
        <v>-0.33286020000005345</v>
      </c>
      <c r="DE23" s="72">
        <f>DE26+DE24</f>
        <v>4.620210899999196</v>
      </c>
      <c r="DF23" s="71">
        <f aca="true" t="shared" si="31" ref="DF23:DQ23">DF24+DF26</f>
        <v>38.94602249999999</v>
      </c>
      <c r="DG23" s="71">
        <f t="shared" si="31"/>
        <v>-0.06265479999998914</v>
      </c>
      <c r="DH23" s="71">
        <f t="shared" si="31"/>
        <v>30.09713480000002</v>
      </c>
      <c r="DI23" s="71">
        <f t="shared" si="31"/>
        <v>0.019145700000012294</v>
      </c>
      <c r="DJ23" s="71">
        <f t="shared" si="31"/>
        <v>-0.20796</v>
      </c>
      <c r="DK23" s="71">
        <f t="shared" si="31"/>
        <v>0.005330000000014934</v>
      </c>
      <c r="DL23" s="71">
        <f t="shared" si="31"/>
        <v>0.0520702</v>
      </c>
      <c r="DM23" s="71">
        <f t="shared" si="31"/>
        <v>-4.571</v>
      </c>
      <c r="DN23" s="71">
        <f t="shared" si="31"/>
        <v>-1.7920000000000016</v>
      </c>
      <c r="DO23" s="71">
        <f t="shared" si="31"/>
        <v>1997.454</v>
      </c>
      <c r="DP23" s="71">
        <f t="shared" si="31"/>
        <v>62.814</v>
      </c>
      <c r="DQ23" s="71">
        <f t="shared" si="31"/>
        <v>-7.593083</v>
      </c>
      <c r="DR23" s="72">
        <f>DR26+DR24</f>
        <v>2115.1610054</v>
      </c>
      <c r="DS23" s="71">
        <f aca="true" t="shared" si="32" ref="DS23:ED23">DS24+DS26</f>
        <v>-2.5096328999999984</v>
      </c>
      <c r="DT23" s="71">
        <f t="shared" si="32"/>
        <v>-34.07020659999999</v>
      </c>
      <c r="DU23" s="71">
        <f t="shared" si="32"/>
        <v>-0.5232684000000001</v>
      </c>
      <c r="DV23" s="71">
        <f t="shared" si="32"/>
        <v>7.261674899999991</v>
      </c>
      <c r="DW23" s="71">
        <f t="shared" si="32"/>
        <v>4.880801199999995</v>
      </c>
      <c r="DX23" s="71">
        <f t="shared" si="32"/>
        <v>1000.189458</v>
      </c>
      <c r="DY23" s="71">
        <f t="shared" si="32"/>
        <v>-1.296587</v>
      </c>
      <c r="DZ23" s="71">
        <f t="shared" si="32"/>
        <v>-8.252966700000004</v>
      </c>
      <c r="EA23" s="71">
        <f t="shared" si="32"/>
        <v>-11.227339700000002</v>
      </c>
      <c r="EB23" s="71">
        <f t="shared" si="32"/>
        <v>-17.5841909</v>
      </c>
      <c r="EC23" s="71">
        <f t="shared" si="32"/>
        <v>7.206318799999999</v>
      </c>
      <c r="ED23" s="71">
        <f t="shared" si="32"/>
        <v>-17.014665100000002</v>
      </c>
      <c r="EE23" s="72">
        <f>EE26+EE24</f>
        <v>927.0593955999999</v>
      </c>
      <c r="EF23" s="71">
        <f aca="true" t="shared" si="33" ref="EF23:EQ23">EF24+EF26</f>
        <v>-20.166746399999997</v>
      </c>
      <c r="EG23" s="71">
        <f t="shared" si="33"/>
        <v>10.917385600000001</v>
      </c>
      <c r="EH23" s="71">
        <f t="shared" si="33"/>
        <v>490.5971209</v>
      </c>
      <c r="EI23" s="71">
        <f t="shared" si="33"/>
        <v>-0.3849186</v>
      </c>
      <c r="EJ23" s="71">
        <f t="shared" si="33"/>
        <v>-26.234782799999998</v>
      </c>
      <c r="EK23" s="71">
        <f t="shared" si="33"/>
        <v>-0.051355399999999995</v>
      </c>
      <c r="EL23" s="71">
        <f t="shared" si="33"/>
        <v>1.0324834</v>
      </c>
      <c r="EM23" s="71">
        <f t="shared" si="33"/>
        <v>0.17484740000000001</v>
      </c>
      <c r="EN23" s="71">
        <f t="shared" si="33"/>
        <v>-499.5564608</v>
      </c>
      <c r="EO23" s="71">
        <f t="shared" si="33"/>
        <v>24.3532042</v>
      </c>
      <c r="EP23" s="71">
        <f t="shared" si="33"/>
        <v>0.0135485</v>
      </c>
      <c r="EQ23" s="71">
        <f t="shared" si="33"/>
        <v>10.484167300000001</v>
      </c>
      <c r="ER23" s="72">
        <f>ER26+ER24</f>
        <v>-8.821506700000016</v>
      </c>
      <c r="ES23" s="71">
        <f aca="true" t="shared" si="34" ref="ES23:FD23">ES24+ES26</f>
        <v>-0.7629047999999999</v>
      </c>
      <c r="ET23" s="71">
        <f t="shared" si="34"/>
        <v>0.6748496</v>
      </c>
      <c r="EU23" s="71">
        <f t="shared" si="34"/>
        <v>90.87466309999999</v>
      </c>
      <c r="EV23" s="71">
        <f t="shared" si="34"/>
        <v>1050.6693901</v>
      </c>
      <c r="EW23" s="71">
        <f t="shared" si="34"/>
        <v>-0.39024849999999994</v>
      </c>
      <c r="EX23" s="71">
        <f t="shared" si="34"/>
        <v>-142.95829840000002</v>
      </c>
      <c r="EY23" s="71">
        <f t="shared" si="34"/>
        <v>25.8635572</v>
      </c>
      <c r="EZ23" s="71">
        <f t="shared" si="34"/>
        <v>-20.466796200000005</v>
      </c>
      <c r="FA23" s="71">
        <f t="shared" si="34"/>
        <v>-25.993830699999997</v>
      </c>
      <c r="FB23" s="71">
        <f t="shared" si="34"/>
        <v>-15.0158739</v>
      </c>
      <c r="FC23" s="71">
        <f t="shared" si="34"/>
        <v>49.733218300000004</v>
      </c>
      <c r="FD23" s="71">
        <f t="shared" si="34"/>
        <v>-750.1353153</v>
      </c>
      <c r="FE23" s="72">
        <f>FE26+FE24</f>
        <v>262.0924105</v>
      </c>
      <c r="FF23" s="71">
        <f aca="true" t="shared" si="35" ref="FF23:FQ23">FF24+FF26</f>
        <v>0.713859</v>
      </c>
      <c r="FG23" s="71">
        <f t="shared" si="35"/>
        <v>-50.3332134</v>
      </c>
      <c r="FH23" s="71">
        <f t="shared" si="35"/>
        <v>0.0014242</v>
      </c>
      <c r="FI23" s="71">
        <f t="shared" si="35"/>
        <v>-0.002373</v>
      </c>
      <c r="FJ23" s="71">
        <f t="shared" si="35"/>
        <v>-0.020164</v>
      </c>
      <c r="FK23" s="71">
        <f t="shared" si="35"/>
        <v>2499.987201</v>
      </c>
      <c r="FL23" s="71">
        <f t="shared" si="35"/>
        <v>0.8991705999999999</v>
      </c>
      <c r="FM23" s="71">
        <f t="shared" si="35"/>
        <v>0.15837479999999998</v>
      </c>
      <c r="FN23" s="71">
        <f t="shared" si="35"/>
        <v>-0.9230148</v>
      </c>
      <c r="FO23" s="71">
        <f t="shared" si="35"/>
        <v>-0.0328275</v>
      </c>
      <c r="FP23" s="71">
        <f t="shared" si="35"/>
        <v>0.040229</v>
      </c>
      <c r="FQ23" s="71">
        <f t="shared" si="35"/>
        <v>-0.0302489</v>
      </c>
      <c r="FR23" s="72">
        <f>FR26+FR24</f>
        <v>2450.458417</v>
      </c>
      <c r="FS23" s="71">
        <f aca="true" t="shared" si="36" ref="FS23:GD23">FS24+FS26</f>
        <v>-0.01</v>
      </c>
      <c r="FT23" s="71">
        <f t="shared" si="36"/>
        <v>0.0833963</v>
      </c>
      <c r="FU23" s="71">
        <f t="shared" si="36"/>
        <v>-0.0078859</v>
      </c>
      <c r="FV23" s="71">
        <f t="shared" si="36"/>
        <v>-0.000646</v>
      </c>
      <c r="FW23" s="71">
        <f t="shared" si="36"/>
        <v>-0.0062533</v>
      </c>
      <c r="FX23" s="71">
        <f t="shared" si="36"/>
        <v>-0.0062533</v>
      </c>
      <c r="FY23" s="71">
        <f t="shared" si="36"/>
        <v>0</v>
      </c>
      <c r="FZ23" s="71">
        <f t="shared" si="36"/>
        <v>0.0086623</v>
      </c>
      <c r="GA23" s="71">
        <f t="shared" si="36"/>
        <v>-0.7512955</v>
      </c>
      <c r="GB23" s="71">
        <f t="shared" si="36"/>
        <v>-999.924245</v>
      </c>
      <c r="GC23" s="71">
        <f t="shared" si="36"/>
        <v>0.171595</v>
      </c>
      <c r="GD23" s="71">
        <f t="shared" si="36"/>
        <v>-1.54013</v>
      </c>
      <c r="GE23" s="72">
        <f>GE26+GE24</f>
        <v>-1001.9830554</v>
      </c>
      <c r="GF23" s="71">
        <f aca="true" t="shared" si="37" ref="GF23:GQ23">GF24+GF26</f>
        <v>0.00040879999999998836</v>
      </c>
      <c r="GG23" s="71">
        <f t="shared" si="37"/>
        <v>70.9848831</v>
      </c>
      <c r="GH23" s="71">
        <f t="shared" si="37"/>
        <v>250.8391517</v>
      </c>
      <c r="GI23" s="71">
        <f t="shared" si="37"/>
        <v>114.876902</v>
      </c>
      <c r="GJ23" s="71">
        <f t="shared" si="37"/>
        <v>700.0730056</v>
      </c>
      <c r="GK23" s="71">
        <f t="shared" si="37"/>
        <v>-684.5261206</v>
      </c>
      <c r="GL23" s="71">
        <f t="shared" si="37"/>
        <v>1387.3357732</v>
      </c>
      <c r="GM23" s="71">
        <f t="shared" si="37"/>
        <v>321.5415065</v>
      </c>
      <c r="GN23" s="71">
        <f t="shared" si="37"/>
        <v>-1830.0596515999994</v>
      </c>
      <c r="GO23" s="71">
        <f t="shared" si="37"/>
        <v>-565.598758</v>
      </c>
      <c r="GP23" s="71">
        <f t="shared" si="37"/>
        <v>-54.7958299</v>
      </c>
      <c r="GQ23" s="71">
        <f t="shared" si="37"/>
        <v>48.0254564</v>
      </c>
      <c r="GR23" s="72">
        <f>GR26+GR24</f>
        <v>-241.3032727999995</v>
      </c>
      <c r="GS23" s="71">
        <f aca="true" t="shared" si="38" ref="GS23:HD23">GS24+GS26</f>
        <v>-53.0160884</v>
      </c>
      <c r="GT23" s="71">
        <f t="shared" si="38"/>
        <v>-6.3272153</v>
      </c>
      <c r="GU23" s="71">
        <f t="shared" si="38"/>
        <v>21.9217659</v>
      </c>
      <c r="GV23" s="71">
        <f t="shared" si="38"/>
        <v>-243.681194</v>
      </c>
      <c r="GW23" s="71">
        <f t="shared" si="38"/>
        <v>19.6338415</v>
      </c>
      <c r="GX23" s="71">
        <f t="shared" si="38"/>
        <v>67.6849675</v>
      </c>
      <c r="GY23" s="71">
        <f t="shared" si="38"/>
        <v>40.3243228</v>
      </c>
      <c r="GZ23" s="71">
        <f t="shared" si="38"/>
        <v>21.279735099999982</v>
      </c>
      <c r="HA23" s="71">
        <f t="shared" si="38"/>
        <v>128.6430787</v>
      </c>
      <c r="HB23" s="71">
        <f t="shared" si="38"/>
        <v>2466.6605005</v>
      </c>
      <c r="HC23" s="71">
        <f t="shared" si="38"/>
        <v>-5.226596408661102</v>
      </c>
      <c r="HD23" s="71">
        <f t="shared" si="38"/>
        <v>97.3748351</v>
      </c>
      <c r="HE23" s="72">
        <f>HE26+HE24</f>
        <v>2555.2719529913393</v>
      </c>
      <c r="HF23" s="71">
        <f aca="true" t="shared" si="39" ref="HF23:HQ23">HF24+HF26</f>
        <v>1002.0559220999999</v>
      </c>
      <c r="HG23" s="71">
        <f t="shared" si="39"/>
        <v>-25.525615799999983</v>
      </c>
      <c r="HH23" s="71">
        <f t="shared" si="39"/>
        <v>3.2944643999999763</v>
      </c>
      <c r="HI23" s="71">
        <f t="shared" si="39"/>
        <v>-1039.9564972</v>
      </c>
      <c r="HJ23" s="71">
        <f t="shared" si="39"/>
        <v>-18.846991</v>
      </c>
      <c r="HK23" s="71">
        <f t="shared" si="39"/>
        <v>-19.291476599999996</v>
      </c>
      <c r="HL23" s="71">
        <f t="shared" si="39"/>
        <v>1056.6006498</v>
      </c>
      <c r="HM23" s="71">
        <f t="shared" si="39"/>
        <v>-53.477775900000005</v>
      </c>
      <c r="HN23" s="71">
        <f t="shared" si="39"/>
        <v>-402.2372689</v>
      </c>
      <c r="HO23" s="71">
        <f t="shared" si="39"/>
        <v>-29.134275500000005</v>
      </c>
      <c r="HP23" s="71">
        <f t="shared" si="39"/>
        <v>-106.4623845</v>
      </c>
      <c r="HQ23" s="71">
        <f t="shared" si="39"/>
        <v>-57.56767309999999</v>
      </c>
      <c r="HR23" s="72">
        <f>HR26+HR24</f>
        <v>309.4510777999997</v>
      </c>
      <c r="HS23" s="63"/>
      <c r="HT23" s="63"/>
      <c r="HU23" s="63"/>
      <c r="HV23" s="63"/>
      <c r="HW23" s="63"/>
      <c r="HX23" s="63"/>
      <c r="HY23" s="63"/>
      <c r="HZ23" s="63"/>
      <c r="IA23" s="63"/>
      <c r="IB23" s="63"/>
    </row>
    <row r="24" spans="1:236" s="70" customFormat="1" ht="18.75" customHeight="1">
      <c r="A24" s="63"/>
      <c r="B24" s="54"/>
      <c r="C24" s="53"/>
      <c r="D24" s="60" t="s">
        <v>10</v>
      </c>
      <c r="E24" s="49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>
        <f t="shared" si="19"/>
        <v>0</v>
      </c>
      <c r="S24" s="74"/>
      <c r="T24" s="74"/>
      <c r="U24" s="74"/>
      <c r="V24" s="74"/>
      <c r="W24" s="74"/>
      <c r="X24" s="74">
        <v>738</v>
      </c>
      <c r="Y24" s="74"/>
      <c r="Z24" s="74"/>
      <c r="AA24" s="74"/>
      <c r="AB24" s="74"/>
      <c r="AC24" s="74"/>
      <c r="AD24" s="74"/>
      <c r="AE24" s="75">
        <f>SUM(S24:AD24)</f>
        <v>738</v>
      </c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>
        <f>SUM(AF24:AQ24)</f>
        <v>0</v>
      </c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5">
        <f>SUM(AS24:BD24)</f>
        <v>0</v>
      </c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5">
        <f>SUM(BF24:BQ24)</f>
        <v>0</v>
      </c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5">
        <f>SUM(BS24:CD24)</f>
        <v>0</v>
      </c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5">
        <f>SUM(CF24:CQ24)</f>
        <v>0</v>
      </c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5">
        <f>SUM(CS24:DD24)</f>
        <v>0</v>
      </c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5">
        <f>SUM(DF24:DQ24)</f>
        <v>0</v>
      </c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>SUM(DS24:ED24)</f>
        <v>0</v>
      </c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5">
        <f>SUM(EF24:EQ24)</f>
        <v>0</v>
      </c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>
        <f>SUM(ES24:FD24)</f>
        <v>0</v>
      </c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5">
        <f>SUM(FF24:FQ24)</f>
        <v>0</v>
      </c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5">
        <f>SUM(FS24:GD24)</f>
        <v>0</v>
      </c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5">
        <f>SUM(GF24:GQ24)</f>
        <v>0</v>
      </c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5">
        <f>SUM(GS24:HD24)</f>
        <v>0</v>
      </c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5">
        <f>SUM(HF24:HQ24)</f>
        <v>0</v>
      </c>
      <c r="HS24" s="63"/>
      <c r="HT24" s="63"/>
      <c r="HU24" s="63"/>
      <c r="HV24" s="63"/>
      <c r="HW24" s="63"/>
      <c r="HX24" s="63"/>
      <c r="HY24" s="63"/>
      <c r="HZ24" s="63"/>
      <c r="IA24" s="63"/>
      <c r="IB24" s="63"/>
    </row>
    <row r="25" spans="1:236" s="70" customFormat="1" ht="18.75" customHeight="1">
      <c r="A25" s="63"/>
      <c r="B25" s="54"/>
      <c r="C25" s="53"/>
      <c r="D25" s="59" t="s">
        <v>30</v>
      </c>
      <c r="E25" s="49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>
        <f t="shared" si="19"/>
        <v>0</v>
      </c>
      <c r="S25" s="74"/>
      <c r="T25" s="74"/>
      <c r="U25" s="74"/>
      <c r="V25" s="74"/>
      <c r="W25" s="74"/>
      <c r="X25" s="74">
        <v>738</v>
      </c>
      <c r="Y25" s="74"/>
      <c r="Z25" s="74"/>
      <c r="AA25" s="74"/>
      <c r="AB25" s="74"/>
      <c r="AC25" s="74"/>
      <c r="AD25" s="74"/>
      <c r="AE25" s="75">
        <f>SUM(S25:AD25)</f>
        <v>738</v>
      </c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5">
        <f>SUM(AF25:AQ25)</f>
        <v>0</v>
      </c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5">
        <f>SUM(AS25:BD25)</f>
        <v>0</v>
      </c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5">
        <f>SUM(BF25:BQ25)</f>
        <v>0</v>
      </c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5">
        <f>SUM(BS25:CD25)</f>
        <v>0</v>
      </c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5">
        <f>SUM(CF25:CQ25)</f>
        <v>0</v>
      </c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5">
        <f>SUM(CS25:DD25)</f>
        <v>0</v>
      </c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5">
        <f>SUM(DF25:DQ25)</f>
        <v>0</v>
      </c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>SUM(DS25:ED25)</f>
        <v>0</v>
      </c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5">
        <f>SUM(EF25:EQ25)</f>
        <v>0</v>
      </c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5">
        <f>SUM(ES25:FD25)</f>
        <v>0</v>
      </c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5">
        <f>SUM(FF25:FQ25)</f>
        <v>0</v>
      </c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5">
        <f>SUM(FS25:GD25)</f>
        <v>0</v>
      </c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5">
        <f>SUM(GF25:GQ25)</f>
        <v>0</v>
      </c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5">
        <f>SUM(GS25:HD25)</f>
        <v>0</v>
      </c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5">
        <f>SUM(HF25:HQ25)</f>
        <v>0</v>
      </c>
      <c r="HS25" s="63"/>
      <c r="HT25" s="63"/>
      <c r="HU25" s="63"/>
      <c r="HV25" s="63"/>
      <c r="HW25" s="63"/>
      <c r="HX25" s="63"/>
      <c r="HY25" s="63"/>
      <c r="HZ25" s="63"/>
      <c r="IA25" s="63"/>
      <c r="IB25" s="63"/>
    </row>
    <row r="26" spans="1:236" s="70" customFormat="1" ht="18.75" customHeight="1">
      <c r="A26" s="63"/>
      <c r="B26" s="54"/>
      <c r="C26" s="53"/>
      <c r="D26" s="60" t="s">
        <v>173</v>
      </c>
      <c r="E26" s="78"/>
      <c r="F26" s="74">
        <v>-7.813016999999974</v>
      </c>
      <c r="G26" s="74">
        <v>-9.176186000000008</v>
      </c>
      <c r="H26" s="74">
        <v>-5.9364280000000065</v>
      </c>
      <c r="I26" s="74">
        <v>-9.404010000000198</v>
      </c>
      <c r="J26" s="74">
        <v>-1.6117419999999925</v>
      </c>
      <c r="K26" s="74">
        <v>-25.33040200000022</v>
      </c>
      <c r="L26" s="74">
        <v>-44.210951000000165</v>
      </c>
      <c r="M26" s="74">
        <v>-23.431059000000232</v>
      </c>
      <c r="N26" s="74">
        <v>796.5259189999997</v>
      </c>
      <c r="O26" s="74">
        <v>-14.422086000000107</v>
      </c>
      <c r="P26" s="74">
        <v>-20.604096999999996</v>
      </c>
      <c r="Q26" s="74">
        <v>-22.071086000000136</v>
      </c>
      <c r="R26" s="75">
        <f t="shared" si="19"/>
        <v>612.5148549999985</v>
      </c>
      <c r="S26" s="74">
        <v>17.493837681021585</v>
      </c>
      <c r="T26" s="74">
        <v>21.150744631356755</v>
      </c>
      <c r="U26" s="74">
        <v>70.13601149848827</v>
      </c>
      <c r="V26" s="74">
        <v>56.3849315993748</v>
      </c>
      <c r="W26" s="74">
        <v>33.7893174290038</v>
      </c>
      <c r="X26" s="74">
        <v>107.57111055540885</v>
      </c>
      <c r="Y26" s="74">
        <v>28.492421454714986</v>
      </c>
      <c r="Z26" s="74">
        <v>109.91311748010261</v>
      </c>
      <c r="AA26" s="74">
        <v>88.60988914363035</v>
      </c>
      <c r="AB26" s="74">
        <v>37.20474236399536</v>
      </c>
      <c r="AC26" s="74">
        <v>33.112087737047034</v>
      </c>
      <c r="AD26" s="74">
        <v>126.44178842585556</v>
      </c>
      <c r="AE26" s="75">
        <f>SUM(S26:AD26)</f>
        <v>730.3</v>
      </c>
      <c r="AF26" s="74">
        <v>-50</v>
      </c>
      <c r="AG26" s="74">
        <v>-13</v>
      </c>
      <c r="AH26" s="74">
        <v>31.5</v>
      </c>
      <c r="AI26" s="74">
        <v>-0.2</v>
      </c>
      <c r="AJ26" s="74">
        <v>87.3</v>
      </c>
      <c r="AK26" s="74">
        <v>-78.1</v>
      </c>
      <c r="AL26" s="74">
        <v>44</v>
      </c>
      <c r="AM26" s="74">
        <v>-51</v>
      </c>
      <c r="AN26" s="74">
        <v>22</v>
      </c>
      <c r="AO26" s="74">
        <v>52</v>
      </c>
      <c r="AP26" s="74">
        <v>-13.1</v>
      </c>
      <c r="AQ26" s="74">
        <v>-10.6</v>
      </c>
      <c r="AR26" s="75">
        <f>SUM(AF26:AQ26)</f>
        <v>20.799999999999997</v>
      </c>
      <c r="AS26" s="74">
        <v>-1</v>
      </c>
      <c r="AT26" s="74">
        <v>-0.6</v>
      </c>
      <c r="AU26" s="74">
        <v>-0.6</v>
      </c>
      <c r="AV26" s="74">
        <v>-14.6</v>
      </c>
      <c r="AW26" s="74">
        <v>0.01</v>
      </c>
      <c r="AX26" s="74">
        <v>-7.7</v>
      </c>
      <c r="AY26" s="74">
        <v>-10.1</v>
      </c>
      <c r="AZ26" s="74">
        <v>-500.7</v>
      </c>
      <c r="BA26" s="74">
        <v>-3.8</v>
      </c>
      <c r="BB26" s="74">
        <v>-2</v>
      </c>
      <c r="BC26" s="74">
        <v>-1.5</v>
      </c>
      <c r="BD26" s="74">
        <v>-1.5</v>
      </c>
      <c r="BE26" s="75">
        <f>SUM(AS26:BD26)</f>
        <v>-544.0899999999999</v>
      </c>
      <c r="BF26" s="74">
        <v>-30.2</v>
      </c>
      <c r="BG26" s="74">
        <v>-0.03</v>
      </c>
      <c r="BH26" s="74">
        <v>-10.2</v>
      </c>
      <c r="BI26" s="74">
        <v>30.5</v>
      </c>
      <c r="BJ26" s="74">
        <v>3.1</v>
      </c>
      <c r="BK26" s="74">
        <v>-31.6</v>
      </c>
      <c r="BL26" s="74">
        <v>-600.14</v>
      </c>
      <c r="BM26" s="74">
        <v>-0.15</v>
      </c>
      <c r="BN26" s="74">
        <v>-0.05000000000000002</v>
      </c>
      <c r="BO26" s="74">
        <v>21.3</v>
      </c>
      <c r="BP26" s="74">
        <v>-55.7</v>
      </c>
      <c r="BQ26" s="74">
        <v>20.75</v>
      </c>
      <c r="BR26" s="75">
        <f>SUM(BF26:BQ26)</f>
        <v>-652.42</v>
      </c>
      <c r="BS26" s="74">
        <v>6.2</v>
      </c>
      <c r="BT26" s="74">
        <v>-0.1</v>
      </c>
      <c r="BU26" s="74">
        <v>-59.8</v>
      </c>
      <c r="BV26" s="74">
        <v>15</v>
      </c>
      <c r="BW26" s="74">
        <v>33.8</v>
      </c>
      <c r="BX26" s="74">
        <v>5.9</v>
      </c>
      <c r="BY26" s="74">
        <v>-58.7</v>
      </c>
      <c r="BZ26" s="74">
        <v>0.02</v>
      </c>
      <c r="CA26" s="74">
        <v>-0.13</v>
      </c>
      <c r="CB26" s="74">
        <v>31.26</v>
      </c>
      <c r="CC26" s="74">
        <v>5.41</v>
      </c>
      <c r="CD26" s="74">
        <v>1.01</v>
      </c>
      <c r="CE26" s="75">
        <f>SUM(BS26:CD26)</f>
        <v>-20.13</v>
      </c>
      <c r="CF26" s="74">
        <v>1.1452283</v>
      </c>
      <c r="CG26" s="74">
        <v>0.004779500000000003</v>
      </c>
      <c r="CH26" s="74">
        <v>-0.0066159999999999995</v>
      </c>
      <c r="CI26" s="74">
        <v>-27.7662845</v>
      </c>
      <c r="CJ26" s="74">
        <v>-25.342332199999998</v>
      </c>
      <c r="CK26" s="74">
        <v>-0.2774547</v>
      </c>
      <c r="CL26" s="74">
        <v>2.6118944</v>
      </c>
      <c r="CM26" s="74">
        <v>-0.2930417</v>
      </c>
      <c r="CN26" s="74">
        <v>-0.058784100000000006</v>
      </c>
      <c r="CO26" s="74">
        <v>17.7356928</v>
      </c>
      <c r="CP26" s="74">
        <v>-1.9088868000000003</v>
      </c>
      <c r="CQ26" s="74">
        <v>-18.654914999999995</v>
      </c>
      <c r="CR26" s="75">
        <f>SUM(CF26:CQ26)</f>
        <v>-52.81071999999999</v>
      </c>
      <c r="CS26" s="74">
        <v>18.7555458</v>
      </c>
      <c r="CT26" s="74">
        <v>-19.6996393</v>
      </c>
      <c r="CU26" s="74">
        <v>18.8309403</v>
      </c>
      <c r="CV26" s="74">
        <v>-20.914092200000002</v>
      </c>
      <c r="CW26" s="74">
        <v>-0.9450864999999999</v>
      </c>
      <c r="CX26" s="74">
        <v>-0.17230199999999998</v>
      </c>
      <c r="CY26" s="74">
        <v>-0.0528451</v>
      </c>
      <c r="CZ26" s="74">
        <v>0.4823223</v>
      </c>
      <c r="DA26" s="74">
        <v>-0.0662856</v>
      </c>
      <c r="DB26" s="74">
        <v>199.11156929999999</v>
      </c>
      <c r="DC26" s="74">
        <v>-190.37705590000073</v>
      </c>
      <c r="DD26" s="74">
        <v>-0.33286020000005345</v>
      </c>
      <c r="DE26" s="75">
        <f>SUM(CS26:DD26)</f>
        <v>4.620210899999196</v>
      </c>
      <c r="DF26" s="74">
        <v>38.94602249999999</v>
      </c>
      <c r="DG26" s="74">
        <v>-0.06265479999998914</v>
      </c>
      <c r="DH26" s="74">
        <v>30.09713480000002</v>
      </c>
      <c r="DI26" s="74">
        <v>0.019145700000012294</v>
      </c>
      <c r="DJ26" s="74">
        <v>-0.20796</v>
      </c>
      <c r="DK26" s="74">
        <v>0.005330000000014934</v>
      </c>
      <c r="DL26" s="74">
        <v>0.0520702</v>
      </c>
      <c r="DM26" s="74">
        <v>-4.571</v>
      </c>
      <c r="DN26" s="74">
        <v>-1.7920000000000016</v>
      </c>
      <c r="DO26" s="74">
        <v>1997.454</v>
      </c>
      <c r="DP26" s="74">
        <v>62.814</v>
      </c>
      <c r="DQ26" s="74">
        <v>-7.593083</v>
      </c>
      <c r="DR26" s="75">
        <f>SUM(DF26:DQ26)</f>
        <v>2115.1610054</v>
      </c>
      <c r="DS26" s="74">
        <v>-2.5096328999999984</v>
      </c>
      <c r="DT26" s="74">
        <v>-34.07020659999999</v>
      </c>
      <c r="DU26" s="74">
        <v>-0.5232684000000001</v>
      </c>
      <c r="DV26" s="74">
        <v>7.261674899999991</v>
      </c>
      <c r="DW26" s="74">
        <v>4.880801199999995</v>
      </c>
      <c r="DX26" s="74">
        <v>1000.189458</v>
      </c>
      <c r="DY26" s="74">
        <v>-1.296587</v>
      </c>
      <c r="DZ26" s="74">
        <v>-8.252966700000004</v>
      </c>
      <c r="EA26" s="74">
        <v>-11.227339700000002</v>
      </c>
      <c r="EB26" s="74">
        <v>-17.5841909</v>
      </c>
      <c r="EC26" s="74">
        <v>7.206318799999999</v>
      </c>
      <c r="ED26" s="74">
        <v>-17.014665100000002</v>
      </c>
      <c r="EE26" s="75">
        <f>SUM(DS26:ED26)</f>
        <v>927.0593955999999</v>
      </c>
      <c r="EF26" s="74">
        <v>-20.166746399999997</v>
      </c>
      <c r="EG26" s="74">
        <v>10.917385600000001</v>
      </c>
      <c r="EH26" s="74">
        <v>490.5971209</v>
      </c>
      <c r="EI26" s="74">
        <v>-0.3849186</v>
      </c>
      <c r="EJ26" s="74">
        <v>-26.234782799999998</v>
      </c>
      <c r="EK26" s="74">
        <v>-0.051355399999999995</v>
      </c>
      <c r="EL26" s="74">
        <v>1.0324834</v>
      </c>
      <c r="EM26" s="74">
        <v>0.17484740000000001</v>
      </c>
      <c r="EN26" s="74">
        <v>-499.5564608</v>
      </c>
      <c r="EO26" s="74">
        <v>24.3532042</v>
      </c>
      <c r="EP26" s="74">
        <v>0.0135485</v>
      </c>
      <c r="EQ26" s="74">
        <v>10.484167300000001</v>
      </c>
      <c r="ER26" s="75">
        <f>SUM(EF26:EQ26)</f>
        <v>-8.821506700000016</v>
      </c>
      <c r="ES26" s="74">
        <v>-0.7629047999999999</v>
      </c>
      <c r="ET26" s="74">
        <v>0.6748496</v>
      </c>
      <c r="EU26" s="74">
        <v>90.87466309999999</v>
      </c>
      <c r="EV26" s="74">
        <v>1050.6693901</v>
      </c>
      <c r="EW26" s="74">
        <v>-0.39024849999999994</v>
      </c>
      <c r="EX26" s="74">
        <v>-142.95829840000002</v>
      </c>
      <c r="EY26" s="74">
        <v>25.8635572</v>
      </c>
      <c r="EZ26" s="74">
        <v>-20.466796200000005</v>
      </c>
      <c r="FA26" s="74">
        <v>-25.993830699999997</v>
      </c>
      <c r="FB26" s="74">
        <v>-15.0158739</v>
      </c>
      <c r="FC26" s="74">
        <v>49.733218300000004</v>
      </c>
      <c r="FD26" s="74">
        <v>-750.1353153</v>
      </c>
      <c r="FE26" s="75">
        <f>SUM(ES26:FD26)</f>
        <v>262.0924105</v>
      </c>
      <c r="FF26" s="74">
        <v>0.713859</v>
      </c>
      <c r="FG26" s="74">
        <v>-50.3332134</v>
      </c>
      <c r="FH26" s="74">
        <v>0.0014242</v>
      </c>
      <c r="FI26" s="74">
        <v>-0.002373</v>
      </c>
      <c r="FJ26" s="74">
        <v>-0.020164</v>
      </c>
      <c r="FK26" s="74">
        <v>2499.987201</v>
      </c>
      <c r="FL26" s="74">
        <f>899170.6/1000000</f>
        <v>0.8991705999999999</v>
      </c>
      <c r="FM26" s="74">
        <v>0.15837479999999998</v>
      </c>
      <c r="FN26" s="74">
        <v>-0.9230148</v>
      </c>
      <c r="FO26" s="74">
        <v>-0.0328275</v>
      </c>
      <c r="FP26" s="74">
        <v>0.040229</v>
      </c>
      <c r="FQ26" s="74">
        <v>-0.0302489</v>
      </c>
      <c r="FR26" s="75">
        <f>SUM(FF26:FQ26)</f>
        <v>2450.458417</v>
      </c>
      <c r="FS26" s="74">
        <v>-0.01</v>
      </c>
      <c r="FT26" s="74">
        <v>0.0833963</v>
      </c>
      <c r="FU26" s="74">
        <v>-0.0078859</v>
      </c>
      <c r="FV26" s="74">
        <v>-0.000646</v>
      </c>
      <c r="FW26" s="74">
        <v>-0.0062533</v>
      </c>
      <c r="FX26" s="74">
        <v>-0.0062533</v>
      </c>
      <c r="FY26" s="74">
        <v>0</v>
      </c>
      <c r="FZ26" s="74">
        <v>0.0086623</v>
      </c>
      <c r="GA26" s="74">
        <v>-0.7512955</v>
      </c>
      <c r="GB26" s="74">
        <f>0.075755-1000</f>
        <v>-999.924245</v>
      </c>
      <c r="GC26" s="74">
        <v>0.171595</v>
      </c>
      <c r="GD26" s="74">
        <v>-1.54013</v>
      </c>
      <c r="GE26" s="75">
        <f>SUM(FS26:GD26)</f>
        <v>-1001.9830554</v>
      </c>
      <c r="GF26" s="74">
        <v>0.00040879999999998836</v>
      </c>
      <c r="GG26" s="74">
        <v>70.9848831</v>
      </c>
      <c r="GH26" s="74">
        <v>250.8391517</v>
      </c>
      <c r="GI26" s="74">
        <v>114.876902</v>
      </c>
      <c r="GJ26" s="74">
        <v>700.0730056</v>
      </c>
      <c r="GK26" s="74">
        <f>-1000+315.4738794</f>
        <v>-684.5261206</v>
      </c>
      <c r="GL26" s="74">
        <v>1387.3357732</v>
      </c>
      <c r="GM26" s="74">
        <v>321.5415065</v>
      </c>
      <c r="GN26" s="74">
        <v>-1830.0596515999994</v>
      </c>
      <c r="GO26" s="74">
        <v>-565.598758</v>
      </c>
      <c r="GP26" s="74">
        <v>-54.7958299</v>
      </c>
      <c r="GQ26" s="74">
        <v>48.0254564</v>
      </c>
      <c r="GR26" s="75">
        <f>SUM(GF26:GQ26)</f>
        <v>-241.3032727999995</v>
      </c>
      <c r="GS26" s="74">
        <v>-53.0160884</v>
      </c>
      <c r="GT26" s="74">
        <v>-6.3272153</v>
      </c>
      <c r="GU26" s="74">
        <v>21.9217659</v>
      </c>
      <c r="GV26" s="74">
        <v>-243.681194</v>
      </c>
      <c r="GW26" s="74">
        <v>19.6338415</v>
      </c>
      <c r="GX26" s="74">
        <v>67.6849675</v>
      </c>
      <c r="GY26" s="74">
        <v>40.3243228</v>
      </c>
      <c r="GZ26" s="74">
        <v>21.279735099999982</v>
      </c>
      <c r="HA26" s="74">
        <v>128.6430787</v>
      </c>
      <c r="HB26" s="74">
        <v>2466.6605005</v>
      </c>
      <c r="HC26" s="74">
        <v>-5.226596408661102</v>
      </c>
      <c r="HD26" s="74">
        <v>97.3748351</v>
      </c>
      <c r="HE26" s="75">
        <f>SUM(GS26:HD26)</f>
        <v>2555.2719529913393</v>
      </c>
      <c r="HF26" s="74">
        <v>1002.0559220999999</v>
      </c>
      <c r="HG26" s="74">
        <v>-25.525615799999983</v>
      </c>
      <c r="HH26" s="74">
        <v>3.2944643999999763</v>
      </c>
      <c r="HI26" s="74">
        <v>-1039.9564972</v>
      </c>
      <c r="HJ26" s="74">
        <v>-18.846991</v>
      </c>
      <c r="HK26" s="74">
        <v>-19.291476599999996</v>
      </c>
      <c r="HL26" s="74">
        <v>1056.6006498</v>
      </c>
      <c r="HM26" s="74">
        <v>-53.477775900000005</v>
      </c>
      <c r="HN26" s="74">
        <v>-402.2372689</v>
      </c>
      <c r="HO26" s="74">
        <v>-29.134275500000005</v>
      </c>
      <c r="HP26" s="74">
        <v>-106.4623845</v>
      </c>
      <c r="HQ26" s="74">
        <v>-57.56767309999999</v>
      </c>
      <c r="HR26" s="75">
        <f>SUM(HF26:HQ26)</f>
        <v>309.4510777999997</v>
      </c>
      <c r="HS26" s="63"/>
      <c r="HT26" s="63"/>
      <c r="HU26" s="63"/>
      <c r="HV26" s="63"/>
      <c r="HW26" s="63"/>
      <c r="HX26" s="63"/>
      <c r="HY26" s="63"/>
      <c r="HZ26" s="63"/>
      <c r="IA26" s="63"/>
      <c r="IB26" s="63"/>
    </row>
    <row r="27" spans="1:236" s="70" customFormat="1" ht="35.25" customHeight="1">
      <c r="A27" s="63"/>
      <c r="B27" s="134" t="s">
        <v>13</v>
      </c>
      <c r="C27" s="135"/>
      <c r="D27" s="135"/>
      <c r="E27" s="79"/>
      <c r="F27" s="80">
        <f aca="true" t="shared" si="40" ref="F27:AD27">F8+F22</f>
        <v>158.6025270000001</v>
      </c>
      <c r="G27" s="80">
        <f t="shared" si="40"/>
        <v>120.23586200000011</v>
      </c>
      <c r="H27" s="80">
        <f t="shared" si="40"/>
        <v>181.89178300000003</v>
      </c>
      <c r="I27" s="80">
        <f t="shared" si="40"/>
        <v>202.9158490000001</v>
      </c>
      <c r="J27" s="80">
        <f t="shared" si="40"/>
        <v>325.4455700000001</v>
      </c>
      <c r="K27" s="80">
        <f t="shared" si="40"/>
        <v>432.2138179999997</v>
      </c>
      <c r="L27" s="80">
        <f t="shared" si="40"/>
        <v>120.42953800000018</v>
      </c>
      <c r="M27" s="80">
        <f t="shared" si="40"/>
        <v>323.81505900000013</v>
      </c>
      <c r="N27" s="80">
        <f t="shared" si="40"/>
        <v>1454.1799540000004</v>
      </c>
      <c r="O27" s="80">
        <f t="shared" si="40"/>
        <v>729.4202410000004</v>
      </c>
      <c r="P27" s="80">
        <f t="shared" si="40"/>
        <v>128.82375400000006</v>
      </c>
      <c r="Q27" s="81">
        <f t="shared" si="40"/>
        <v>307.01847399999986</v>
      </c>
      <c r="R27" s="82">
        <f t="shared" si="40"/>
        <v>4484.992429000001</v>
      </c>
      <c r="S27" s="83">
        <f t="shared" si="40"/>
        <v>201.89233068102138</v>
      </c>
      <c r="T27" s="80">
        <f t="shared" si="40"/>
        <v>244.0869666313566</v>
      </c>
      <c r="U27" s="80">
        <f t="shared" si="40"/>
        <v>809.427034498489</v>
      </c>
      <c r="V27" s="80">
        <f t="shared" si="40"/>
        <v>650.7285985993747</v>
      </c>
      <c r="W27" s="80">
        <f t="shared" si="40"/>
        <v>389.95691342900363</v>
      </c>
      <c r="X27" s="80">
        <f t="shared" si="40"/>
        <v>1241.4591185554084</v>
      </c>
      <c r="Y27" s="80">
        <f t="shared" si="40"/>
        <v>328.8541644547147</v>
      </c>
      <c r="Z27" s="80">
        <f t="shared" si="40"/>
        <v>1268.492910480102</v>
      </c>
      <c r="AA27" s="80">
        <f t="shared" si="40"/>
        <v>1022.5682631436302</v>
      </c>
      <c r="AB27" s="80">
        <f t="shared" si="40"/>
        <v>429.37293236399495</v>
      </c>
      <c r="AC27" s="80">
        <f t="shared" si="40"/>
        <v>382.17817673704633</v>
      </c>
      <c r="AD27" s="80">
        <f t="shared" si="40"/>
        <v>1459.228140425856</v>
      </c>
      <c r="AE27" s="82">
        <f>SUM(S27:AD27)</f>
        <v>8428.245549999998</v>
      </c>
      <c r="AF27" s="80">
        <f aca="true" t="shared" si="41" ref="AF27:CQ27">AF8+AF22</f>
        <v>381.9947250000005</v>
      </c>
      <c r="AG27" s="80">
        <f t="shared" si="41"/>
        <v>177.70889200000096</v>
      </c>
      <c r="AH27" s="80">
        <f t="shared" si="41"/>
        <v>726.6962479999993</v>
      </c>
      <c r="AI27" s="80">
        <f t="shared" si="41"/>
        <v>604.1690209999995</v>
      </c>
      <c r="AJ27" s="80">
        <f t="shared" si="41"/>
        <v>185.25130000000075</v>
      </c>
      <c r="AK27" s="80">
        <f t="shared" si="41"/>
        <v>351.0603489999993</v>
      </c>
      <c r="AL27" s="80">
        <f t="shared" si="41"/>
        <v>154.133414</v>
      </c>
      <c r="AM27" s="80">
        <f t="shared" si="41"/>
        <v>317.74291999999855</v>
      </c>
      <c r="AN27" s="80">
        <f t="shared" si="41"/>
        <v>379.37614799999994</v>
      </c>
      <c r="AO27" s="80">
        <f t="shared" si="41"/>
        <v>609.7340030000009</v>
      </c>
      <c r="AP27" s="80">
        <f t="shared" si="41"/>
        <v>371.6462959999991</v>
      </c>
      <c r="AQ27" s="80">
        <f t="shared" si="41"/>
        <v>1215.7186550000008</v>
      </c>
      <c r="AR27" s="82">
        <f t="shared" si="41"/>
        <v>5475.231971</v>
      </c>
      <c r="AS27" s="80">
        <f t="shared" si="41"/>
        <v>222.24515399999993</v>
      </c>
      <c r="AT27" s="80">
        <f t="shared" si="41"/>
        <v>424.1010039999997</v>
      </c>
      <c r="AU27" s="80">
        <f t="shared" si="41"/>
        <v>297.098712</v>
      </c>
      <c r="AV27" s="80">
        <f t="shared" si="41"/>
        <v>212.20633699999982</v>
      </c>
      <c r="AW27" s="80">
        <f t="shared" si="41"/>
        <v>302.2303899999997</v>
      </c>
      <c r="AX27" s="80">
        <f t="shared" si="41"/>
        <v>704.2393059999993</v>
      </c>
      <c r="AY27" s="80">
        <f t="shared" si="41"/>
        <v>72.31081300000011</v>
      </c>
      <c r="AZ27" s="80">
        <f t="shared" si="41"/>
        <v>-341.9893670000005</v>
      </c>
      <c r="BA27" s="80">
        <f t="shared" si="41"/>
        <v>191.658865</v>
      </c>
      <c r="BB27" s="80">
        <f t="shared" si="41"/>
        <v>128.33930699999934</v>
      </c>
      <c r="BC27" s="80">
        <f t="shared" si="41"/>
        <v>15.061395999999704</v>
      </c>
      <c r="BD27" s="80">
        <f t="shared" si="41"/>
        <v>437.962185</v>
      </c>
      <c r="BE27" s="82">
        <f t="shared" si="41"/>
        <v>2665.464101999997</v>
      </c>
      <c r="BF27" s="80">
        <f t="shared" si="41"/>
        <v>147.04363600000002</v>
      </c>
      <c r="BG27" s="80">
        <f t="shared" si="41"/>
        <v>208.87889600000005</v>
      </c>
      <c r="BH27" s="80">
        <f t="shared" si="41"/>
        <v>280.12844399999955</v>
      </c>
      <c r="BI27" s="80">
        <f t="shared" si="41"/>
        <v>248.76480100000018</v>
      </c>
      <c r="BJ27" s="80">
        <f t="shared" si="41"/>
        <v>156.82091200000013</v>
      </c>
      <c r="BK27" s="80">
        <f t="shared" si="41"/>
        <v>199.32222599999992</v>
      </c>
      <c r="BL27" s="80">
        <f t="shared" si="41"/>
        <v>-422.0492590000002</v>
      </c>
      <c r="BM27" s="80">
        <f t="shared" si="41"/>
        <v>150.62420600000004</v>
      </c>
      <c r="BN27" s="80">
        <f t="shared" si="41"/>
        <v>351.8839630000002</v>
      </c>
      <c r="BO27" s="80">
        <f t="shared" si="41"/>
        <v>356.9200729999997</v>
      </c>
      <c r="BP27" s="80">
        <f t="shared" si="41"/>
        <v>168.90358499999996</v>
      </c>
      <c r="BQ27" s="80">
        <f t="shared" si="41"/>
        <v>239.09685300000018</v>
      </c>
      <c r="BR27" s="82">
        <f t="shared" si="41"/>
        <v>2086.338336</v>
      </c>
      <c r="BS27" s="80">
        <f t="shared" si="41"/>
        <v>158.57538099999965</v>
      </c>
      <c r="BT27" s="80">
        <f t="shared" si="41"/>
        <v>125.38630699999989</v>
      </c>
      <c r="BU27" s="80">
        <f t="shared" si="41"/>
        <v>178.9371719999997</v>
      </c>
      <c r="BV27" s="80">
        <f t="shared" si="41"/>
        <v>108.93944900000007</v>
      </c>
      <c r="BW27" s="80">
        <f t="shared" si="41"/>
        <v>176.85588700000028</v>
      </c>
      <c r="BX27" s="80">
        <f t="shared" si="41"/>
        <v>324.173566</v>
      </c>
      <c r="BY27" s="80">
        <f t="shared" si="41"/>
        <v>175.7496670000001</v>
      </c>
      <c r="BZ27" s="80">
        <f t="shared" si="41"/>
        <v>51.51635699999995</v>
      </c>
      <c r="CA27" s="80">
        <f t="shared" si="41"/>
        <v>104.54639500000009</v>
      </c>
      <c r="CB27" s="80">
        <f t="shared" si="41"/>
        <v>190.42257700000005</v>
      </c>
      <c r="CC27" s="80">
        <f t="shared" si="41"/>
        <v>215.5546149999997</v>
      </c>
      <c r="CD27" s="80">
        <f t="shared" si="41"/>
        <v>168.53923299999997</v>
      </c>
      <c r="CE27" s="82">
        <f t="shared" si="41"/>
        <v>1979.1966059999995</v>
      </c>
      <c r="CF27" s="80">
        <f t="shared" si="41"/>
        <v>56.34253130000006</v>
      </c>
      <c r="CG27" s="80">
        <f t="shared" si="41"/>
        <v>-3.6209085000000676</v>
      </c>
      <c r="CH27" s="80">
        <f t="shared" si="41"/>
        <v>164.50428200000016</v>
      </c>
      <c r="CI27" s="80">
        <f t="shared" si="41"/>
        <v>3.907031499999942</v>
      </c>
      <c r="CJ27" s="80">
        <f t="shared" si="41"/>
        <v>65.20057380000003</v>
      </c>
      <c r="CK27" s="80">
        <f t="shared" si="41"/>
        <v>82.74649130000002</v>
      </c>
      <c r="CL27" s="80">
        <f t="shared" si="41"/>
        <v>59.5552164</v>
      </c>
      <c r="CM27" s="80">
        <f t="shared" si="41"/>
        <v>-20.352515700000122</v>
      </c>
      <c r="CN27" s="80">
        <f t="shared" si="41"/>
        <v>57.17828590000006</v>
      </c>
      <c r="CO27" s="80">
        <f t="shared" si="41"/>
        <v>96.9139178000002</v>
      </c>
      <c r="CP27" s="80">
        <f t="shared" si="41"/>
        <v>143.98481119999997</v>
      </c>
      <c r="CQ27" s="80">
        <f t="shared" si="41"/>
        <v>1.489661000000062</v>
      </c>
      <c r="CR27" s="82">
        <f aca="true" t="shared" si="42" ref="CR27:FC27">CR8+CR22</f>
        <v>707.8493780000007</v>
      </c>
      <c r="CS27" s="80">
        <f t="shared" si="42"/>
        <v>99.5104308</v>
      </c>
      <c r="CT27" s="80">
        <f t="shared" si="42"/>
        <v>34.0106707</v>
      </c>
      <c r="CU27" s="80">
        <f t="shared" si="42"/>
        <v>105.46430330000001</v>
      </c>
      <c r="CV27" s="80">
        <f t="shared" si="42"/>
        <v>137.61173680000002</v>
      </c>
      <c r="CW27" s="80">
        <f t="shared" si="42"/>
        <v>81.96620349999998</v>
      </c>
      <c r="CX27" s="80">
        <f t="shared" si="42"/>
        <v>235.71011099999998</v>
      </c>
      <c r="CY27" s="80">
        <f t="shared" si="42"/>
        <v>-30.767476099999968</v>
      </c>
      <c r="CZ27" s="80">
        <f t="shared" si="42"/>
        <v>16.92635029999995</v>
      </c>
      <c r="DA27" s="80">
        <f t="shared" si="42"/>
        <v>145.51195739999997</v>
      </c>
      <c r="DB27" s="80">
        <f t="shared" si="42"/>
        <v>451.1055413</v>
      </c>
      <c r="DC27" s="80">
        <f t="shared" si="42"/>
        <v>153.46521909999925</v>
      </c>
      <c r="DD27" s="80">
        <f t="shared" si="42"/>
        <v>150.13557479999992</v>
      </c>
      <c r="DE27" s="82">
        <f t="shared" si="42"/>
        <v>1580.6506228999995</v>
      </c>
      <c r="DF27" s="80">
        <f t="shared" si="42"/>
        <v>176.60853349999988</v>
      </c>
      <c r="DG27" s="80">
        <f t="shared" si="42"/>
        <v>42.77961020000001</v>
      </c>
      <c r="DH27" s="80">
        <f t="shared" si="42"/>
        <v>127.63947180000008</v>
      </c>
      <c r="DI27" s="80">
        <f t="shared" si="42"/>
        <v>91.7798337</v>
      </c>
      <c r="DJ27" s="80">
        <f t="shared" si="42"/>
        <v>-24.655318000000022</v>
      </c>
      <c r="DK27" s="80">
        <f t="shared" si="42"/>
        <v>108.56501399999993</v>
      </c>
      <c r="DL27" s="80">
        <f t="shared" si="42"/>
        <v>170.59998020000003</v>
      </c>
      <c r="DM27" s="80">
        <f t="shared" si="42"/>
        <v>81.24727100000004</v>
      </c>
      <c r="DN27" s="80">
        <f t="shared" si="42"/>
        <v>63.604398</v>
      </c>
      <c r="DO27" s="80">
        <f t="shared" si="42"/>
        <v>2272.1122</v>
      </c>
      <c r="DP27" s="80">
        <f t="shared" si="42"/>
        <v>733.8552040000005</v>
      </c>
      <c r="DQ27" s="80">
        <f t="shared" si="42"/>
        <v>592.473334</v>
      </c>
      <c r="DR27" s="82">
        <f t="shared" si="42"/>
        <v>4436.6095324</v>
      </c>
      <c r="DS27" s="80">
        <f t="shared" si="42"/>
        <v>100.37331710000001</v>
      </c>
      <c r="DT27" s="80">
        <f t="shared" si="42"/>
        <v>91.21356440000001</v>
      </c>
      <c r="DU27" s="80">
        <f t="shared" si="42"/>
        <v>146.2625526</v>
      </c>
      <c r="DV27" s="80">
        <f t="shared" si="42"/>
        <v>267.1753089000001</v>
      </c>
      <c r="DW27" s="80">
        <f t="shared" si="42"/>
        <v>80.1066402</v>
      </c>
      <c r="DX27" s="80">
        <f t="shared" si="42"/>
        <v>1072.285605</v>
      </c>
      <c r="DY27" s="80">
        <f t="shared" si="42"/>
        <v>30.129772</v>
      </c>
      <c r="DZ27" s="80">
        <f t="shared" si="42"/>
        <v>98.54938430000001</v>
      </c>
      <c r="EA27" s="80">
        <f t="shared" si="42"/>
        <v>17.031001299999986</v>
      </c>
      <c r="EB27" s="80">
        <f t="shared" si="42"/>
        <v>868.6655671000001</v>
      </c>
      <c r="EC27" s="80">
        <f t="shared" si="42"/>
        <v>114.39836580000001</v>
      </c>
      <c r="ED27" s="80">
        <f t="shared" si="42"/>
        <v>-7.995381099999996</v>
      </c>
      <c r="EE27" s="82">
        <f t="shared" si="42"/>
        <v>2878.1956975999997</v>
      </c>
      <c r="EF27" s="80">
        <f t="shared" si="42"/>
        <v>143.2355356</v>
      </c>
      <c r="EG27" s="80">
        <f t="shared" si="42"/>
        <v>106.94437059999998</v>
      </c>
      <c r="EH27" s="80">
        <f t="shared" si="42"/>
        <v>653.9116219</v>
      </c>
      <c r="EI27" s="80">
        <f t="shared" si="42"/>
        <v>164.6801024</v>
      </c>
      <c r="EJ27" s="80">
        <f t="shared" si="42"/>
        <v>141.3594852</v>
      </c>
      <c r="EK27" s="80">
        <f t="shared" si="42"/>
        <v>279.51571260000003</v>
      </c>
      <c r="EL27" s="80">
        <f t="shared" si="42"/>
        <v>2.2440853999999995</v>
      </c>
      <c r="EM27" s="80">
        <f t="shared" si="42"/>
        <v>120.6093584</v>
      </c>
      <c r="EN27" s="80">
        <f t="shared" si="42"/>
        <v>-214.83423980000003</v>
      </c>
      <c r="EO27" s="80">
        <f t="shared" si="42"/>
        <v>136.7322942</v>
      </c>
      <c r="EP27" s="80">
        <f t="shared" si="42"/>
        <v>163.09638350000003</v>
      </c>
      <c r="EQ27" s="80">
        <f t="shared" si="42"/>
        <v>366.8819513</v>
      </c>
      <c r="ER27" s="82">
        <f t="shared" si="42"/>
        <v>2064.3766613</v>
      </c>
      <c r="ES27" s="80">
        <f t="shared" si="42"/>
        <v>176.6897462</v>
      </c>
      <c r="ET27" s="80">
        <f t="shared" si="42"/>
        <v>118.31954159999998</v>
      </c>
      <c r="EU27" s="80">
        <f t="shared" si="42"/>
        <v>268.7873981</v>
      </c>
      <c r="EV27" s="80">
        <f t="shared" si="42"/>
        <v>1125.3330141000001</v>
      </c>
      <c r="EW27" s="80">
        <f t="shared" si="42"/>
        <v>127.46186449999998</v>
      </c>
      <c r="EX27" s="80">
        <f t="shared" si="42"/>
        <v>383.27836360000003</v>
      </c>
      <c r="EY27" s="80">
        <f t="shared" si="42"/>
        <v>-3.400307800000011</v>
      </c>
      <c r="EZ27" s="80">
        <f t="shared" si="42"/>
        <v>93.8068148</v>
      </c>
      <c r="FA27" s="80">
        <f t="shared" si="42"/>
        <v>196.07788630000002</v>
      </c>
      <c r="FB27" s="80">
        <f t="shared" si="42"/>
        <v>52.16583609999998</v>
      </c>
      <c r="FC27" s="80">
        <f t="shared" si="42"/>
        <v>288.4537063</v>
      </c>
      <c r="FD27" s="80">
        <f aca="true" t="shared" si="43" ref="FD27:HO27">FD8+FD22</f>
        <v>-671.0958553</v>
      </c>
      <c r="FE27" s="82">
        <f t="shared" si="43"/>
        <v>2155.8780084999994</v>
      </c>
      <c r="FF27" s="80">
        <f t="shared" si="43"/>
        <v>465.928286</v>
      </c>
      <c r="FG27" s="80">
        <f t="shared" si="43"/>
        <v>136.08658060000002</v>
      </c>
      <c r="FH27" s="80">
        <f t="shared" si="43"/>
        <v>160.76948419999997</v>
      </c>
      <c r="FI27" s="80">
        <f t="shared" si="43"/>
        <v>322.86886100000004</v>
      </c>
      <c r="FJ27" s="80">
        <f t="shared" si="43"/>
        <v>115.51414899999997</v>
      </c>
      <c r="FK27" s="80">
        <f t="shared" si="43"/>
        <v>2662.49024</v>
      </c>
      <c r="FL27" s="80">
        <f t="shared" si="43"/>
        <v>177.99070959999997</v>
      </c>
      <c r="FM27" s="80">
        <f t="shared" si="43"/>
        <v>229.0219198</v>
      </c>
      <c r="FN27" s="80">
        <f t="shared" si="43"/>
        <v>151.95040319999998</v>
      </c>
      <c r="FO27" s="80">
        <f t="shared" si="43"/>
        <v>177.95927050000003</v>
      </c>
      <c r="FP27" s="80">
        <f t="shared" si="43"/>
        <v>198.426971</v>
      </c>
      <c r="FQ27" s="80">
        <f t="shared" si="43"/>
        <v>191.03324310000002</v>
      </c>
      <c r="FR27" s="82">
        <f t="shared" si="43"/>
        <v>4990.040118000001</v>
      </c>
      <c r="FS27" s="82">
        <f t="shared" si="43"/>
        <v>88.89267599999997</v>
      </c>
      <c r="FT27" s="82">
        <f t="shared" si="43"/>
        <v>59.60016529999999</v>
      </c>
      <c r="FU27" s="82">
        <f t="shared" si="43"/>
        <v>53.36547809999999</v>
      </c>
      <c r="FV27" s="82">
        <f t="shared" si="43"/>
        <v>-475.0636125</v>
      </c>
      <c r="FW27" s="82">
        <f t="shared" si="43"/>
        <v>176.6599217</v>
      </c>
      <c r="FX27" s="82">
        <f t="shared" si="43"/>
        <v>178.30812469999998</v>
      </c>
      <c r="FY27" s="82">
        <f t="shared" si="43"/>
        <v>156.936977</v>
      </c>
      <c r="FZ27" s="82">
        <f t="shared" si="43"/>
        <v>112.63639930000001</v>
      </c>
      <c r="GA27" s="82">
        <f t="shared" si="43"/>
        <v>143.56418549999998</v>
      </c>
      <c r="GB27" s="82">
        <f t="shared" si="43"/>
        <v>-897.6384230000001</v>
      </c>
      <c r="GC27" s="82">
        <f t="shared" si="43"/>
        <v>270.13245300000005</v>
      </c>
      <c r="GD27" s="82">
        <f t="shared" si="43"/>
        <v>77.809136</v>
      </c>
      <c r="GE27" s="82">
        <f t="shared" si="43"/>
        <v>-54.79651890000059</v>
      </c>
      <c r="GF27" s="82">
        <f t="shared" si="43"/>
        <v>105.0676358</v>
      </c>
      <c r="GG27" s="82">
        <f t="shared" si="43"/>
        <v>164.3598661</v>
      </c>
      <c r="GH27" s="82">
        <f t="shared" si="43"/>
        <v>620.8050568</v>
      </c>
      <c r="GI27" s="82">
        <f t="shared" si="43"/>
        <v>240.879521</v>
      </c>
      <c r="GJ27" s="82">
        <f t="shared" si="43"/>
        <v>896.5246016</v>
      </c>
      <c r="GK27" s="82">
        <f t="shared" si="43"/>
        <v>-184.50968269999998</v>
      </c>
      <c r="GL27" s="82">
        <f t="shared" si="43"/>
        <v>1612.0417572</v>
      </c>
      <c r="GM27" s="82">
        <f t="shared" si="43"/>
        <v>551.1470065</v>
      </c>
      <c r="GN27" s="82">
        <f t="shared" si="43"/>
        <v>-1628.5972705999993</v>
      </c>
      <c r="GO27" s="82">
        <f t="shared" si="43"/>
        <v>-493.646822</v>
      </c>
      <c r="GP27" s="82">
        <f t="shared" si="43"/>
        <v>10.806504100000012</v>
      </c>
      <c r="GQ27" s="82">
        <f t="shared" si="43"/>
        <v>179.63133539999998</v>
      </c>
      <c r="GR27" s="82">
        <f t="shared" si="43"/>
        <v>2074.5095092</v>
      </c>
      <c r="GS27" s="82">
        <f t="shared" si="43"/>
        <v>-21.098947799999976</v>
      </c>
      <c r="GT27" s="82">
        <f t="shared" si="43"/>
        <v>92.53108799999997</v>
      </c>
      <c r="GU27" s="82">
        <f t="shared" si="43"/>
        <v>167.35305640000004</v>
      </c>
      <c r="GV27" s="82">
        <f t="shared" si="43"/>
        <v>25.70882449999999</v>
      </c>
      <c r="GW27" s="82">
        <f t="shared" si="43"/>
        <v>-45.85064229999995</v>
      </c>
      <c r="GX27" s="82">
        <f t="shared" si="43"/>
        <v>177.31768689999993</v>
      </c>
      <c r="GY27" s="82">
        <f t="shared" si="43"/>
        <v>217.62656971</v>
      </c>
      <c r="GZ27" s="82">
        <f t="shared" si="43"/>
        <v>140.15071008</v>
      </c>
      <c r="HA27" s="82">
        <f t="shared" si="43"/>
        <v>291.0860869</v>
      </c>
      <c r="HB27" s="82">
        <f t="shared" si="43"/>
        <v>2618.64317721</v>
      </c>
      <c r="HC27" s="82">
        <f t="shared" si="43"/>
        <v>188.1607525913389</v>
      </c>
      <c r="HD27" s="82">
        <f t="shared" si="43"/>
        <v>730.7646935</v>
      </c>
      <c r="HE27" s="82">
        <f t="shared" si="43"/>
        <v>4582.393055691338</v>
      </c>
      <c r="HF27" s="82">
        <f t="shared" si="43"/>
        <v>1118.0496681</v>
      </c>
      <c r="HG27" s="82">
        <f t="shared" si="43"/>
        <v>97.7577682</v>
      </c>
      <c r="HH27" s="82">
        <f t="shared" si="43"/>
        <v>178.53396339999995</v>
      </c>
      <c r="HI27" s="82">
        <f t="shared" si="43"/>
        <v>-870.6869722000001</v>
      </c>
      <c r="HJ27" s="82">
        <f t="shared" si="43"/>
        <v>54.643552</v>
      </c>
      <c r="HK27" s="82">
        <f t="shared" si="43"/>
        <v>176.81730140000002</v>
      </c>
      <c r="HL27" s="82">
        <f t="shared" si="43"/>
        <v>1177.5569798</v>
      </c>
      <c r="HM27" s="82">
        <f t="shared" si="43"/>
        <v>41.81760461663573</v>
      </c>
      <c r="HN27" s="82">
        <f t="shared" si="43"/>
        <v>-459.7756065228929</v>
      </c>
      <c r="HO27" s="82">
        <f t="shared" si="43"/>
        <v>124.48801660000001</v>
      </c>
      <c r="HP27" s="82">
        <f>HP8+HP22</f>
        <v>16.02012950000001</v>
      </c>
      <c r="HQ27" s="84">
        <f>HQ8+HQ22</f>
        <v>202.62226682042564</v>
      </c>
      <c r="HR27" s="82">
        <f>HR8+HR22</f>
        <v>1857.8446717141678</v>
      </c>
      <c r="HS27" s="63"/>
      <c r="HT27" s="63"/>
      <c r="HU27" s="63"/>
      <c r="HV27" s="63"/>
      <c r="HW27" s="63"/>
      <c r="HX27" s="63"/>
      <c r="HY27" s="63"/>
      <c r="HZ27" s="63"/>
      <c r="IA27" s="63"/>
      <c r="IB27" s="63"/>
    </row>
    <row r="28" spans="2:136" ht="15">
      <c r="B28" s="85"/>
      <c r="C28" s="86" t="s">
        <v>15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</row>
    <row r="29" spans="2:135" ht="15">
      <c r="B29" s="87"/>
      <c r="C29" s="86" t="s">
        <v>16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</row>
    <row r="30" spans="3:226" ht="15">
      <c r="C30" s="86" t="s">
        <v>19</v>
      </c>
      <c r="D30" s="86" t="s">
        <v>20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2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</row>
    <row r="31" spans="2:120" ht="15">
      <c r="B31" s="88"/>
      <c r="C31" s="86" t="s">
        <v>17</v>
      </c>
      <c r="D31" s="86" t="s">
        <v>18</v>
      </c>
      <c r="E31" s="86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</row>
    <row r="32" spans="2:225" ht="12.75" customHeight="1">
      <c r="B32" s="88"/>
      <c r="C32" s="89" t="s">
        <v>130</v>
      </c>
      <c r="D32" s="86"/>
      <c r="E32" s="86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</row>
    <row r="33" spans="2:5" ht="15">
      <c r="B33" s="88"/>
      <c r="C33" s="90" t="s">
        <v>131</v>
      </c>
      <c r="D33" s="86"/>
      <c r="E33" s="86"/>
    </row>
    <row r="34" ht="15" hidden="1">
      <c r="C34" s="63" t="s">
        <v>150</v>
      </c>
    </row>
    <row r="35" ht="15"/>
    <row r="36" spans="5:7" ht="15">
      <c r="E36" s="91" t="s">
        <v>141</v>
      </c>
      <c r="F36" s="141"/>
      <c r="G36" s="141"/>
    </row>
    <row r="37" spans="5:7" ht="15">
      <c r="E37" s="92" t="s">
        <v>142</v>
      </c>
      <c r="F37" s="93"/>
      <c r="G37" s="93"/>
    </row>
    <row r="38" spans="5:7" ht="15">
      <c r="E38" s="92" t="s">
        <v>143</v>
      </c>
      <c r="F38" s="94"/>
      <c r="G38" s="93"/>
    </row>
    <row r="39" spans="5:7" ht="15">
      <c r="E39" s="92" t="s">
        <v>144</v>
      </c>
      <c r="F39" s="90"/>
      <c r="G39" s="93"/>
    </row>
    <row r="40" spans="5:7" ht="15">
      <c r="E40" s="95"/>
      <c r="F40" s="93"/>
      <c r="G40" s="93"/>
    </row>
  </sheetData>
  <sheetProtection/>
  <mergeCells count="4">
    <mergeCell ref="B27:D27"/>
    <mergeCell ref="B4:E4"/>
    <mergeCell ref="B5:E6"/>
    <mergeCell ref="F36:G36"/>
  </mergeCells>
  <hyperlinks>
    <hyperlink ref="C33" r:id="rId1" display="http://www.sbp.org.pk/departments/stats/Notice/Rev-Study-External-Sector.pdf"/>
  </hyperlinks>
  <printOptions horizontalCentered="1"/>
  <pageMargins left="0.5" right="0.25" top="0.47" bottom="0.31" header="0.5" footer="0.5"/>
  <pageSetup horizontalDpi="300" verticalDpi="300" orientation="landscape" paperSize="9" scale="70" r:id="rId4"/>
  <colBreaks count="2" manualBreakCount="2">
    <brk id="113" min="1" max="32" man="1"/>
    <brk id="123" min="1" max="32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Z40"/>
  <sheetViews>
    <sheetView tabSelected="1" zoomScale="115" zoomScaleNormal="115" zoomScalePageLayoutView="0" workbookViewId="0" topLeftCell="A1">
      <pane xSplit="5" topLeftCell="S1" activePane="topRight" state="frozen"/>
      <selection pane="topLeft" activeCell="A1" sqref="A1"/>
      <selection pane="topRight" activeCell="Y30" sqref="Y30"/>
    </sheetView>
  </sheetViews>
  <sheetFormatPr defaultColWidth="9.140625" defaultRowHeight="15"/>
  <cols>
    <col min="1" max="1" width="3.140625" style="34" customWidth="1"/>
    <col min="2" max="2" width="5.140625" style="33" customWidth="1"/>
    <col min="3" max="3" width="2.8515625" style="33" customWidth="1"/>
    <col min="4" max="4" width="0.42578125" style="33" customWidth="1"/>
    <col min="5" max="5" width="37.7109375" style="33" customWidth="1"/>
    <col min="6" max="8" width="13.28125" style="33" customWidth="1"/>
    <col min="9" max="10" width="10.140625" style="33" bestFit="1" customWidth="1"/>
    <col min="11" max="11" width="12.28125" style="33" bestFit="1" customWidth="1"/>
    <col min="12" max="17" width="12.140625" style="33" bestFit="1" customWidth="1"/>
    <col min="18" max="18" width="12.57421875" style="33" customWidth="1"/>
    <col min="19" max="20" width="10.140625" style="33" bestFit="1" customWidth="1"/>
    <col min="21" max="24" width="10.00390625" style="33" customWidth="1"/>
    <col min="25" max="26" width="10.7109375" style="33" bestFit="1" customWidth="1"/>
    <col min="27" max="16384" width="9.140625" style="34" customWidth="1"/>
  </cols>
  <sheetData>
    <row r="2" spans="2:5" ht="15.75">
      <c r="B2" s="2" t="s">
        <v>32</v>
      </c>
      <c r="C2" s="31"/>
      <c r="D2" s="31"/>
      <c r="E2" s="31"/>
    </row>
    <row r="4" spans="2:17" ht="12.75">
      <c r="B4" s="142" t="s">
        <v>0</v>
      </c>
      <c r="C4" s="142"/>
      <c r="D4" s="142"/>
      <c r="E4" s="142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26" ht="12.75">
      <c r="B5" s="143" t="s">
        <v>33</v>
      </c>
      <c r="C5" s="144"/>
      <c r="D5" s="144"/>
      <c r="E5" s="144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96"/>
      <c r="T5" s="96"/>
      <c r="U5" s="96"/>
      <c r="V5" s="96"/>
      <c r="W5" s="96"/>
      <c r="X5" s="96"/>
      <c r="Y5" s="96"/>
      <c r="Z5" s="96"/>
    </row>
    <row r="6" spans="2:26" ht="15.75">
      <c r="B6" s="145"/>
      <c r="C6" s="146"/>
      <c r="D6" s="146"/>
      <c r="E6" s="146"/>
      <c r="F6" s="98" t="s">
        <v>165</v>
      </c>
      <c r="G6" s="98" t="s">
        <v>164</v>
      </c>
      <c r="H6" s="98" t="s">
        <v>163</v>
      </c>
      <c r="I6" s="98" t="s">
        <v>162</v>
      </c>
      <c r="J6" s="98" t="s">
        <v>161</v>
      </c>
      <c r="K6" s="98" t="s">
        <v>160</v>
      </c>
      <c r="L6" s="98" t="s">
        <v>159</v>
      </c>
      <c r="M6" s="98" t="s">
        <v>158</v>
      </c>
      <c r="N6" s="98" t="s">
        <v>157</v>
      </c>
      <c r="O6" s="98" t="s">
        <v>156</v>
      </c>
      <c r="P6" s="99" t="s">
        <v>155</v>
      </c>
      <c r="Q6" s="100" t="s">
        <v>154</v>
      </c>
      <c r="R6" s="101" t="s">
        <v>153</v>
      </c>
      <c r="S6" s="99" t="s">
        <v>171</v>
      </c>
      <c r="T6" s="99" t="s">
        <v>170</v>
      </c>
      <c r="U6" s="99" t="s">
        <v>169</v>
      </c>
      <c r="V6" s="99" t="s">
        <v>167</v>
      </c>
      <c r="W6" s="99" t="s">
        <v>168</v>
      </c>
      <c r="X6" s="99" t="s">
        <v>175</v>
      </c>
      <c r="Y6" s="99" t="s">
        <v>176</v>
      </c>
      <c r="Z6" s="99" t="s">
        <v>174</v>
      </c>
    </row>
    <row r="7" spans="2:26" ht="12.75">
      <c r="B7" s="102"/>
      <c r="C7" s="103"/>
      <c r="D7" s="103"/>
      <c r="E7" s="104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105"/>
      <c r="R7" s="102"/>
      <c r="S7" s="106"/>
      <c r="T7" s="104"/>
      <c r="U7" s="104"/>
      <c r="V7" s="104"/>
      <c r="W7" s="104"/>
      <c r="X7" s="104"/>
      <c r="Y7" s="131"/>
      <c r="Z7" s="107"/>
    </row>
    <row r="8" spans="2:26" ht="12.75">
      <c r="B8" s="108" t="s">
        <v>5</v>
      </c>
      <c r="C8" s="109"/>
      <c r="D8" s="109"/>
      <c r="E8" s="103"/>
      <c r="F8" s="110">
        <f aca="true" t="shared" si="0" ref="F8:M8">F9+F13</f>
        <v>97.579759</v>
      </c>
      <c r="G8" s="110">
        <f t="shared" si="0"/>
        <v>133.441767</v>
      </c>
      <c r="H8" s="110">
        <f t="shared" si="0"/>
        <v>106.64828299999999</v>
      </c>
      <c r="I8" s="110">
        <f t="shared" si="0"/>
        <v>137.478973</v>
      </c>
      <c r="J8" s="110">
        <f t="shared" si="0"/>
        <v>117.775144</v>
      </c>
      <c r="K8" s="110">
        <f t="shared" si="0"/>
        <v>32.952204999999985</v>
      </c>
      <c r="L8" s="110">
        <f t="shared" si="0"/>
        <v>235.663033</v>
      </c>
      <c r="M8" s="110">
        <f t="shared" si="0"/>
        <v>121.53161999999999</v>
      </c>
      <c r="N8" s="110">
        <f>N9+N13</f>
        <v>167.389375</v>
      </c>
      <c r="O8" s="110">
        <f>O9+O13</f>
        <v>132.934101</v>
      </c>
      <c r="P8" s="110">
        <f>P9+P13</f>
        <v>136.014788</v>
      </c>
      <c r="Q8" s="111">
        <f>Q9+Q13</f>
        <v>113.04016299999999</v>
      </c>
      <c r="R8" s="112">
        <f aca="true" t="shared" si="1" ref="R8:R27">SUM(F8:Q8)</f>
        <v>1532.4492109999999</v>
      </c>
      <c r="S8" s="113">
        <f>S9+S13</f>
        <v>99.515382</v>
      </c>
      <c r="T8" s="114">
        <f>T9+T13</f>
        <v>148.50616699999992</v>
      </c>
      <c r="U8" s="114">
        <f>U9+U13</f>
        <v>159.32186599999997</v>
      </c>
      <c r="V8" s="114">
        <f>V9+V13</f>
        <v>123.84084499999999</v>
      </c>
      <c r="W8" s="114">
        <f>W9+W13</f>
        <v>158.90959500000002</v>
      </c>
      <c r="X8" s="114">
        <f>X9+X13</f>
        <v>243.37708999999995</v>
      </c>
      <c r="Y8" s="114">
        <f>Y9+Y13</f>
        <v>-206.99023513999998</v>
      </c>
      <c r="Z8" s="110">
        <f>Z9+Z13</f>
        <v>140.41339300000004</v>
      </c>
    </row>
    <row r="9" spans="2:26" ht="12.75">
      <c r="B9" s="115"/>
      <c r="C9" s="116" t="s">
        <v>6</v>
      </c>
      <c r="D9" s="116"/>
      <c r="E9" s="117"/>
      <c r="F9" s="110">
        <f aca="true" t="shared" si="2" ref="F9:M9">F10-F11</f>
        <v>93.857539</v>
      </c>
      <c r="G9" s="110">
        <f t="shared" si="2"/>
        <v>143.902943</v>
      </c>
      <c r="H9" s="110">
        <f t="shared" si="2"/>
        <v>112.040973</v>
      </c>
      <c r="I9" s="110">
        <f t="shared" si="2"/>
        <v>140.10389899999998</v>
      </c>
      <c r="J9" s="110">
        <f t="shared" si="2"/>
        <v>117.03193399999999</v>
      </c>
      <c r="K9" s="110">
        <f t="shared" si="2"/>
        <v>33.104584999999986</v>
      </c>
      <c r="L9" s="110">
        <f t="shared" si="2"/>
        <v>236.739955</v>
      </c>
      <c r="M9" s="110">
        <f t="shared" si="2"/>
        <v>113.36875799999999</v>
      </c>
      <c r="N9" s="110">
        <f>N10-N11</f>
        <v>164.729985</v>
      </c>
      <c r="O9" s="110">
        <f>O10-O11</f>
        <v>126.817858</v>
      </c>
      <c r="P9" s="110">
        <f>P10-P11</f>
        <v>150.111624</v>
      </c>
      <c r="Q9" s="111">
        <f>Q10-Q11</f>
        <v>116.762531</v>
      </c>
      <c r="R9" s="112">
        <f t="shared" si="1"/>
        <v>1548.5725840000002</v>
      </c>
      <c r="S9" s="118">
        <f>S10-S11</f>
        <v>83.249902</v>
      </c>
      <c r="T9" s="110">
        <f>T10-T11</f>
        <v>141.95315399999993</v>
      </c>
      <c r="U9" s="110">
        <f>U10-U11</f>
        <v>172.49588699999998</v>
      </c>
      <c r="V9" s="110">
        <f>V10-V11</f>
        <v>122.46061499999999</v>
      </c>
      <c r="W9" s="110">
        <f>W10-W11</f>
        <v>131.37355100000002</v>
      </c>
      <c r="X9" s="110">
        <f>X10-X11</f>
        <v>211.11113399999996</v>
      </c>
      <c r="Y9" s="110">
        <f>Y10-Y11</f>
        <v>-173.17113514</v>
      </c>
      <c r="Z9" s="110">
        <f>Z10-Z11</f>
        <v>131.17228200000005</v>
      </c>
    </row>
    <row r="10" spans="2:26" ht="12.75">
      <c r="B10" s="115"/>
      <c r="C10" s="116"/>
      <c r="D10" s="109"/>
      <c r="E10" s="103" t="s">
        <v>7</v>
      </c>
      <c r="F10" s="119">
        <v>162.994609</v>
      </c>
      <c r="G10" s="119">
        <v>180.615469</v>
      </c>
      <c r="H10" s="119">
        <v>189.499484</v>
      </c>
      <c r="I10" s="119">
        <v>178.225543</v>
      </c>
      <c r="J10" s="119">
        <v>215.491661</v>
      </c>
      <c r="K10" s="119">
        <v>289.968918</v>
      </c>
      <c r="L10" s="119">
        <v>278.281996</v>
      </c>
      <c r="M10" s="119">
        <v>152.524577</v>
      </c>
      <c r="N10" s="119">
        <v>222.188292</v>
      </c>
      <c r="O10" s="119">
        <v>162.573738</v>
      </c>
      <c r="P10" s="119">
        <v>188.59558</v>
      </c>
      <c r="Q10" s="120">
        <v>155.335987</v>
      </c>
      <c r="R10" s="121">
        <f t="shared" si="1"/>
        <v>2376.295854</v>
      </c>
      <c r="S10" s="122">
        <v>153.38044399999998</v>
      </c>
      <c r="T10" s="119">
        <v>203.5451299999999</v>
      </c>
      <c r="U10" s="119">
        <v>223.66186399999995</v>
      </c>
      <c r="V10" s="119">
        <v>174.186149</v>
      </c>
      <c r="W10" s="119">
        <v>193.54187600000003</v>
      </c>
      <c r="X10" s="119">
        <v>260.57552799999996</v>
      </c>
      <c r="Y10" s="119">
        <v>184.69775999999996</v>
      </c>
      <c r="Z10" s="119">
        <v>177.31437800000003</v>
      </c>
    </row>
    <row r="11" spans="2:26" ht="12.75">
      <c r="B11" s="115"/>
      <c r="C11" s="116"/>
      <c r="D11" s="109"/>
      <c r="E11" s="103" t="s">
        <v>8</v>
      </c>
      <c r="F11" s="119">
        <v>69.13707</v>
      </c>
      <c r="G11" s="119">
        <v>36.712526</v>
      </c>
      <c r="H11" s="119">
        <v>77.458511</v>
      </c>
      <c r="I11" s="119">
        <v>38.121644</v>
      </c>
      <c r="J11" s="119">
        <v>98.459727</v>
      </c>
      <c r="K11" s="119">
        <v>256.864333</v>
      </c>
      <c r="L11" s="119">
        <v>41.542041</v>
      </c>
      <c r="M11" s="119">
        <v>39.155819</v>
      </c>
      <c r="N11" s="119">
        <v>57.458307</v>
      </c>
      <c r="O11" s="119">
        <v>35.75588</v>
      </c>
      <c r="P11" s="119">
        <v>38.483956</v>
      </c>
      <c r="Q11" s="120">
        <v>38.573456</v>
      </c>
      <c r="R11" s="121">
        <f t="shared" si="1"/>
        <v>827.7232700000001</v>
      </c>
      <c r="S11" s="122">
        <v>70.13054199999998</v>
      </c>
      <c r="T11" s="119">
        <v>61.591975999999974</v>
      </c>
      <c r="U11" s="119">
        <v>51.165976999999984</v>
      </c>
      <c r="V11" s="119">
        <v>51.72553400000001</v>
      </c>
      <c r="W11" s="119">
        <v>62.168324999999996</v>
      </c>
      <c r="X11" s="119">
        <v>49.464394000000006</v>
      </c>
      <c r="Y11" s="119">
        <v>357.86889513999995</v>
      </c>
      <c r="Z11" s="119">
        <v>46.142095999999995</v>
      </c>
    </row>
    <row r="12" spans="2:26" ht="12.75">
      <c r="B12" s="123"/>
      <c r="C12" s="124"/>
      <c r="D12" s="125" t="s">
        <v>21</v>
      </c>
      <c r="E12" s="125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  <c r="R12" s="121">
        <f t="shared" si="1"/>
        <v>0</v>
      </c>
      <c r="S12" s="122">
        <f aca="true" t="shared" si="3" ref="S12:U24">Q12</f>
        <v>0</v>
      </c>
      <c r="T12" s="119">
        <f t="shared" si="3"/>
        <v>0</v>
      </c>
      <c r="U12" s="119">
        <f t="shared" si="3"/>
        <v>0</v>
      </c>
      <c r="V12" s="119">
        <f>S12</f>
        <v>0</v>
      </c>
      <c r="W12" s="119">
        <f>T12</f>
        <v>0</v>
      </c>
      <c r="X12" s="119"/>
      <c r="Y12" s="119"/>
      <c r="Z12" s="119"/>
    </row>
    <row r="13" spans="2:26" ht="12.75">
      <c r="B13" s="115"/>
      <c r="C13" s="116" t="s">
        <v>9</v>
      </c>
      <c r="D13" s="109"/>
      <c r="E13" s="103"/>
      <c r="F13" s="110">
        <f aca="true" t="shared" si="4" ref="F13:M13">F14+F19</f>
        <v>3.72222</v>
      </c>
      <c r="G13" s="110">
        <f t="shared" si="4"/>
        <v>-10.461176</v>
      </c>
      <c r="H13" s="110">
        <f t="shared" si="4"/>
        <v>-5.39269</v>
      </c>
      <c r="I13" s="110">
        <f t="shared" si="4"/>
        <v>-2.6249260000000003</v>
      </c>
      <c r="J13" s="110">
        <f t="shared" si="4"/>
        <v>0.74321</v>
      </c>
      <c r="K13" s="110">
        <f t="shared" si="4"/>
        <v>-0.15238</v>
      </c>
      <c r="L13" s="110">
        <f t="shared" si="4"/>
        <v>-1.076922</v>
      </c>
      <c r="M13" s="110">
        <f t="shared" si="4"/>
        <v>8.162862</v>
      </c>
      <c r="N13" s="110">
        <f>N14+N19</f>
        <v>2.65939</v>
      </c>
      <c r="O13" s="110">
        <f>O14+O19</f>
        <v>6.116243</v>
      </c>
      <c r="P13" s="110">
        <f>P14+P19</f>
        <v>-14.096836</v>
      </c>
      <c r="Q13" s="111">
        <f>Q14+Q19</f>
        <v>-3.722368</v>
      </c>
      <c r="R13" s="112">
        <f t="shared" si="1"/>
        <v>-16.123373</v>
      </c>
      <c r="S13" s="118">
        <f aca="true" t="shared" si="5" ref="S13:Z13">S14+S19</f>
        <v>16.26548</v>
      </c>
      <c r="T13" s="110">
        <f t="shared" si="5"/>
        <v>6.553013</v>
      </c>
      <c r="U13" s="110">
        <f t="shared" si="5"/>
        <v>-13.174021</v>
      </c>
      <c r="V13" s="110">
        <f>V14+V19</f>
        <v>1.3802299999999992</v>
      </c>
      <c r="W13" s="110">
        <f t="shared" si="5"/>
        <v>27.536044</v>
      </c>
      <c r="X13" s="110">
        <f t="shared" si="5"/>
        <v>32.265956</v>
      </c>
      <c r="Y13" s="110">
        <f>Y14+Y19</f>
        <v>-33.8191</v>
      </c>
      <c r="Z13" s="110">
        <f t="shared" si="5"/>
        <v>9.241111</v>
      </c>
    </row>
    <row r="14" spans="2:26" ht="12.75">
      <c r="B14" s="115"/>
      <c r="C14" s="109"/>
      <c r="D14" s="109" t="s">
        <v>10</v>
      </c>
      <c r="E14" s="103"/>
      <c r="F14" s="119">
        <v>3.72222</v>
      </c>
      <c r="G14" s="119">
        <v>-10.461176</v>
      </c>
      <c r="H14" s="119">
        <v>-5.39269</v>
      </c>
      <c r="I14" s="119">
        <v>-2.6249260000000003</v>
      </c>
      <c r="J14" s="119">
        <v>0.74321</v>
      </c>
      <c r="K14" s="119">
        <v>-0.15238</v>
      </c>
      <c r="L14" s="119">
        <v>-1.076922</v>
      </c>
      <c r="M14" s="119">
        <v>8.162862</v>
      </c>
      <c r="N14" s="119">
        <v>2.65939</v>
      </c>
      <c r="O14" s="119">
        <v>6.116243</v>
      </c>
      <c r="P14" s="119">
        <v>-14.096836</v>
      </c>
      <c r="Q14" s="120">
        <v>-3.722368</v>
      </c>
      <c r="R14" s="121">
        <f t="shared" si="1"/>
        <v>-16.123373</v>
      </c>
      <c r="S14" s="122">
        <v>16.26548</v>
      </c>
      <c r="T14" s="119">
        <v>6.553013</v>
      </c>
      <c r="U14" s="119">
        <v>-13.174021</v>
      </c>
      <c r="V14" s="119">
        <v>1.3802299999999992</v>
      </c>
      <c r="W14" s="119">
        <v>27.536044</v>
      </c>
      <c r="X14" s="119">
        <v>32.265956</v>
      </c>
      <c r="Y14" s="119">
        <v>-33.8191</v>
      </c>
      <c r="Z14" s="119">
        <v>9.241111</v>
      </c>
    </row>
    <row r="15" spans="2:26" ht="12.75" hidden="1">
      <c r="B15" s="115"/>
      <c r="C15" s="109"/>
      <c r="D15" s="109"/>
      <c r="E15" s="126" t="s">
        <v>26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121">
        <f t="shared" si="1"/>
        <v>0</v>
      </c>
      <c r="S15" s="122">
        <f t="shared" si="3"/>
        <v>0</v>
      </c>
      <c r="T15" s="119">
        <f t="shared" si="3"/>
        <v>0</v>
      </c>
      <c r="U15" s="119">
        <f t="shared" si="3"/>
        <v>0</v>
      </c>
      <c r="V15" s="119">
        <f aca="true" t="shared" si="6" ref="V15:W21">S15</f>
        <v>0</v>
      </c>
      <c r="W15" s="119">
        <f t="shared" si="6"/>
        <v>0</v>
      </c>
      <c r="X15" s="119"/>
      <c r="Y15" s="119"/>
      <c r="Z15" s="119"/>
    </row>
    <row r="16" spans="2:26" ht="12.75" hidden="1">
      <c r="B16" s="115"/>
      <c r="C16" s="109"/>
      <c r="D16" s="109"/>
      <c r="E16" s="126" t="s">
        <v>27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  <c r="R16" s="121">
        <f t="shared" si="1"/>
        <v>0</v>
      </c>
      <c r="S16" s="122">
        <f t="shared" si="3"/>
        <v>0</v>
      </c>
      <c r="T16" s="119">
        <f t="shared" si="3"/>
        <v>0</v>
      </c>
      <c r="U16" s="119">
        <f t="shared" si="3"/>
        <v>0</v>
      </c>
      <c r="V16" s="119">
        <f t="shared" si="6"/>
        <v>0</v>
      </c>
      <c r="W16" s="119">
        <f t="shared" si="6"/>
        <v>0</v>
      </c>
      <c r="X16" s="119"/>
      <c r="Y16" s="119"/>
      <c r="Z16" s="119"/>
    </row>
    <row r="17" spans="2:26" ht="12.75" hidden="1">
      <c r="B17" s="115"/>
      <c r="C17" s="109"/>
      <c r="D17" s="109"/>
      <c r="E17" s="126" t="s">
        <v>28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  <c r="R17" s="121">
        <f t="shared" si="1"/>
        <v>0</v>
      </c>
      <c r="S17" s="122">
        <f t="shared" si="3"/>
        <v>0</v>
      </c>
      <c r="T17" s="119">
        <f t="shared" si="3"/>
        <v>0</v>
      </c>
      <c r="U17" s="119">
        <f t="shared" si="3"/>
        <v>0</v>
      </c>
      <c r="V17" s="119">
        <f t="shared" si="6"/>
        <v>0</v>
      </c>
      <c r="W17" s="119">
        <f t="shared" si="6"/>
        <v>0</v>
      </c>
      <c r="X17" s="119"/>
      <c r="Y17" s="119"/>
      <c r="Z17" s="119"/>
    </row>
    <row r="18" spans="2:26" ht="12.75">
      <c r="B18" s="115"/>
      <c r="C18" s="109"/>
      <c r="D18" s="125" t="s">
        <v>21</v>
      </c>
      <c r="E18" s="125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  <c r="R18" s="121">
        <f t="shared" si="1"/>
        <v>0</v>
      </c>
      <c r="S18" s="122">
        <f t="shared" si="3"/>
        <v>0</v>
      </c>
      <c r="T18" s="119">
        <f t="shared" si="3"/>
        <v>0</v>
      </c>
      <c r="U18" s="119">
        <f t="shared" si="3"/>
        <v>0</v>
      </c>
      <c r="V18" s="119">
        <f t="shared" si="6"/>
        <v>0</v>
      </c>
      <c r="W18" s="119">
        <f t="shared" si="6"/>
        <v>0</v>
      </c>
      <c r="X18" s="119"/>
      <c r="Y18" s="119"/>
      <c r="Z18" s="119"/>
    </row>
    <row r="19" spans="2:26" ht="12.75">
      <c r="B19" s="115"/>
      <c r="C19" s="109"/>
      <c r="D19" s="109" t="s">
        <v>11</v>
      </c>
      <c r="E19" s="103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  <c r="R19" s="121">
        <f t="shared" si="1"/>
        <v>0</v>
      </c>
      <c r="S19" s="122">
        <f t="shared" si="3"/>
        <v>0</v>
      </c>
      <c r="T19" s="119">
        <f t="shared" si="3"/>
        <v>0</v>
      </c>
      <c r="U19" s="119">
        <f t="shared" si="3"/>
        <v>0</v>
      </c>
      <c r="V19" s="119">
        <f t="shared" si="6"/>
        <v>0</v>
      </c>
      <c r="W19" s="119">
        <f t="shared" si="6"/>
        <v>0</v>
      </c>
      <c r="X19" s="119"/>
      <c r="Y19" s="119"/>
      <c r="Z19" s="119"/>
    </row>
    <row r="20" spans="2:26" ht="12.75" hidden="1">
      <c r="B20" s="115"/>
      <c r="C20" s="109"/>
      <c r="D20" s="126" t="s">
        <v>31</v>
      </c>
      <c r="E20" s="125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21">
        <f t="shared" si="1"/>
        <v>0</v>
      </c>
      <c r="S20" s="122">
        <f t="shared" si="3"/>
        <v>0</v>
      </c>
      <c r="T20" s="119">
        <f t="shared" si="3"/>
        <v>0</v>
      </c>
      <c r="U20" s="119">
        <f t="shared" si="3"/>
        <v>0</v>
      </c>
      <c r="V20" s="119">
        <f t="shared" si="6"/>
        <v>0</v>
      </c>
      <c r="W20" s="119">
        <f t="shared" si="6"/>
        <v>0</v>
      </c>
      <c r="X20" s="119"/>
      <c r="Y20" s="119"/>
      <c r="Z20" s="119"/>
    </row>
    <row r="21" spans="2:26" ht="12.75" hidden="1">
      <c r="B21" s="123"/>
      <c r="C21" s="124"/>
      <c r="D21" s="126" t="s">
        <v>29</v>
      </c>
      <c r="E21" s="103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121">
        <f t="shared" si="1"/>
        <v>0</v>
      </c>
      <c r="S21" s="122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6"/>
        <v>0</v>
      </c>
      <c r="W21" s="119">
        <f t="shared" si="6"/>
        <v>0</v>
      </c>
      <c r="X21" s="119"/>
      <c r="Y21" s="119"/>
      <c r="Z21" s="119"/>
    </row>
    <row r="22" spans="2:26" ht="12.75">
      <c r="B22" s="108" t="s">
        <v>12</v>
      </c>
      <c r="C22" s="109"/>
      <c r="D22" s="109"/>
      <c r="E22" s="103"/>
      <c r="F22" s="110">
        <f aca="true" t="shared" si="7" ref="F22:Z22">F23</f>
        <v>-17.6505346</v>
      </c>
      <c r="G22" s="110">
        <f t="shared" si="7"/>
        <v>-0.563197</v>
      </c>
      <c r="H22" s="110">
        <f t="shared" si="7"/>
        <v>0.2519151</v>
      </c>
      <c r="I22" s="110">
        <f t="shared" si="7"/>
        <v>0.15757309999999997</v>
      </c>
      <c r="J22" s="110">
        <f t="shared" si="7"/>
        <v>0.3693413</v>
      </c>
      <c r="K22" s="110">
        <f t="shared" si="7"/>
        <v>-1001.7222327999999</v>
      </c>
      <c r="L22" s="110">
        <f t="shared" si="7"/>
        <v>8.8528545</v>
      </c>
      <c r="M22" s="110">
        <f t="shared" si="7"/>
        <v>0.0025377</v>
      </c>
      <c r="N22" s="110">
        <f t="shared" si="7"/>
        <v>0.0226154</v>
      </c>
      <c r="O22" s="110">
        <f t="shared" si="7"/>
        <v>1.1493053999999998</v>
      </c>
      <c r="P22" s="110">
        <f t="shared" si="7"/>
        <v>-1.0253126000000001</v>
      </c>
      <c r="Q22" s="111">
        <f t="shared" si="7"/>
        <v>0.03978559999999963</v>
      </c>
      <c r="R22" s="112">
        <f t="shared" si="1"/>
        <v>-1010.1153489000001</v>
      </c>
      <c r="S22" s="118">
        <f t="shared" si="7"/>
        <v>5.9967063</v>
      </c>
      <c r="T22" s="110">
        <f t="shared" si="7"/>
        <v>-2.0620201</v>
      </c>
      <c r="U22" s="110">
        <f t="shared" si="7"/>
        <v>-3.697917</v>
      </c>
      <c r="V22" s="110">
        <f t="shared" si="7"/>
        <v>2.946261599999999</v>
      </c>
      <c r="W22" s="110">
        <f t="shared" si="7"/>
        <v>-2.9500975</v>
      </c>
      <c r="X22" s="110">
        <f t="shared" si="7"/>
        <v>-0.05</v>
      </c>
      <c r="Y22" s="110">
        <f t="shared" si="7"/>
        <v>59.281194199999995</v>
      </c>
      <c r="Z22" s="110">
        <f t="shared" si="7"/>
        <v>6.0295434000000006</v>
      </c>
    </row>
    <row r="23" spans="2:26" ht="12.75">
      <c r="B23" s="115"/>
      <c r="C23" s="116" t="s">
        <v>9</v>
      </c>
      <c r="D23" s="109"/>
      <c r="E23" s="103"/>
      <c r="F23" s="110">
        <f aca="true" t="shared" si="8" ref="F23:M23">F24+F26</f>
        <v>-17.6505346</v>
      </c>
      <c r="G23" s="110">
        <f t="shared" si="8"/>
        <v>-0.563197</v>
      </c>
      <c r="H23" s="110">
        <f t="shared" si="8"/>
        <v>0.2519151</v>
      </c>
      <c r="I23" s="110">
        <f t="shared" si="8"/>
        <v>0.15757309999999997</v>
      </c>
      <c r="J23" s="110">
        <f t="shared" si="8"/>
        <v>0.3693413</v>
      </c>
      <c r="K23" s="110">
        <f t="shared" si="8"/>
        <v>-1001.7222327999999</v>
      </c>
      <c r="L23" s="110">
        <f t="shared" si="8"/>
        <v>8.8528545</v>
      </c>
      <c r="M23" s="110">
        <f t="shared" si="8"/>
        <v>0.0025377</v>
      </c>
      <c r="N23" s="110">
        <f>N24+N26</f>
        <v>0.0226154</v>
      </c>
      <c r="O23" s="110">
        <f>O24+O26</f>
        <v>1.1493053999999998</v>
      </c>
      <c r="P23" s="110">
        <f>P24+P26</f>
        <v>-1.0253126000000001</v>
      </c>
      <c r="Q23" s="111">
        <f>Q24+Q26</f>
        <v>0.03978559999999963</v>
      </c>
      <c r="R23" s="112">
        <f t="shared" si="1"/>
        <v>-1010.1153489000001</v>
      </c>
      <c r="S23" s="118">
        <f>S24+S26</f>
        <v>5.9967063</v>
      </c>
      <c r="T23" s="110">
        <f>T24+T26</f>
        <v>-2.0620201</v>
      </c>
      <c r="U23" s="110">
        <f>U24+U26</f>
        <v>-3.697917</v>
      </c>
      <c r="V23" s="110">
        <f>V24+V26</f>
        <v>2.946261599999999</v>
      </c>
      <c r="W23" s="110">
        <f>W24+W26</f>
        <v>-2.9500975</v>
      </c>
      <c r="X23" s="110">
        <f>X24+X26</f>
        <v>-0.05</v>
      </c>
      <c r="Y23" s="110">
        <f>Y24+Y26</f>
        <v>59.281194199999995</v>
      </c>
      <c r="Z23" s="110">
        <f>Z24+Z26</f>
        <v>6.0295434000000006</v>
      </c>
    </row>
    <row r="24" spans="2:26" ht="12.75">
      <c r="B24" s="115"/>
      <c r="C24" s="109"/>
      <c r="D24" s="127" t="s">
        <v>10</v>
      </c>
      <c r="E24" s="103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  <c r="R24" s="121">
        <f t="shared" si="1"/>
        <v>0</v>
      </c>
      <c r="S24" s="122">
        <f t="shared" si="3"/>
        <v>0</v>
      </c>
      <c r="T24" s="119"/>
      <c r="U24" s="119"/>
      <c r="V24" s="119"/>
      <c r="W24" s="119"/>
      <c r="X24" s="119"/>
      <c r="Y24" s="119"/>
      <c r="Z24" s="119"/>
    </row>
    <row r="25" spans="2:26" ht="12.75">
      <c r="B25" s="115"/>
      <c r="C25" s="109"/>
      <c r="D25" s="126" t="s">
        <v>30</v>
      </c>
      <c r="E25" s="103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1">
        <f t="shared" si="1"/>
        <v>0</v>
      </c>
      <c r="S25" s="122">
        <v>0</v>
      </c>
      <c r="T25" s="119">
        <v>0</v>
      </c>
      <c r="U25" s="119">
        <v>0</v>
      </c>
      <c r="V25" s="119">
        <v>0</v>
      </c>
      <c r="W25" s="119">
        <v>0</v>
      </c>
      <c r="X25" s="119"/>
      <c r="Y25" s="119"/>
      <c r="Z25" s="119"/>
    </row>
    <row r="26" spans="2:26" ht="12.75">
      <c r="B26" s="115"/>
      <c r="C26" s="109"/>
      <c r="D26" s="127" t="s">
        <v>172</v>
      </c>
      <c r="E26" s="128"/>
      <c r="F26" s="119">
        <v>-17.6505346</v>
      </c>
      <c r="G26" s="119">
        <v>-0.563197</v>
      </c>
      <c r="H26" s="119">
        <v>0.2519151</v>
      </c>
      <c r="I26" s="119">
        <v>0.15757309999999997</v>
      </c>
      <c r="J26" s="119">
        <v>0.3693413</v>
      </c>
      <c r="K26" s="119">
        <v>-1001.7222327999999</v>
      </c>
      <c r="L26" s="119">
        <v>8.8528545</v>
      </c>
      <c r="M26" s="119">
        <v>0.0025377</v>
      </c>
      <c r="N26" s="119">
        <v>0.0226154</v>
      </c>
      <c r="O26" s="129">
        <v>1.1493053999999998</v>
      </c>
      <c r="P26" s="129">
        <v>-1.0253126000000001</v>
      </c>
      <c r="Q26" s="120">
        <v>0.03978559999999963</v>
      </c>
      <c r="R26" s="121">
        <f t="shared" si="1"/>
        <v>-1010.1153489000001</v>
      </c>
      <c r="S26" s="130">
        <v>5.9967063</v>
      </c>
      <c r="T26" s="129">
        <v>-2.0620201</v>
      </c>
      <c r="U26" s="129">
        <v>-3.697917</v>
      </c>
      <c r="V26" s="129">
        <v>2.946261599999999</v>
      </c>
      <c r="W26" s="129">
        <v>-2.9500975</v>
      </c>
      <c r="X26" s="129">
        <v>-0.05</v>
      </c>
      <c r="Y26" s="129">
        <v>59.281194199999995</v>
      </c>
      <c r="Z26" s="129">
        <v>6.0295434000000006</v>
      </c>
    </row>
    <row r="27" spans="2:26" ht="12.75">
      <c r="B27" s="147" t="s">
        <v>13</v>
      </c>
      <c r="C27" s="148"/>
      <c r="D27" s="148"/>
      <c r="E27" s="131"/>
      <c r="F27" s="132">
        <f aca="true" t="shared" si="9" ref="F27:M27">F8+F22</f>
        <v>79.9292244</v>
      </c>
      <c r="G27" s="132">
        <f t="shared" si="9"/>
        <v>132.87857</v>
      </c>
      <c r="H27" s="132">
        <f t="shared" si="9"/>
        <v>106.9001981</v>
      </c>
      <c r="I27" s="132">
        <f t="shared" si="9"/>
        <v>137.6365461</v>
      </c>
      <c r="J27" s="132">
        <f t="shared" si="9"/>
        <v>118.1444853</v>
      </c>
      <c r="K27" s="132">
        <f t="shared" si="9"/>
        <v>-968.7700278</v>
      </c>
      <c r="L27" s="132">
        <f t="shared" si="9"/>
        <v>244.51588750000002</v>
      </c>
      <c r="M27" s="132">
        <f t="shared" si="9"/>
        <v>121.5341577</v>
      </c>
      <c r="N27" s="132">
        <f>N8+N22</f>
        <v>167.4119904</v>
      </c>
      <c r="O27" s="132">
        <f>O8+O22</f>
        <v>134.0834064</v>
      </c>
      <c r="P27" s="133">
        <f>P8+P22</f>
        <v>134.9894754</v>
      </c>
      <c r="Q27" s="132">
        <f>Q8+Q22</f>
        <v>113.0799486</v>
      </c>
      <c r="R27" s="132">
        <f t="shared" si="1"/>
        <v>522.3338621</v>
      </c>
      <c r="S27" s="133">
        <f aca="true" t="shared" si="10" ref="S27:Z27">S8+S22</f>
        <v>105.5120883</v>
      </c>
      <c r="T27" s="133">
        <f t="shared" si="10"/>
        <v>146.4441468999999</v>
      </c>
      <c r="U27" s="133">
        <f t="shared" si="10"/>
        <v>155.62394899999998</v>
      </c>
      <c r="V27" s="133">
        <f>V8+V22</f>
        <v>126.78710659999999</v>
      </c>
      <c r="W27" s="133">
        <f t="shared" si="10"/>
        <v>155.95949750000003</v>
      </c>
      <c r="X27" s="133">
        <f t="shared" si="10"/>
        <v>243.32708999999994</v>
      </c>
      <c r="Y27" s="133">
        <f>Y8+Y22</f>
        <v>-147.70904094</v>
      </c>
      <c r="Z27" s="133">
        <f t="shared" si="10"/>
        <v>146.44293640000004</v>
      </c>
    </row>
    <row r="28" spans="2:3" ht="12.75">
      <c r="B28" s="36"/>
      <c r="C28" s="32" t="s">
        <v>15</v>
      </c>
    </row>
    <row r="29" spans="2:13" ht="12.75">
      <c r="B29" s="37"/>
      <c r="C29" s="32" t="s">
        <v>16</v>
      </c>
      <c r="H29" s="35"/>
      <c r="M29" s="35"/>
    </row>
    <row r="30" spans="3:18" ht="12.75">
      <c r="C30" s="32" t="s">
        <v>19</v>
      </c>
      <c r="D30" s="32" t="s">
        <v>20</v>
      </c>
      <c r="F30" s="38"/>
      <c r="G30" s="38"/>
      <c r="H30" s="38"/>
      <c r="R30" s="38"/>
    </row>
    <row r="31" spans="2:5" ht="12.75">
      <c r="B31" s="39"/>
      <c r="C31" s="32" t="s">
        <v>17</v>
      </c>
      <c r="D31" s="32" t="s">
        <v>18</v>
      </c>
      <c r="E31" s="32"/>
    </row>
    <row r="32" spans="2:8" ht="12.75">
      <c r="B32" s="39"/>
      <c r="C32" s="27" t="s">
        <v>130</v>
      </c>
      <c r="D32" s="32"/>
      <c r="E32" s="32"/>
      <c r="F32" s="35"/>
      <c r="G32" s="35"/>
      <c r="H32" s="35"/>
    </row>
    <row r="33" spans="2:5" ht="12.75">
      <c r="B33" s="39"/>
      <c r="C33" s="40" t="s">
        <v>131</v>
      </c>
      <c r="D33" s="32"/>
      <c r="E33" s="32"/>
    </row>
    <row r="34" ht="1.5" customHeight="1">
      <c r="C34" s="33" t="s">
        <v>166</v>
      </c>
    </row>
    <row r="36" ht="12.75">
      <c r="E36" s="29" t="s">
        <v>141</v>
      </c>
    </row>
    <row r="37" ht="12.75">
      <c r="E37" s="30" t="s">
        <v>142</v>
      </c>
    </row>
    <row r="38" ht="12.75">
      <c r="E38" s="30" t="s">
        <v>143</v>
      </c>
    </row>
    <row r="39" ht="12.75">
      <c r="E39" s="30" t="s">
        <v>144</v>
      </c>
    </row>
    <row r="40" ht="12.75">
      <c r="E40" s="26"/>
    </row>
  </sheetData>
  <sheetProtection/>
  <mergeCells count="3">
    <mergeCell ref="B4:E4"/>
    <mergeCell ref="B5:E6"/>
    <mergeCell ref="B27:D27"/>
  </mergeCells>
  <hyperlinks>
    <hyperlink ref="C33" r:id="rId1" display="http://www.sbp.org.pk/departments/stats/Notice/Rev-Study-External-Sector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9"/>
  <sheetViews>
    <sheetView zoomScalePageLayoutView="0" workbookViewId="0" topLeftCell="A34">
      <pane xSplit="1" ySplit="30" topLeftCell="B380" activePane="bottomRight" state="frozen"/>
      <selection pane="topLeft" activeCell="A34" sqref="A34"/>
      <selection pane="topRight" activeCell="B34" sqref="B34"/>
      <selection pane="bottomLeft" activeCell="A63" sqref="A63"/>
      <selection pane="bottomRight" activeCell="G382" sqref="G382"/>
    </sheetView>
  </sheetViews>
  <sheetFormatPr defaultColWidth="9.140625" defaultRowHeight="15"/>
  <cols>
    <col min="1" max="1" width="12.00390625" style="4" customWidth="1"/>
    <col min="2" max="2" width="3.8515625" style="4" bestFit="1" customWidth="1"/>
    <col min="3" max="5" width="9.8515625" style="4" customWidth="1"/>
    <col min="6" max="6" width="11.421875" style="4" customWidth="1"/>
    <col min="7" max="7" width="10.421875" style="4" customWidth="1"/>
    <col min="8" max="10" width="9.8515625" style="4" customWidth="1"/>
    <col min="11" max="11" width="9.140625" style="4" customWidth="1"/>
    <col min="12" max="12" width="12.421875" style="4" customWidth="1"/>
    <col min="13" max="13" width="6.00390625" style="4" customWidth="1"/>
    <col min="14" max="14" width="16.7109375" style="4" customWidth="1"/>
    <col min="15" max="15" width="13.57421875" style="4" customWidth="1"/>
    <col min="16" max="16" width="21.57421875" style="4" customWidth="1"/>
    <col min="17" max="16384" width="9.140625" style="4" customWidth="1"/>
  </cols>
  <sheetData>
    <row r="1" spans="1:13" ht="29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3"/>
      <c r="L1" s="3"/>
      <c r="M1" s="3"/>
    </row>
    <row r="2" spans="1:13" ht="23.25" customHeight="1">
      <c r="A2" s="151" t="s">
        <v>35</v>
      </c>
      <c r="B2" s="151"/>
      <c r="C2" s="151"/>
      <c r="D2" s="151"/>
      <c r="E2" s="151"/>
      <c r="F2" s="151"/>
      <c r="G2" s="151"/>
      <c r="H2" s="151"/>
      <c r="I2" s="151"/>
      <c r="J2" s="151"/>
      <c r="K2" s="3"/>
      <c r="L2" s="3"/>
      <c r="M2" s="3"/>
    </row>
    <row r="3" spans="1:13" ht="13.5" customHeight="1">
      <c r="A3" s="152" t="s">
        <v>36</v>
      </c>
      <c r="B3" s="152"/>
      <c r="C3" s="152"/>
      <c r="D3" s="152"/>
      <c r="E3" s="152"/>
      <c r="F3" s="152"/>
      <c r="G3" s="152"/>
      <c r="H3" s="152"/>
      <c r="I3" s="152"/>
      <c r="J3" s="152"/>
      <c r="K3" s="3"/>
      <c r="L3" s="3"/>
      <c r="M3" s="3"/>
    </row>
    <row r="4" spans="1:13" ht="20.25" customHeight="1">
      <c r="A4" s="153" t="s">
        <v>37</v>
      </c>
      <c r="B4" s="154"/>
      <c r="C4" s="154"/>
      <c r="D4" s="154"/>
      <c r="E4" s="154"/>
      <c r="F4" s="154"/>
      <c r="G4" s="154"/>
      <c r="H4" s="154"/>
      <c r="I4" s="154"/>
      <c r="J4" s="155"/>
      <c r="K4" s="3"/>
      <c r="L4" s="3"/>
      <c r="M4" s="3"/>
    </row>
    <row r="5" spans="1:13" ht="26.25" customHeight="1">
      <c r="A5" s="156" t="s">
        <v>38</v>
      </c>
      <c r="B5" s="157"/>
      <c r="C5" s="21" t="s">
        <v>39</v>
      </c>
      <c r="D5" s="156" t="s">
        <v>40</v>
      </c>
      <c r="E5" s="157"/>
      <c r="F5" s="156" t="s">
        <v>38</v>
      </c>
      <c r="G5" s="157"/>
      <c r="H5" s="21" t="s">
        <v>39</v>
      </c>
      <c r="I5" s="156" t="s">
        <v>40</v>
      </c>
      <c r="J5" s="157"/>
      <c r="K5" s="3"/>
      <c r="L5" s="3"/>
      <c r="M5" s="3"/>
    </row>
    <row r="6" spans="1:13" ht="6" customHeight="1">
      <c r="A6" s="5"/>
      <c r="B6" s="5"/>
      <c r="C6" s="6"/>
      <c r="D6" s="6"/>
      <c r="E6" s="6"/>
      <c r="F6" s="6"/>
      <c r="G6" s="6"/>
      <c r="H6" s="6"/>
      <c r="K6" s="3"/>
      <c r="L6" s="3"/>
      <c r="M6" s="3"/>
    </row>
    <row r="7" spans="1:13" ht="32.25" customHeight="1">
      <c r="A7" s="158" t="s">
        <v>41</v>
      </c>
      <c r="B7" s="158"/>
      <c r="C7" s="7">
        <v>1.2</v>
      </c>
      <c r="D7" s="158"/>
      <c r="E7" s="158"/>
      <c r="F7" s="149" t="s">
        <v>42</v>
      </c>
      <c r="G7" s="149"/>
      <c r="H7" s="7">
        <v>22.5</v>
      </c>
      <c r="I7" s="159">
        <f>(H7-C32)/ABS(C32)*100</f>
        <v>51.00671140939597</v>
      </c>
      <c r="J7" s="159"/>
      <c r="K7" s="3"/>
      <c r="L7" s="3"/>
      <c r="M7" s="3"/>
    </row>
    <row r="8" spans="1:10" ht="32.25" customHeight="1">
      <c r="A8" s="158" t="s">
        <v>43</v>
      </c>
      <c r="B8" s="158"/>
      <c r="C8" s="7">
        <v>1.7</v>
      </c>
      <c r="D8" s="160">
        <f aca="true" t="shared" si="0" ref="D8:D32">(C8-C7)/ABS(C7)*100</f>
        <v>41.66666666666667</v>
      </c>
      <c r="E8" s="160"/>
      <c r="F8" s="149" t="s">
        <v>44</v>
      </c>
      <c r="G8" s="149"/>
      <c r="H8" s="7">
        <v>10.7</v>
      </c>
      <c r="I8" s="159">
        <f aca="true" t="shared" si="1" ref="I8:I32">(H8-H7)/ABS(H7)*100</f>
        <v>-52.44444444444445</v>
      </c>
      <c r="J8" s="159"/>
    </row>
    <row r="9" spans="1:10" ht="32.25" customHeight="1">
      <c r="A9" s="158" t="s">
        <v>45</v>
      </c>
      <c r="B9" s="158"/>
      <c r="C9" s="7">
        <v>4.1</v>
      </c>
      <c r="D9" s="160">
        <f t="shared" si="0"/>
        <v>141.17647058823525</v>
      </c>
      <c r="E9" s="160"/>
      <c r="F9" s="149" t="s">
        <v>46</v>
      </c>
      <c r="G9" s="149"/>
      <c r="H9" s="7">
        <v>35.5</v>
      </c>
      <c r="I9" s="159">
        <f t="shared" si="1"/>
        <v>231.77570093457948</v>
      </c>
      <c r="J9" s="159"/>
    </row>
    <row r="10" spans="1:10" ht="32.25" customHeight="1">
      <c r="A10" s="158" t="s">
        <v>47</v>
      </c>
      <c r="B10" s="158"/>
      <c r="C10" s="7">
        <v>5.9</v>
      </c>
      <c r="D10" s="160">
        <f t="shared" si="0"/>
        <v>43.90243902439027</v>
      </c>
      <c r="E10" s="160"/>
      <c r="F10" s="149" t="s">
        <v>48</v>
      </c>
      <c r="G10" s="149"/>
      <c r="H10" s="7">
        <v>36</v>
      </c>
      <c r="I10" s="159">
        <f t="shared" si="1"/>
        <v>1.4084507042253522</v>
      </c>
      <c r="J10" s="159"/>
    </row>
    <row r="11" spans="1:10" ht="32.25" customHeight="1">
      <c r="A11" s="158" t="s">
        <v>49</v>
      </c>
      <c r="B11" s="158"/>
      <c r="C11" s="7">
        <v>6.8</v>
      </c>
      <c r="D11" s="160">
        <f t="shared" si="0"/>
        <v>15.254237288135583</v>
      </c>
      <c r="E11" s="160"/>
      <c r="F11" s="149" t="s">
        <v>50</v>
      </c>
      <c r="G11" s="149"/>
      <c r="H11" s="7">
        <v>28</v>
      </c>
      <c r="I11" s="159">
        <f t="shared" si="1"/>
        <v>-22.22222222222222</v>
      </c>
      <c r="J11" s="159"/>
    </row>
    <row r="12" spans="1:10" ht="32.25" customHeight="1">
      <c r="A12" s="158" t="s">
        <v>51</v>
      </c>
      <c r="B12" s="158"/>
      <c r="C12" s="7">
        <v>7.3</v>
      </c>
      <c r="D12" s="160">
        <f t="shared" si="0"/>
        <v>7.352941176470589</v>
      </c>
      <c r="E12" s="160"/>
      <c r="F12" s="149" t="s">
        <v>52</v>
      </c>
      <c r="G12" s="149"/>
      <c r="H12" s="7">
        <v>35</v>
      </c>
      <c r="I12" s="159">
        <f t="shared" si="1"/>
        <v>25</v>
      </c>
      <c r="J12" s="159"/>
    </row>
    <row r="13" spans="1:10" ht="32.25" customHeight="1">
      <c r="A13" s="158" t="s">
        <v>53</v>
      </c>
      <c r="B13" s="158"/>
      <c r="C13" s="7">
        <v>1.8</v>
      </c>
      <c r="D13" s="160">
        <f t="shared" si="0"/>
        <v>-75.34246575342466</v>
      </c>
      <c r="E13" s="160"/>
      <c r="F13" s="149" t="s">
        <v>54</v>
      </c>
      <c r="G13" s="149"/>
      <c r="H13" s="7">
        <v>98</v>
      </c>
      <c r="I13" s="159">
        <f t="shared" si="1"/>
        <v>180</v>
      </c>
      <c r="J13" s="159"/>
    </row>
    <row r="14" spans="1:10" ht="32.25" customHeight="1">
      <c r="A14" s="158" t="s">
        <v>55</v>
      </c>
      <c r="B14" s="158"/>
      <c r="C14" s="7">
        <v>4.5</v>
      </c>
      <c r="D14" s="160">
        <f t="shared" si="0"/>
        <v>150</v>
      </c>
      <c r="E14" s="160"/>
      <c r="F14" s="149" t="s">
        <v>56</v>
      </c>
      <c r="G14" s="149"/>
      <c r="H14" s="7">
        <v>42.1</v>
      </c>
      <c r="I14" s="159">
        <f t="shared" si="1"/>
        <v>-57.04081632653061</v>
      </c>
      <c r="J14" s="159"/>
    </row>
    <row r="15" spans="1:10" ht="32.25" customHeight="1">
      <c r="A15" s="158" t="s">
        <v>57</v>
      </c>
      <c r="B15" s="158"/>
      <c r="C15" s="7">
        <v>5.9</v>
      </c>
      <c r="D15" s="160">
        <f t="shared" si="0"/>
        <v>31.111111111111118</v>
      </c>
      <c r="E15" s="160"/>
      <c r="F15" s="149" t="s">
        <v>58</v>
      </c>
      <c r="G15" s="149"/>
      <c r="H15" s="7">
        <v>48</v>
      </c>
      <c r="I15" s="159">
        <f t="shared" si="1"/>
        <v>14.01425178147268</v>
      </c>
      <c r="J15" s="159"/>
    </row>
    <row r="16" spans="1:10" ht="32.25" customHeight="1">
      <c r="A16" s="158" t="s">
        <v>59</v>
      </c>
      <c r="B16" s="158"/>
      <c r="C16" s="7">
        <v>2.2</v>
      </c>
      <c r="D16" s="160">
        <f t="shared" si="0"/>
        <v>-62.71186440677966</v>
      </c>
      <c r="E16" s="160"/>
      <c r="F16" s="149" t="s">
        <v>60</v>
      </c>
      <c r="G16" s="149"/>
      <c r="H16" s="7">
        <v>70.3</v>
      </c>
      <c r="I16" s="159">
        <f t="shared" si="1"/>
        <v>46.45833333333333</v>
      </c>
      <c r="J16" s="159"/>
    </row>
    <row r="17" spans="1:10" ht="32.25" customHeight="1">
      <c r="A17" s="158" t="s">
        <v>61</v>
      </c>
      <c r="B17" s="158"/>
      <c r="C17" s="7">
        <v>3</v>
      </c>
      <c r="D17" s="160">
        <f t="shared" si="0"/>
        <v>36.36363636363635</v>
      </c>
      <c r="E17" s="160"/>
      <c r="F17" s="149" t="s">
        <v>62</v>
      </c>
      <c r="G17" s="149"/>
      <c r="H17" s="7">
        <v>145.20000000000002</v>
      </c>
      <c r="I17" s="159">
        <f t="shared" si="1"/>
        <v>106.54338549075395</v>
      </c>
      <c r="J17" s="159"/>
    </row>
    <row r="18" spans="1:10" ht="32.25" customHeight="1">
      <c r="A18" s="158" t="s">
        <v>63</v>
      </c>
      <c r="B18" s="158"/>
      <c r="C18" s="7">
        <v>5</v>
      </c>
      <c r="D18" s="160">
        <f t="shared" si="0"/>
        <v>66.66666666666666</v>
      </c>
      <c r="E18" s="160"/>
      <c r="F18" s="149" t="s">
        <v>64</v>
      </c>
      <c r="G18" s="149"/>
      <c r="H18" s="7">
        <v>108</v>
      </c>
      <c r="I18" s="159">
        <f t="shared" si="1"/>
        <v>-25.61983471074381</v>
      </c>
      <c r="J18" s="159"/>
    </row>
    <row r="19" spans="1:10" ht="32.25" customHeight="1">
      <c r="A19" s="158" t="s">
        <v>65</v>
      </c>
      <c r="B19" s="158"/>
      <c r="C19" s="7">
        <v>2.3</v>
      </c>
      <c r="D19" s="160">
        <f t="shared" si="0"/>
        <v>-54</v>
      </c>
      <c r="E19" s="160"/>
      <c r="F19" s="149" t="s">
        <v>66</v>
      </c>
      <c r="G19" s="149"/>
      <c r="H19" s="7">
        <v>162.2</v>
      </c>
      <c r="I19" s="159">
        <f t="shared" si="1"/>
        <v>50.185185185185176</v>
      </c>
      <c r="J19" s="159"/>
    </row>
    <row r="20" spans="1:10" ht="32.25" customHeight="1">
      <c r="A20" s="158" t="s">
        <v>67</v>
      </c>
      <c r="B20" s="158"/>
      <c r="C20" s="7">
        <v>-0.6</v>
      </c>
      <c r="D20" s="160">
        <f t="shared" si="0"/>
        <v>-126.08695652173914</v>
      </c>
      <c r="E20" s="160"/>
      <c r="F20" s="149" t="s">
        <v>68</v>
      </c>
      <c r="G20" s="149"/>
      <c r="H20" s="7">
        <v>208.99999999999997</v>
      </c>
      <c r="I20" s="159">
        <f t="shared" si="1"/>
        <v>28.853267570900115</v>
      </c>
      <c r="J20" s="159"/>
    </row>
    <row r="21" spans="1:10" ht="32.25" customHeight="1">
      <c r="A21" s="158" t="s">
        <v>69</v>
      </c>
      <c r="B21" s="158"/>
      <c r="C21" s="7">
        <v>2.5</v>
      </c>
      <c r="D21" s="160">
        <f t="shared" si="0"/>
        <v>516.6666666666667</v>
      </c>
      <c r="E21" s="160"/>
      <c r="F21" s="149" t="s">
        <v>70</v>
      </c>
      <c r="G21" s="149"/>
      <c r="H21" s="7">
        <v>216.2</v>
      </c>
      <c r="I21" s="159">
        <f t="shared" si="1"/>
        <v>3.4449760765550326</v>
      </c>
      <c r="J21" s="159"/>
    </row>
    <row r="22" spans="1:10" ht="32.25" customHeight="1">
      <c r="A22" s="158" t="s">
        <v>71</v>
      </c>
      <c r="B22" s="158"/>
      <c r="C22" s="7">
        <v>37.1</v>
      </c>
      <c r="D22" s="160">
        <f t="shared" si="0"/>
        <v>1384</v>
      </c>
      <c r="E22" s="160"/>
      <c r="F22" s="149" t="s">
        <v>72</v>
      </c>
      <c r="G22" s="149"/>
      <c r="H22" s="7">
        <v>246</v>
      </c>
      <c r="I22" s="159">
        <f t="shared" si="1"/>
        <v>13.783533765032383</v>
      </c>
      <c r="J22" s="159"/>
    </row>
    <row r="23" spans="1:10" ht="32.25" customHeight="1">
      <c r="A23" s="158" t="s">
        <v>73</v>
      </c>
      <c r="B23" s="158"/>
      <c r="C23" s="7">
        <v>3.9</v>
      </c>
      <c r="D23" s="160">
        <f t="shared" si="0"/>
        <v>-89.4878706199461</v>
      </c>
      <c r="E23" s="160"/>
      <c r="F23" s="149" t="s">
        <v>74</v>
      </c>
      <c r="G23" s="149"/>
      <c r="H23" s="7">
        <v>335.1</v>
      </c>
      <c r="I23" s="159">
        <f t="shared" si="1"/>
        <v>36.219512195121965</v>
      </c>
      <c r="J23" s="159"/>
    </row>
    <row r="24" spans="1:10" ht="32.25" customHeight="1">
      <c r="A24" s="158" t="s">
        <v>75</v>
      </c>
      <c r="B24" s="158"/>
      <c r="C24" s="7">
        <v>49.5</v>
      </c>
      <c r="D24" s="160">
        <f t="shared" si="0"/>
        <v>1169.2307692307693</v>
      </c>
      <c r="E24" s="160"/>
      <c r="F24" s="149" t="s">
        <v>76</v>
      </c>
      <c r="G24" s="149"/>
      <c r="H24" s="7">
        <v>306.4</v>
      </c>
      <c r="I24" s="159">
        <f t="shared" si="1"/>
        <v>-8.56460757982693</v>
      </c>
      <c r="J24" s="159"/>
    </row>
    <row r="25" spans="1:10" ht="32.25" customHeight="1">
      <c r="A25" s="158" t="s">
        <v>77</v>
      </c>
      <c r="B25" s="158"/>
      <c r="C25" s="7">
        <v>-1.4</v>
      </c>
      <c r="D25" s="160">
        <f t="shared" si="0"/>
        <v>-102.82828282828282</v>
      </c>
      <c r="E25" s="160"/>
      <c r="F25" s="149" t="s">
        <v>78</v>
      </c>
      <c r="G25" s="149"/>
      <c r="H25" s="7">
        <v>354.1</v>
      </c>
      <c r="I25" s="159">
        <f t="shared" si="1"/>
        <v>15.567885117493487</v>
      </c>
      <c r="J25" s="159"/>
    </row>
    <row r="26" spans="1:10" ht="32.25" customHeight="1">
      <c r="A26" s="158" t="s">
        <v>79</v>
      </c>
      <c r="B26" s="158"/>
      <c r="C26" s="7">
        <v>59</v>
      </c>
      <c r="D26" s="160">
        <f t="shared" si="0"/>
        <v>4314.285714285715</v>
      </c>
      <c r="E26" s="160"/>
      <c r="F26" s="149" t="s">
        <v>80</v>
      </c>
      <c r="G26" s="149"/>
      <c r="H26" s="7">
        <v>442.4</v>
      </c>
      <c r="I26" s="159">
        <f t="shared" si="1"/>
        <v>24.93645862750634</v>
      </c>
      <c r="J26" s="159"/>
    </row>
    <row r="27" spans="1:10" ht="32.25" customHeight="1">
      <c r="A27" s="158" t="s">
        <v>81</v>
      </c>
      <c r="B27" s="158"/>
      <c r="C27" s="7">
        <v>72.4</v>
      </c>
      <c r="D27" s="160">
        <f t="shared" si="0"/>
        <v>22.711864406779668</v>
      </c>
      <c r="E27" s="160"/>
      <c r="F27" s="149" t="s">
        <v>82</v>
      </c>
      <c r="G27" s="149"/>
      <c r="H27" s="7">
        <v>1101.7</v>
      </c>
      <c r="I27" s="159">
        <f t="shared" si="1"/>
        <v>149.02802893309223</v>
      </c>
      <c r="J27" s="159"/>
    </row>
    <row r="28" spans="1:10" ht="32.25" customHeight="1">
      <c r="A28" s="158" t="s">
        <v>83</v>
      </c>
      <c r="B28" s="158"/>
      <c r="C28" s="7">
        <v>90.1</v>
      </c>
      <c r="D28" s="160">
        <f t="shared" si="0"/>
        <v>24.44751381215468</v>
      </c>
      <c r="E28" s="160"/>
      <c r="F28" s="149" t="s">
        <v>84</v>
      </c>
      <c r="G28" s="149"/>
      <c r="H28" s="7">
        <v>682.1</v>
      </c>
      <c r="I28" s="159">
        <f t="shared" si="1"/>
        <v>-38.08659344649178</v>
      </c>
      <c r="J28" s="159"/>
    </row>
    <row r="29" spans="1:10" ht="32.25" customHeight="1">
      <c r="A29" s="158" t="s">
        <v>85</v>
      </c>
      <c r="B29" s="158"/>
      <c r="C29" s="7">
        <v>8.1</v>
      </c>
      <c r="D29" s="160">
        <f t="shared" si="0"/>
        <v>-91.00998890122088</v>
      </c>
      <c r="E29" s="160"/>
      <c r="F29" s="149" t="s">
        <v>86</v>
      </c>
      <c r="G29" s="149"/>
      <c r="H29" s="7">
        <v>601.3</v>
      </c>
      <c r="I29" s="159">
        <f t="shared" si="1"/>
        <v>-11.845770414895187</v>
      </c>
      <c r="J29" s="159"/>
    </row>
    <row r="30" spans="1:10" ht="32.25" customHeight="1">
      <c r="A30" s="158" t="s">
        <v>87</v>
      </c>
      <c r="B30" s="158"/>
      <c r="C30" s="7">
        <v>-0.5</v>
      </c>
      <c r="D30" s="160">
        <f t="shared" si="0"/>
        <v>-106.17283950617285</v>
      </c>
      <c r="E30" s="160"/>
      <c r="F30" s="149" t="s">
        <v>88</v>
      </c>
      <c r="G30" s="149"/>
      <c r="H30" s="7">
        <v>472.3</v>
      </c>
      <c r="I30" s="159">
        <f t="shared" si="1"/>
        <v>-21.453517379012133</v>
      </c>
      <c r="J30" s="159"/>
    </row>
    <row r="31" spans="1:10" ht="32.25" customHeight="1">
      <c r="A31" s="158" t="s">
        <v>89</v>
      </c>
      <c r="B31" s="158"/>
      <c r="C31" s="7">
        <v>-6.3</v>
      </c>
      <c r="D31" s="160">
        <f t="shared" si="0"/>
        <v>-1160</v>
      </c>
      <c r="E31" s="160"/>
      <c r="F31" s="149" t="s">
        <v>90</v>
      </c>
      <c r="G31" s="149"/>
      <c r="H31" s="7">
        <v>469.9</v>
      </c>
      <c r="I31" s="159">
        <f t="shared" si="1"/>
        <v>-0.5081515985602444</v>
      </c>
      <c r="J31" s="159"/>
    </row>
    <row r="32" spans="1:10" ht="32.25" customHeight="1">
      <c r="A32" s="158" t="s">
        <v>91</v>
      </c>
      <c r="B32" s="158"/>
      <c r="C32" s="7">
        <v>14.9</v>
      </c>
      <c r="D32" s="160">
        <f t="shared" si="0"/>
        <v>336.5079365079365</v>
      </c>
      <c r="E32" s="160"/>
      <c r="F32" s="149" t="s">
        <v>92</v>
      </c>
      <c r="G32" s="149"/>
      <c r="H32" s="7">
        <v>322.5</v>
      </c>
      <c r="I32" s="159">
        <f t="shared" si="1"/>
        <v>-31.36837625026601</v>
      </c>
      <c r="J32" s="159"/>
    </row>
    <row r="33" spans="6:10" ht="21" customHeight="1">
      <c r="F33" s="6"/>
      <c r="G33" s="6"/>
      <c r="I33" s="6"/>
      <c r="J33" s="6"/>
    </row>
    <row r="34" spans="1:10" ht="21" customHeight="1">
      <c r="A34" s="153" t="s">
        <v>93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4" ht="21" customHeight="1">
      <c r="A35" s="161" t="s">
        <v>38</v>
      </c>
      <c r="B35" s="162"/>
      <c r="C35" s="161" t="s">
        <v>94</v>
      </c>
      <c r="D35" s="165"/>
      <c r="E35" s="165"/>
      <c r="F35" s="165"/>
      <c r="G35" s="165"/>
      <c r="H35" s="162"/>
      <c r="I35" s="161" t="s">
        <v>95</v>
      </c>
      <c r="J35" s="162"/>
      <c r="K35" s="8"/>
      <c r="L35" s="8"/>
      <c r="N35" s="8"/>
    </row>
    <row r="36" spans="1:12" ht="21" customHeight="1">
      <c r="A36" s="163"/>
      <c r="B36" s="164"/>
      <c r="C36" s="166" t="s">
        <v>7</v>
      </c>
      <c r="D36" s="167"/>
      <c r="E36" s="166" t="s">
        <v>8</v>
      </c>
      <c r="F36" s="167"/>
      <c r="G36" s="166" t="s">
        <v>96</v>
      </c>
      <c r="H36" s="167"/>
      <c r="I36" s="166" t="s">
        <v>97</v>
      </c>
      <c r="J36" s="167"/>
      <c r="K36" s="8"/>
      <c r="L36" s="8"/>
    </row>
    <row r="37" spans="1:12" ht="7.5" customHeight="1">
      <c r="A37" s="9"/>
      <c r="B37" s="5"/>
      <c r="C37" s="6"/>
      <c r="D37" s="6"/>
      <c r="E37" s="6"/>
      <c r="F37" s="6"/>
      <c r="G37" s="10"/>
      <c r="H37" s="6"/>
      <c r="I37" s="6"/>
      <c r="J37" s="11"/>
      <c r="K37" s="8"/>
      <c r="L37" s="8"/>
    </row>
    <row r="38" spans="1:14" ht="21" customHeight="1" hidden="1">
      <c r="A38" s="9" t="s">
        <v>98</v>
      </c>
      <c r="B38" s="9"/>
      <c r="C38" s="149">
        <f>SUM(C113:C124)</f>
        <v>509.47616999999997</v>
      </c>
      <c r="D38" s="149"/>
      <c r="E38" s="149">
        <f>SUM(D113:D124)</f>
        <v>24.722921000000003</v>
      </c>
      <c r="F38" s="149"/>
      <c r="G38" s="149">
        <f>SUM(E113:E124)</f>
        <v>484.75324900000004</v>
      </c>
      <c r="H38" s="149"/>
      <c r="I38" s="150">
        <f>(G38-H32)/ABS(H32)*100</f>
        <v>50.311084961240326</v>
      </c>
      <c r="J38" s="150"/>
      <c r="K38" s="8"/>
      <c r="L38" s="8"/>
      <c r="N38" s="8"/>
    </row>
    <row r="39" spans="1:14" ht="21" customHeight="1" hidden="1">
      <c r="A39" s="9" t="s">
        <v>99</v>
      </c>
      <c r="B39" s="9"/>
      <c r="C39" s="149">
        <f>SUM(C125:C136)</f>
        <v>848.758626</v>
      </c>
      <c r="D39" s="149"/>
      <c r="E39" s="149">
        <f>SUM(D125:D136)</f>
        <v>50.736298</v>
      </c>
      <c r="F39" s="149"/>
      <c r="G39" s="149">
        <f>SUM(E125:E136)</f>
        <v>798.022328</v>
      </c>
      <c r="H39" s="149"/>
      <c r="I39" s="150">
        <f aca="true" t="shared" si="2" ref="I39:I50">(G39-G38)/ABS(G38)*100</f>
        <v>64.62444133097496</v>
      </c>
      <c r="J39" s="150"/>
      <c r="K39" s="8"/>
      <c r="L39" s="8"/>
      <c r="N39" s="8"/>
    </row>
    <row r="40" spans="1:14" ht="21" customHeight="1" hidden="1">
      <c r="A40" s="9" t="s">
        <v>100</v>
      </c>
      <c r="B40" s="9"/>
      <c r="C40" s="149">
        <f>SUM(C137:C148)</f>
        <v>1024.22253</v>
      </c>
      <c r="D40" s="149"/>
      <c r="E40" s="149">
        <f>SUM(D137:D148)</f>
        <v>74.830928</v>
      </c>
      <c r="F40" s="149"/>
      <c r="G40" s="149">
        <f>SUM(E137:E148)</f>
        <v>949.3916019999998</v>
      </c>
      <c r="H40" s="149"/>
      <c r="I40" s="150">
        <f t="shared" si="2"/>
        <v>18.968049976666794</v>
      </c>
      <c r="J40" s="150"/>
      <c r="K40" s="8"/>
      <c r="L40" s="8"/>
      <c r="N40" s="8"/>
    </row>
    <row r="41" spans="1:14" ht="21" customHeight="1" hidden="1">
      <c r="A41" s="9" t="s">
        <v>101</v>
      </c>
      <c r="B41" s="9"/>
      <c r="C41" s="149">
        <f>SUM(C149:C160)</f>
        <v>1583.829433</v>
      </c>
      <c r="D41" s="149"/>
      <c r="E41" s="149">
        <f>SUM(D149:D160)</f>
        <v>59.837650999999994</v>
      </c>
      <c r="F41" s="149"/>
      <c r="G41" s="149">
        <f>SUM(E149:E160)</f>
        <v>1523.9917819999998</v>
      </c>
      <c r="H41" s="149"/>
      <c r="I41" s="150">
        <f t="shared" si="2"/>
        <v>60.5229895429389</v>
      </c>
      <c r="J41" s="150"/>
      <c r="K41" s="8"/>
      <c r="L41" s="8"/>
      <c r="N41" s="8"/>
    </row>
    <row r="42" spans="1:14" ht="21" customHeight="1" hidden="1">
      <c r="A42" s="9" t="s">
        <v>102</v>
      </c>
      <c r="B42" s="9"/>
      <c r="C42" s="149">
        <f>SUM(C161:C172)</f>
        <v>3716.139494</v>
      </c>
      <c r="D42" s="149"/>
      <c r="E42" s="149">
        <f>SUM(D161:D172)</f>
        <v>195.14706499999994</v>
      </c>
      <c r="F42" s="149"/>
      <c r="G42" s="149">
        <f>SUM(E161:E172)</f>
        <v>3520.992429</v>
      </c>
      <c r="H42" s="149"/>
      <c r="I42" s="150">
        <f t="shared" si="2"/>
        <v>131.03749446596427</v>
      </c>
      <c r="J42" s="150"/>
      <c r="K42" s="8"/>
      <c r="L42" s="8"/>
      <c r="N42" s="8"/>
    </row>
    <row r="43" spans="1:14" ht="21" customHeight="1" hidden="1">
      <c r="A43" s="9" t="s">
        <v>103</v>
      </c>
      <c r="B43" s="9"/>
      <c r="C43" s="149">
        <f>SUM(C173:C184)</f>
        <v>5401.8863759999995</v>
      </c>
      <c r="D43" s="149"/>
      <c r="E43" s="149">
        <f>SUM(D173:D184)</f>
        <v>262.301912</v>
      </c>
      <c r="F43" s="149"/>
      <c r="G43" s="149">
        <f>SUM(E173:E184)</f>
        <v>5139.5844640000005</v>
      </c>
      <c r="H43" s="149"/>
      <c r="I43" s="150">
        <f t="shared" si="2"/>
        <v>45.96976754817102</v>
      </c>
      <c r="J43" s="150"/>
      <c r="K43" s="8"/>
      <c r="L43" s="8"/>
      <c r="N43" s="8"/>
    </row>
    <row r="44" spans="1:14" ht="21" customHeight="1" hidden="1">
      <c r="A44" s="9" t="s">
        <v>104</v>
      </c>
      <c r="B44" s="9"/>
      <c r="C44" s="149">
        <f>SUM(C185:C196)</f>
        <v>5645.297452000001</v>
      </c>
      <c r="D44" s="149"/>
      <c r="E44" s="149">
        <f>SUM(D185:D196)</f>
        <v>235.124848</v>
      </c>
      <c r="F44" s="149"/>
      <c r="G44" s="149">
        <f>SUM(E185:E196)</f>
        <v>5410.172604</v>
      </c>
      <c r="H44" s="149"/>
      <c r="I44" s="150">
        <f t="shared" si="2"/>
        <v>5.2647863245622855</v>
      </c>
      <c r="J44" s="150"/>
      <c r="K44" s="8"/>
      <c r="L44" s="8"/>
      <c r="N44" s="8"/>
    </row>
    <row r="45" spans="1:14" ht="21" customHeight="1" hidden="1">
      <c r="A45" s="9" t="s">
        <v>105</v>
      </c>
      <c r="B45" s="9"/>
      <c r="C45" s="149">
        <f>SUM(C197:C208)</f>
        <v>4479.39532</v>
      </c>
      <c r="D45" s="149"/>
      <c r="E45" s="149">
        <f>SUM(D197:D208)</f>
        <v>759.506217</v>
      </c>
      <c r="F45" s="149"/>
      <c r="G45" s="149">
        <f>SUM(E197:E208)</f>
        <v>3719.889103</v>
      </c>
      <c r="H45" s="149"/>
      <c r="I45" s="150">
        <f t="shared" si="2"/>
        <v>-31.242690847798322</v>
      </c>
      <c r="J45" s="150"/>
      <c r="K45" s="8"/>
      <c r="L45" s="8"/>
      <c r="N45" s="8"/>
    </row>
    <row r="46" spans="1:14" ht="21" customHeight="1" hidden="1">
      <c r="A46" s="9" t="s">
        <v>106</v>
      </c>
      <c r="B46" s="9"/>
      <c r="C46" s="149">
        <f>SUM(C209:C220)</f>
        <v>3184.375881</v>
      </c>
      <c r="D46" s="149"/>
      <c r="E46" s="149">
        <f>SUM(D209:D220)</f>
        <v>1033.539967</v>
      </c>
      <c r="F46" s="149"/>
      <c r="G46" s="149">
        <f>SUM(E209:E220)</f>
        <v>2150.8359140000002</v>
      </c>
      <c r="H46" s="149"/>
      <c r="I46" s="150">
        <f t="shared" si="2"/>
        <v>-42.18010659873158</v>
      </c>
      <c r="J46" s="150"/>
      <c r="K46" s="8"/>
      <c r="L46" s="8"/>
      <c r="N46" s="8"/>
    </row>
    <row r="47" spans="1:14" ht="21" customHeight="1" hidden="1">
      <c r="A47" s="9" t="s">
        <v>107</v>
      </c>
      <c r="B47" s="9"/>
      <c r="C47" s="149">
        <f>SUM(C221:C232)</f>
        <v>2269.609297</v>
      </c>
      <c r="D47" s="149"/>
      <c r="E47" s="149">
        <f>SUM(D221:D232)</f>
        <v>634.841772</v>
      </c>
      <c r="F47" s="149"/>
      <c r="G47" s="149">
        <f>SUM(E221:E232)</f>
        <v>1634.7675250000002</v>
      </c>
      <c r="H47" s="149"/>
      <c r="I47" s="150">
        <f t="shared" si="2"/>
        <v>-23.99385214096811</v>
      </c>
      <c r="J47" s="150"/>
      <c r="K47" s="8"/>
      <c r="L47" s="8"/>
      <c r="N47" s="8"/>
    </row>
    <row r="48" spans="1:14" ht="21" customHeight="1" hidden="1">
      <c r="A48" s="9" t="s">
        <v>108</v>
      </c>
      <c r="B48" s="9"/>
      <c r="C48" s="149">
        <f>SUM(C233:C244)</f>
        <v>2098.9536</v>
      </c>
      <c r="D48" s="149"/>
      <c r="E48" s="149">
        <f>SUM(D233:D244)</f>
        <v>1278.3159939999996</v>
      </c>
      <c r="F48" s="149"/>
      <c r="G48" s="149">
        <f>SUM(E233:E244)</f>
        <v>820.6376059999999</v>
      </c>
      <c r="H48" s="149"/>
      <c r="I48" s="150">
        <f t="shared" si="2"/>
        <v>-49.800959864308545</v>
      </c>
      <c r="J48" s="150"/>
      <c r="K48" s="8"/>
      <c r="L48" s="8"/>
      <c r="N48" s="8"/>
    </row>
    <row r="49" spans="1:14" ht="21" customHeight="1" hidden="1">
      <c r="A49" s="9" t="s">
        <v>109</v>
      </c>
      <c r="B49" s="9"/>
      <c r="C49" s="149">
        <f>SUM(C245:C256)</f>
        <v>2665.341617</v>
      </c>
      <c r="D49" s="149"/>
      <c r="E49" s="149">
        <f>SUM(D245:D256)</f>
        <v>1208.8880249999997</v>
      </c>
      <c r="F49" s="149"/>
      <c r="G49" s="149">
        <f>SUM(E245:E256)</f>
        <v>1456.4535919999998</v>
      </c>
      <c r="H49" s="149"/>
      <c r="I49" s="150">
        <f t="shared" si="2"/>
        <v>77.47829021620538</v>
      </c>
      <c r="J49" s="150"/>
      <c r="K49" s="8"/>
      <c r="L49" s="8"/>
      <c r="N49" s="8"/>
    </row>
    <row r="50" spans="1:14" ht="21" customHeight="1" hidden="1">
      <c r="A50" s="9" t="s">
        <v>110</v>
      </c>
      <c r="B50" s="9"/>
      <c r="C50" s="149">
        <f>SUM(C257:C268)</f>
        <v>2847.4196150000007</v>
      </c>
      <c r="D50" s="149"/>
      <c r="E50" s="149">
        <f>SUM(D257:D268)</f>
        <v>1148.7926690000002</v>
      </c>
      <c r="F50" s="149"/>
      <c r="G50" s="149">
        <f>SUM(E257:E268)</f>
        <v>1698.626946</v>
      </c>
      <c r="H50" s="149"/>
      <c r="I50" s="150">
        <f t="shared" si="2"/>
        <v>16.62760525499808</v>
      </c>
      <c r="J50" s="150"/>
      <c r="K50" s="8"/>
      <c r="L50" s="8"/>
      <c r="N50" s="8"/>
    </row>
    <row r="51" spans="1:14" ht="21" customHeight="1" hidden="1">
      <c r="A51" s="9" t="s">
        <v>127</v>
      </c>
      <c r="B51" s="9"/>
      <c r="C51" s="149">
        <f>SUM(C269:C280)</f>
        <v>2842.9453909999997</v>
      </c>
      <c r="D51" s="149"/>
      <c r="E51" s="149">
        <f>SUM(D269:D280)</f>
        <v>1809.1153459999998</v>
      </c>
      <c r="F51" s="149"/>
      <c r="G51" s="149">
        <f>SUM(E269:E280)</f>
        <v>1033.8300450000002</v>
      </c>
      <c r="H51" s="149"/>
      <c r="I51" s="150">
        <f aca="true" t="shared" si="3" ref="I51:I58">(G51-G50)/ABS(G50)*100</f>
        <v>-39.13731043567231</v>
      </c>
      <c r="J51" s="150"/>
      <c r="K51" s="8"/>
      <c r="L51" s="8"/>
      <c r="N51" s="8"/>
    </row>
    <row r="52" spans="1:14" ht="21" customHeight="1" hidden="1">
      <c r="A52" s="9" t="s">
        <v>129</v>
      </c>
      <c r="B52" s="9"/>
      <c r="C52" s="149">
        <f>SUM(C281:C292)</f>
        <v>3256.331581</v>
      </c>
      <c r="D52" s="149"/>
      <c r="E52" s="149">
        <f>SUM(D281:D292)</f>
        <v>863.409531</v>
      </c>
      <c r="F52" s="149"/>
      <c r="G52" s="149">
        <f>SUM(E281:E292)</f>
        <v>2392.92205</v>
      </c>
      <c r="H52" s="149"/>
      <c r="I52" s="150">
        <f t="shared" si="3"/>
        <v>131.46184051944437</v>
      </c>
      <c r="J52" s="150"/>
      <c r="K52" s="8"/>
      <c r="L52" s="8"/>
      <c r="N52" s="8"/>
    </row>
    <row r="53" spans="1:14" ht="21" customHeight="1" hidden="1">
      <c r="A53" s="9" t="s">
        <v>132</v>
      </c>
      <c r="B53" s="9"/>
      <c r="C53" s="149">
        <f>SUM(C293:C304)</f>
        <v>3110.776740999999</v>
      </c>
      <c r="D53" s="149"/>
      <c r="E53" s="149">
        <f>SUM(D293:D304)</f>
        <v>704.2094039999998</v>
      </c>
      <c r="F53" s="149"/>
      <c r="G53" s="149">
        <f>SUM(E293:E304)</f>
        <v>2406.567337</v>
      </c>
      <c r="H53" s="149"/>
      <c r="I53" s="150">
        <f t="shared" si="3"/>
        <v>0.5702353321538336</v>
      </c>
      <c r="J53" s="150"/>
      <c r="K53" s="8"/>
      <c r="L53" s="8"/>
      <c r="N53" s="8"/>
    </row>
    <row r="54" spans="1:14" ht="21" customHeight="1" hidden="1">
      <c r="A54" s="9" t="s">
        <v>145</v>
      </c>
      <c r="B54" s="9"/>
      <c r="C54" s="149">
        <f>SUM(C305:C316)</f>
        <v>3494.5119480000003</v>
      </c>
      <c r="D54" s="149"/>
      <c r="E54" s="149">
        <f>SUM(D305:D316)</f>
        <v>714.225505</v>
      </c>
      <c r="F54" s="149"/>
      <c r="G54" s="149">
        <f>SUM(E305:E316)</f>
        <v>2780.286443</v>
      </c>
      <c r="H54" s="149"/>
      <c r="I54" s="150">
        <f t="shared" si="3"/>
        <v>15.52913563872574</v>
      </c>
      <c r="J54" s="150"/>
      <c r="K54" s="8"/>
      <c r="L54" s="8"/>
      <c r="N54" s="8"/>
    </row>
    <row r="55" spans="1:14" ht="21" customHeight="1" hidden="1">
      <c r="A55" s="9" t="s">
        <v>149</v>
      </c>
      <c r="B55" s="9"/>
      <c r="C55" s="149">
        <f>SUM(C317:C328)</f>
        <v>2785.2179599999995</v>
      </c>
      <c r="D55" s="149"/>
      <c r="E55" s="149">
        <f>SUM(D317:D328)</f>
        <v>1422.82428</v>
      </c>
      <c r="F55" s="149"/>
      <c r="G55" s="149">
        <f>SUM(E317:E328)</f>
        <v>1362.3936800000001</v>
      </c>
      <c r="H55" s="149"/>
      <c r="I55" s="150">
        <f t="shared" si="3"/>
        <v>-50.99808210660688</v>
      </c>
      <c r="J55" s="150"/>
      <c r="K55" s="8"/>
      <c r="L55" s="8"/>
      <c r="N55" s="8"/>
    </row>
    <row r="56" spans="1:14" ht="15.75" customHeight="1">
      <c r="A56" s="9" t="s">
        <v>146</v>
      </c>
      <c r="B56" s="9"/>
      <c r="C56" s="149">
        <f>SUM(C329:C340)</f>
        <v>3322.0663689999997</v>
      </c>
      <c r="D56" s="149"/>
      <c r="E56" s="149">
        <f>SUM(D329:D340)</f>
        <v>724.5535380000001</v>
      </c>
      <c r="F56" s="149"/>
      <c r="G56" s="149">
        <f>SUM(E329:E340)</f>
        <v>2597.512830999999</v>
      </c>
      <c r="H56" s="149"/>
      <c r="I56" s="150">
        <f t="shared" si="3"/>
        <v>90.65802118224732</v>
      </c>
      <c r="J56" s="150"/>
      <c r="K56" s="8"/>
      <c r="L56" s="8"/>
      <c r="N56" s="8"/>
    </row>
    <row r="57" spans="1:14" ht="15.75" customHeight="1">
      <c r="A57" s="9" t="s">
        <v>147</v>
      </c>
      <c r="B57" s="9"/>
      <c r="C57" s="149">
        <f>SUM(C341:C352)</f>
        <v>3061.4407622</v>
      </c>
      <c r="D57" s="149"/>
      <c r="E57" s="149">
        <f>SUM(D341:D352)</f>
        <v>1240.9399900000003</v>
      </c>
      <c r="F57" s="149"/>
      <c r="G57" s="149">
        <f>SUM(E341:E352)</f>
        <v>1820.5007722</v>
      </c>
      <c r="H57" s="149"/>
      <c r="I57" s="150">
        <f t="shared" si="3"/>
        <v>-29.913694728540086</v>
      </c>
      <c r="J57" s="150"/>
      <c r="K57" s="8"/>
      <c r="L57" s="8"/>
      <c r="N57" s="8"/>
    </row>
    <row r="58" spans="1:14" ht="15.75" customHeight="1">
      <c r="A58" s="9" t="s">
        <v>148</v>
      </c>
      <c r="B58" s="9"/>
      <c r="C58" s="149">
        <f>SUM(C353:C364)</f>
        <v>2692.4658699999995</v>
      </c>
      <c r="D58" s="149"/>
      <c r="E58" s="149">
        <f>SUM(D353:D364)</f>
        <v>756.571752</v>
      </c>
      <c r="F58" s="149"/>
      <c r="G58" s="149">
        <f>SUM(E353:E364)</f>
        <v>1935.8941179999997</v>
      </c>
      <c r="H58" s="149"/>
      <c r="I58" s="150">
        <f t="shared" si="3"/>
        <v>6.3385496761175</v>
      </c>
      <c r="J58" s="150"/>
      <c r="K58" s="8"/>
      <c r="L58" s="8"/>
      <c r="N58" s="8"/>
    </row>
    <row r="59" spans="1:14" ht="15.75" customHeight="1">
      <c r="A59" s="9" t="s">
        <v>151</v>
      </c>
      <c r="B59" s="9"/>
      <c r="C59" s="149">
        <f>SUM(C365:C376)</f>
        <v>2376.295854</v>
      </c>
      <c r="D59" s="149"/>
      <c r="E59" s="149">
        <f>SUM(D365:D376)</f>
        <v>827.7232700000001</v>
      </c>
      <c r="F59" s="149"/>
      <c r="G59" s="149">
        <f>SUM(E365:E376)</f>
        <v>1548.5725840000002</v>
      </c>
      <c r="H59" s="149"/>
      <c r="I59" s="150">
        <f>(G59-G58)/ABS(G58)*100</f>
        <v>-20.007371808131065</v>
      </c>
      <c r="J59" s="150"/>
      <c r="K59" s="8"/>
      <c r="L59" s="8"/>
      <c r="N59" s="8"/>
    </row>
    <row r="60" spans="1:12" ht="6" customHeight="1">
      <c r="A60" s="9"/>
      <c r="B60" s="9"/>
      <c r="C60" s="10"/>
      <c r="D60" s="10"/>
      <c r="E60" s="10"/>
      <c r="F60" s="8"/>
      <c r="G60" s="8"/>
      <c r="H60" s="11"/>
      <c r="I60" s="8"/>
      <c r="J60" s="8"/>
      <c r="L60" s="8"/>
    </row>
    <row r="61" spans="1:12" ht="21" customHeight="1">
      <c r="A61" s="153" t="s">
        <v>126</v>
      </c>
      <c r="B61" s="154"/>
      <c r="C61" s="154"/>
      <c r="D61" s="154"/>
      <c r="E61" s="154"/>
      <c r="F61" s="154"/>
      <c r="G61" s="154"/>
      <c r="H61" s="154"/>
      <c r="I61" s="154"/>
      <c r="J61" s="155"/>
      <c r="L61" s="8"/>
    </row>
    <row r="62" spans="1:12" ht="26.25" customHeight="1">
      <c r="A62" s="161" t="s">
        <v>38</v>
      </c>
      <c r="B62" s="162"/>
      <c r="C62" s="168" t="s">
        <v>94</v>
      </c>
      <c r="D62" s="168"/>
      <c r="E62" s="168"/>
      <c r="F62" s="169" t="s">
        <v>124</v>
      </c>
      <c r="G62" s="171" t="s">
        <v>111</v>
      </c>
      <c r="H62" s="168" t="s">
        <v>40</v>
      </c>
      <c r="I62" s="168"/>
      <c r="J62" s="168"/>
      <c r="L62" s="8"/>
    </row>
    <row r="63" spans="1:10" ht="29.25" customHeight="1">
      <c r="A63" s="163"/>
      <c r="B63" s="164"/>
      <c r="C63" s="22" t="s">
        <v>7</v>
      </c>
      <c r="D63" s="22" t="s">
        <v>8</v>
      </c>
      <c r="E63" s="22" t="s">
        <v>96</v>
      </c>
      <c r="F63" s="170"/>
      <c r="G63" s="171"/>
      <c r="H63" s="22" t="s">
        <v>112</v>
      </c>
      <c r="I63" s="22" t="s">
        <v>113</v>
      </c>
      <c r="J63" s="22" t="s">
        <v>114</v>
      </c>
    </row>
    <row r="64" spans="1:10" ht="10.5" customHeight="1">
      <c r="A64" s="5"/>
      <c r="B64" s="5"/>
      <c r="C64" s="6"/>
      <c r="D64" s="6"/>
      <c r="E64" s="6"/>
      <c r="F64" s="6"/>
      <c r="G64" s="6"/>
      <c r="H64" s="6"/>
      <c r="I64" s="6"/>
      <c r="J64" s="6"/>
    </row>
    <row r="65" spans="1:10" ht="21" customHeight="1">
      <c r="A65" s="12">
        <v>35642</v>
      </c>
      <c r="C65" s="8"/>
      <c r="D65" s="8"/>
      <c r="E65" s="13">
        <v>53.3</v>
      </c>
      <c r="F65" s="8">
        <f>E65</f>
        <v>53.3</v>
      </c>
      <c r="G65" s="8">
        <f aca="true" t="shared" si="4" ref="G65:G76">E65/$H$29*100</f>
        <v>8.864127723266256</v>
      </c>
      <c r="H65" s="8"/>
      <c r="I65" s="11"/>
      <c r="J65" s="11"/>
    </row>
    <row r="66" spans="1:10" ht="21" customHeight="1">
      <c r="A66" s="12">
        <v>35673</v>
      </c>
      <c r="C66" s="8"/>
      <c r="D66" s="8"/>
      <c r="E66" s="13">
        <v>99.9</v>
      </c>
      <c r="F66" s="8">
        <f aca="true" t="shared" si="5" ref="F66:F111">E66+F65</f>
        <v>153.2</v>
      </c>
      <c r="G66" s="8">
        <f t="shared" si="4"/>
        <v>16.614002993514056</v>
      </c>
      <c r="H66" s="11">
        <f aca="true" t="shared" si="6" ref="H66:H112">(E66-E65)/ABS(E65)*100</f>
        <v>87.42964352720452</v>
      </c>
      <c r="I66" s="11"/>
      <c r="J66" s="11"/>
    </row>
    <row r="67" spans="1:10" ht="21" customHeight="1">
      <c r="A67" s="12">
        <v>35703</v>
      </c>
      <c r="C67" s="8"/>
      <c r="D67" s="8"/>
      <c r="E67" s="13">
        <v>39.7</v>
      </c>
      <c r="F67" s="8">
        <f t="shared" si="5"/>
        <v>192.89999999999998</v>
      </c>
      <c r="G67" s="8">
        <f t="shared" si="4"/>
        <v>6.602361549975056</v>
      </c>
      <c r="H67" s="11">
        <f t="shared" si="6"/>
        <v>-60.26026026026025</v>
      </c>
      <c r="I67" s="11"/>
      <c r="J67" s="11"/>
    </row>
    <row r="68" spans="1:10" ht="21" customHeight="1">
      <c r="A68" s="12">
        <v>35734</v>
      </c>
      <c r="C68" s="8"/>
      <c r="D68" s="8"/>
      <c r="E68" s="13">
        <v>52.1</v>
      </c>
      <c r="F68" s="8">
        <f t="shared" si="5"/>
        <v>244.99999999999997</v>
      </c>
      <c r="G68" s="8">
        <f t="shared" si="4"/>
        <v>8.664560119740564</v>
      </c>
      <c r="H68" s="11">
        <f t="shared" si="6"/>
        <v>31.234256926952135</v>
      </c>
      <c r="I68" s="11"/>
      <c r="J68" s="11"/>
    </row>
    <row r="69" spans="1:10" ht="21" customHeight="1">
      <c r="A69" s="12">
        <v>35764</v>
      </c>
      <c r="C69" s="8"/>
      <c r="D69" s="8"/>
      <c r="E69" s="13">
        <v>40.5</v>
      </c>
      <c r="F69" s="8">
        <f t="shared" si="5"/>
        <v>285.5</v>
      </c>
      <c r="G69" s="8">
        <f t="shared" si="4"/>
        <v>6.735406618992185</v>
      </c>
      <c r="H69" s="11">
        <f>(E69-E68)/ABS(E68)*100</f>
        <v>-22.264875239923228</v>
      </c>
      <c r="I69" s="11"/>
      <c r="J69" s="11"/>
    </row>
    <row r="70" spans="1:10" ht="21" customHeight="1">
      <c r="A70" s="12">
        <v>35795</v>
      </c>
      <c r="C70" s="8"/>
      <c r="D70" s="8"/>
      <c r="E70" s="13">
        <v>57.7</v>
      </c>
      <c r="F70" s="8">
        <f t="shared" si="5"/>
        <v>343.2</v>
      </c>
      <c r="G70" s="8">
        <f t="shared" si="4"/>
        <v>9.59587560286047</v>
      </c>
      <c r="H70" s="11">
        <f t="shared" si="6"/>
        <v>42.46913580246915</v>
      </c>
      <c r="I70" s="11"/>
      <c r="J70" s="11"/>
    </row>
    <row r="71" spans="1:10" ht="21" customHeight="1">
      <c r="A71" s="12">
        <v>35826</v>
      </c>
      <c r="C71" s="8"/>
      <c r="D71" s="8"/>
      <c r="E71" s="13">
        <v>34.6</v>
      </c>
      <c r="F71" s="8">
        <f t="shared" si="5"/>
        <v>377.8</v>
      </c>
      <c r="G71" s="8">
        <f t="shared" si="4"/>
        <v>5.754199234990854</v>
      </c>
      <c r="H71" s="11">
        <f t="shared" si="6"/>
        <v>-40.03466204506066</v>
      </c>
      <c r="I71" s="11"/>
      <c r="J71" s="11"/>
    </row>
    <row r="72" spans="1:10" ht="21" customHeight="1">
      <c r="A72" s="12">
        <v>35854</v>
      </c>
      <c r="C72" s="8"/>
      <c r="D72" s="8"/>
      <c r="E72" s="13">
        <v>36</v>
      </c>
      <c r="F72" s="8">
        <f t="shared" si="5"/>
        <v>413.8</v>
      </c>
      <c r="G72" s="8">
        <f t="shared" si="4"/>
        <v>5.98702810577083</v>
      </c>
      <c r="H72" s="11">
        <f t="shared" si="6"/>
        <v>4.04624277456647</v>
      </c>
      <c r="I72" s="11"/>
      <c r="J72" s="11"/>
    </row>
    <row r="73" spans="1:10" ht="21" customHeight="1">
      <c r="A73" s="12">
        <v>35885</v>
      </c>
      <c r="C73" s="8"/>
      <c r="D73" s="8"/>
      <c r="E73" s="13">
        <v>22.3</v>
      </c>
      <c r="F73" s="8">
        <f t="shared" si="5"/>
        <v>436.1</v>
      </c>
      <c r="G73" s="8">
        <f t="shared" si="4"/>
        <v>3.7086312988524868</v>
      </c>
      <c r="H73" s="11">
        <f t="shared" si="6"/>
        <v>-38.05555555555556</v>
      </c>
      <c r="I73" s="11"/>
      <c r="J73" s="11"/>
    </row>
    <row r="74" spans="1:10" ht="21" customHeight="1">
      <c r="A74" s="12">
        <v>35915</v>
      </c>
      <c r="C74" s="8"/>
      <c r="D74" s="8"/>
      <c r="E74" s="13">
        <v>111.2</v>
      </c>
      <c r="F74" s="8">
        <f t="shared" si="5"/>
        <v>547.3000000000001</v>
      </c>
      <c r="G74" s="8">
        <f t="shared" si="4"/>
        <v>18.49326459338101</v>
      </c>
      <c r="H74" s="11">
        <f t="shared" si="6"/>
        <v>398.6547085201794</v>
      </c>
      <c r="I74" s="11"/>
      <c r="J74" s="11"/>
    </row>
    <row r="75" spans="1:10" ht="21" customHeight="1">
      <c r="A75" s="12">
        <v>35946</v>
      </c>
      <c r="C75" s="8"/>
      <c r="D75" s="8"/>
      <c r="E75" s="13">
        <v>27.8</v>
      </c>
      <c r="F75" s="8">
        <f t="shared" si="5"/>
        <v>575.1</v>
      </c>
      <c r="G75" s="8">
        <f t="shared" si="4"/>
        <v>4.6233161483452525</v>
      </c>
      <c r="H75" s="11">
        <f t="shared" si="6"/>
        <v>-75</v>
      </c>
      <c r="I75" s="11"/>
      <c r="J75" s="11"/>
    </row>
    <row r="76" spans="1:10" ht="21" customHeight="1">
      <c r="A76" s="12">
        <v>35976</v>
      </c>
      <c r="C76" s="8"/>
      <c r="D76" s="8"/>
      <c r="E76" s="13">
        <v>26.2</v>
      </c>
      <c r="F76" s="8">
        <f t="shared" si="5"/>
        <v>601.3000000000001</v>
      </c>
      <c r="G76" s="8">
        <f t="shared" si="4"/>
        <v>4.357226010310993</v>
      </c>
      <c r="H76" s="11">
        <f t="shared" si="6"/>
        <v>-5.7553956834532425</v>
      </c>
      <c r="I76" s="11"/>
      <c r="J76" s="11"/>
    </row>
    <row r="77" spans="1:10" ht="21" customHeight="1">
      <c r="A77" s="12">
        <v>36007</v>
      </c>
      <c r="C77" s="8"/>
      <c r="D77" s="8"/>
      <c r="E77" s="13">
        <v>41.2</v>
      </c>
      <c r="F77" s="8">
        <f>E77</f>
        <v>41.2</v>
      </c>
      <c r="G77" s="8">
        <f aca="true" t="shared" si="7" ref="G77:G88">E77/$H$30*100</f>
        <v>8.723269108617405</v>
      </c>
      <c r="H77" s="11">
        <f t="shared" si="6"/>
        <v>57.25190839694658</v>
      </c>
      <c r="I77" s="11">
        <f aca="true" t="shared" si="8" ref="I77:J108">(E77-E65)/ABS(E65)*100</f>
        <v>-22.701688555347083</v>
      </c>
      <c r="J77" s="11">
        <f t="shared" si="8"/>
        <v>-22.701688555347083</v>
      </c>
    </row>
    <row r="78" spans="1:10" ht="21" customHeight="1">
      <c r="A78" s="12">
        <v>36038</v>
      </c>
      <c r="C78" s="8"/>
      <c r="D78" s="8"/>
      <c r="E78" s="13">
        <v>50.2</v>
      </c>
      <c r="F78" s="8">
        <f>E78+F77</f>
        <v>91.4</v>
      </c>
      <c r="G78" s="8">
        <f t="shared" si="7"/>
        <v>10.628837603218294</v>
      </c>
      <c r="H78" s="11">
        <f t="shared" si="6"/>
        <v>21.844660194174757</v>
      </c>
      <c r="I78" s="11">
        <f t="shared" si="8"/>
        <v>-49.74974974974975</v>
      </c>
      <c r="J78" s="11">
        <f t="shared" si="8"/>
        <v>-40.33942558746735</v>
      </c>
    </row>
    <row r="79" spans="1:10" ht="21" customHeight="1">
      <c r="A79" s="12">
        <v>36068</v>
      </c>
      <c r="C79" s="8"/>
      <c r="D79" s="8"/>
      <c r="E79" s="13">
        <v>39.7</v>
      </c>
      <c r="F79" s="8">
        <f t="shared" si="5"/>
        <v>131.10000000000002</v>
      </c>
      <c r="G79" s="8">
        <f t="shared" si="7"/>
        <v>8.405674359517256</v>
      </c>
      <c r="H79" s="11">
        <f t="shared" si="6"/>
        <v>-20.91633466135458</v>
      </c>
      <c r="I79" s="11">
        <f t="shared" si="8"/>
        <v>0</v>
      </c>
      <c r="J79" s="11">
        <f t="shared" si="8"/>
        <v>-32.037325038880226</v>
      </c>
    </row>
    <row r="80" spans="1:10" ht="21" customHeight="1">
      <c r="A80" s="12">
        <v>36099</v>
      </c>
      <c r="C80" s="8"/>
      <c r="D80" s="8"/>
      <c r="E80" s="13">
        <v>47.9</v>
      </c>
      <c r="F80" s="8">
        <f t="shared" si="5"/>
        <v>179.00000000000003</v>
      </c>
      <c r="G80" s="8">
        <f t="shared" si="7"/>
        <v>10.141858987931398</v>
      </c>
      <c r="H80" s="11">
        <f t="shared" si="6"/>
        <v>20.65491183879092</v>
      </c>
      <c r="I80" s="11">
        <f t="shared" si="8"/>
        <v>-8.061420345489449</v>
      </c>
      <c r="J80" s="11">
        <f t="shared" si="8"/>
        <v>-26.93877551020406</v>
      </c>
    </row>
    <row r="81" spans="1:10" ht="21" customHeight="1">
      <c r="A81" s="12">
        <v>36129</v>
      </c>
      <c r="C81" s="8"/>
      <c r="D81" s="8"/>
      <c r="E81" s="13">
        <v>17.9</v>
      </c>
      <c r="F81" s="8">
        <f t="shared" si="5"/>
        <v>196.90000000000003</v>
      </c>
      <c r="G81" s="8">
        <f t="shared" si="7"/>
        <v>3.7899640059284345</v>
      </c>
      <c r="H81" s="11">
        <f t="shared" si="6"/>
        <v>-62.63048016701461</v>
      </c>
      <c r="I81" s="11">
        <f t="shared" si="8"/>
        <v>-55.80246913580247</v>
      </c>
      <c r="J81" s="11">
        <f t="shared" si="8"/>
        <v>-31.03327495621715</v>
      </c>
    </row>
    <row r="82" spans="1:10" ht="21" customHeight="1">
      <c r="A82" s="12">
        <v>36160</v>
      </c>
      <c r="C82" s="8"/>
      <c r="D82" s="8"/>
      <c r="E82" s="13">
        <v>51.7</v>
      </c>
      <c r="F82" s="8">
        <f t="shared" si="5"/>
        <v>248.60000000000002</v>
      </c>
      <c r="G82" s="8">
        <f t="shared" si="7"/>
        <v>10.94643235231844</v>
      </c>
      <c r="H82" s="11">
        <f t="shared" si="6"/>
        <v>188.82681564245814</v>
      </c>
      <c r="I82" s="11">
        <f t="shared" si="8"/>
        <v>-10.398613518197573</v>
      </c>
      <c r="J82" s="11">
        <f t="shared" si="8"/>
        <v>-27.564102564102555</v>
      </c>
    </row>
    <row r="83" spans="1:10" ht="21" customHeight="1">
      <c r="A83" s="12">
        <v>36191</v>
      </c>
      <c r="C83" s="8"/>
      <c r="D83" s="8"/>
      <c r="E83" s="13">
        <v>31</v>
      </c>
      <c r="F83" s="8">
        <f t="shared" si="5"/>
        <v>279.6</v>
      </c>
      <c r="G83" s="8">
        <f t="shared" si="7"/>
        <v>6.5636248147363965</v>
      </c>
      <c r="H83" s="11">
        <f t="shared" si="6"/>
        <v>-40.03868471953579</v>
      </c>
      <c r="I83" s="11">
        <f t="shared" si="8"/>
        <v>-10.40462427745665</v>
      </c>
      <c r="J83" s="11">
        <f t="shared" si="8"/>
        <v>-25.99258867125463</v>
      </c>
    </row>
    <row r="84" spans="1:10" ht="21" customHeight="1">
      <c r="A84" s="12">
        <v>36219</v>
      </c>
      <c r="C84" s="8"/>
      <c r="D84" s="8"/>
      <c r="E84" s="13">
        <v>61.3</v>
      </c>
      <c r="F84" s="8">
        <f t="shared" si="5"/>
        <v>340.90000000000003</v>
      </c>
      <c r="G84" s="8">
        <f t="shared" si="7"/>
        <v>12.97903874655939</v>
      </c>
      <c r="H84" s="11">
        <f t="shared" si="6"/>
        <v>97.74193548387096</v>
      </c>
      <c r="I84" s="11">
        <f t="shared" si="8"/>
        <v>70.27777777777777</v>
      </c>
      <c r="J84" s="11">
        <f t="shared" si="8"/>
        <v>-17.617206379893663</v>
      </c>
    </row>
    <row r="85" spans="1:10" ht="21" customHeight="1">
      <c r="A85" s="12">
        <v>36250</v>
      </c>
      <c r="C85" s="8"/>
      <c r="D85" s="8"/>
      <c r="E85" s="13">
        <v>28.3</v>
      </c>
      <c r="F85" s="8">
        <f t="shared" si="5"/>
        <v>369.20000000000005</v>
      </c>
      <c r="G85" s="8">
        <f t="shared" si="7"/>
        <v>5.99195426635613</v>
      </c>
      <c r="H85" s="11">
        <f t="shared" si="6"/>
        <v>-53.833605220228385</v>
      </c>
      <c r="I85" s="11">
        <f t="shared" si="8"/>
        <v>26.905829596412556</v>
      </c>
      <c r="J85" s="11">
        <f t="shared" si="8"/>
        <v>-15.340518229763811</v>
      </c>
    </row>
    <row r="86" spans="1:10" ht="21" customHeight="1">
      <c r="A86" s="12">
        <v>36280</v>
      </c>
      <c r="C86" s="8"/>
      <c r="D86" s="8"/>
      <c r="E86" s="13">
        <v>38.4</v>
      </c>
      <c r="F86" s="8">
        <f t="shared" si="5"/>
        <v>407.6</v>
      </c>
      <c r="G86" s="8">
        <f t="shared" si="7"/>
        <v>8.130425576963795</v>
      </c>
      <c r="H86" s="11">
        <f t="shared" si="6"/>
        <v>35.68904593639575</v>
      </c>
      <c r="I86" s="11">
        <f t="shared" si="8"/>
        <v>-65.46762589928058</v>
      </c>
      <c r="J86" s="11">
        <f t="shared" si="8"/>
        <v>-25.52530604787137</v>
      </c>
    </row>
    <row r="87" spans="1:10" ht="21" customHeight="1">
      <c r="A87" s="12">
        <v>36311</v>
      </c>
      <c r="C87" s="8"/>
      <c r="D87" s="8"/>
      <c r="E87" s="13">
        <v>26.7</v>
      </c>
      <c r="F87" s="8">
        <f t="shared" si="5"/>
        <v>434.3</v>
      </c>
      <c r="G87" s="8">
        <f t="shared" si="7"/>
        <v>5.6531865339826375</v>
      </c>
      <c r="H87" s="11">
        <f t="shared" si="6"/>
        <v>-30.46875</v>
      </c>
      <c r="I87" s="11">
        <f t="shared" si="8"/>
        <v>-3.956834532374106</v>
      </c>
      <c r="J87" s="11">
        <f t="shared" si="8"/>
        <v>-24.482698661102418</v>
      </c>
    </row>
    <row r="88" spans="1:10" ht="21" customHeight="1">
      <c r="A88" s="12">
        <v>36341</v>
      </c>
      <c r="C88" s="8"/>
      <c r="D88" s="8"/>
      <c r="E88" s="13">
        <v>38</v>
      </c>
      <c r="F88" s="8">
        <f t="shared" si="5"/>
        <v>472.3</v>
      </c>
      <c r="G88" s="8">
        <f t="shared" si="7"/>
        <v>8.045733643870422</v>
      </c>
      <c r="H88" s="11">
        <f t="shared" si="6"/>
        <v>42.32209737827716</v>
      </c>
      <c r="I88" s="11">
        <f t="shared" si="8"/>
        <v>45.0381679389313</v>
      </c>
      <c r="J88" s="11">
        <f t="shared" si="8"/>
        <v>-21.453517379012148</v>
      </c>
    </row>
    <row r="89" spans="1:10" ht="21" customHeight="1">
      <c r="A89" s="12">
        <v>36372</v>
      </c>
      <c r="C89" s="8"/>
      <c r="D89" s="8"/>
      <c r="E89" s="13">
        <v>25.2</v>
      </c>
      <c r="F89" s="8">
        <f>E89</f>
        <v>25.2</v>
      </c>
      <c r="G89" s="8">
        <f aca="true" t="shared" si="9" ref="G89:G100">E89/$H$31*100</f>
        <v>5.362843158118749</v>
      </c>
      <c r="H89" s="11">
        <f t="shared" si="6"/>
        <v>-33.68421052631579</v>
      </c>
      <c r="I89" s="11">
        <f t="shared" si="8"/>
        <v>-38.834951456310684</v>
      </c>
      <c r="J89" s="11">
        <f t="shared" si="8"/>
        <v>-38.834951456310684</v>
      </c>
    </row>
    <row r="90" spans="1:10" ht="21" customHeight="1">
      <c r="A90" s="12">
        <v>36403</v>
      </c>
      <c r="C90" s="8"/>
      <c r="D90" s="8"/>
      <c r="E90" s="13">
        <v>43.4</v>
      </c>
      <c r="F90" s="8">
        <f>E90+F89</f>
        <v>68.6</v>
      </c>
      <c r="G90" s="8">
        <f t="shared" si="9"/>
        <v>9.236007661204512</v>
      </c>
      <c r="H90" s="11">
        <f t="shared" si="6"/>
        <v>72.22222222222221</v>
      </c>
      <c r="I90" s="11">
        <f t="shared" si="8"/>
        <v>-13.545816733067737</v>
      </c>
      <c r="J90" s="11">
        <f t="shared" si="8"/>
        <v>-24.945295404814015</v>
      </c>
    </row>
    <row r="91" spans="1:10" ht="21" customHeight="1">
      <c r="A91" s="12">
        <v>36433</v>
      </c>
      <c r="C91" s="8"/>
      <c r="D91" s="8"/>
      <c r="E91" s="13">
        <v>79.7</v>
      </c>
      <c r="F91" s="8">
        <f t="shared" si="5"/>
        <v>148.3</v>
      </c>
      <c r="G91" s="8">
        <f t="shared" si="9"/>
        <v>16.961055543732712</v>
      </c>
      <c r="H91" s="11">
        <f t="shared" si="6"/>
        <v>83.64055299539172</v>
      </c>
      <c r="I91" s="11">
        <f t="shared" si="8"/>
        <v>100.75566750629723</v>
      </c>
      <c r="J91" s="11">
        <f t="shared" si="8"/>
        <v>13.119755911517913</v>
      </c>
    </row>
    <row r="92" spans="1:10" ht="21" customHeight="1">
      <c r="A92" s="12">
        <v>36464</v>
      </c>
      <c r="C92" s="8"/>
      <c r="D92" s="8"/>
      <c r="E92" s="13">
        <v>67.5</v>
      </c>
      <c r="F92" s="8">
        <f t="shared" si="5"/>
        <v>215.8</v>
      </c>
      <c r="G92" s="8">
        <f t="shared" si="9"/>
        <v>14.364758459246648</v>
      </c>
      <c r="H92" s="11">
        <f t="shared" si="6"/>
        <v>-15.307402760351321</v>
      </c>
      <c r="I92" s="11">
        <f t="shared" si="8"/>
        <v>40.91858037578289</v>
      </c>
      <c r="J92" s="11">
        <f t="shared" si="8"/>
        <v>20.558659217877082</v>
      </c>
    </row>
    <row r="93" spans="1:10" ht="21" customHeight="1">
      <c r="A93" s="12">
        <v>36494</v>
      </c>
      <c r="C93" s="8"/>
      <c r="D93" s="8"/>
      <c r="E93" s="13">
        <v>34.9</v>
      </c>
      <c r="F93" s="8">
        <f t="shared" si="5"/>
        <v>250.70000000000002</v>
      </c>
      <c r="G93" s="8">
        <f t="shared" si="9"/>
        <v>7.427112151521601</v>
      </c>
      <c r="H93" s="11">
        <f t="shared" si="6"/>
        <v>-48.2962962962963</v>
      </c>
      <c r="I93" s="11">
        <f t="shared" si="8"/>
        <v>94.97206703910615</v>
      </c>
      <c r="J93" s="11">
        <f t="shared" si="8"/>
        <v>27.32351447435245</v>
      </c>
    </row>
    <row r="94" spans="1:10" ht="21" customHeight="1">
      <c r="A94" s="12">
        <v>36525</v>
      </c>
      <c r="C94" s="8"/>
      <c r="D94" s="8"/>
      <c r="E94" s="13">
        <v>55.3</v>
      </c>
      <c r="F94" s="8">
        <f t="shared" si="5"/>
        <v>306</v>
      </c>
      <c r="G94" s="8">
        <f t="shared" si="9"/>
        <v>11.768461374760587</v>
      </c>
      <c r="H94" s="11">
        <f t="shared" si="6"/>
        <v>58.45272206303724</v>
      </c>
      <c r="I94" s="11">
        <f t="shared" si="8"/>
        <v>6.963249516440994</v>
      </c>
      <c r="J94" s="11">
        <f t="shared" si="8"/>
        <v>23.08930008045051</v>
      </c>
    </row>
    <row r="95" spans="1:10" ht="21" customHeight="1">
      <c r="A95" s="12">
        <v>36556</v>
      </c>
      <c r="C95" s="8"/>
      <c r="D95" s="8"/>
      <c r="E95" s="13">
        <v>12</v>
      </c>
      <c r="F95" s="8">
        <f t="shared" si="5"/>
        <v>318</v>
      </c>
      <c r="G95" s="8">
        <f t="shared" si="9"/>
        <v>2.553734837199404</v>
      </c>
      <c r="H95" s="11">
        <f t="shared" si="6"/>
        <v>-78.30018083182641</v>
      </c>
      <c r="I95" s="11">
        <f t="shared" si="8"/>
        <v>-61.29032258064516</v>
      </c>
      <c r="J95" s="11">
        <f t="shared" si="8"/>
        <v>13.733905579399133</v>
      </c>
    </row>
    <row r="96" spans="1:10" ht="21" customHeight="1">
      <c r="A96" s="12">
        <v>36585</v>
      </c>
      <c r="C96" s="8"/>
      <c r="D96" s="8"/>
      <c r="E96" s="13">
        <v>16.4</v>
      </c>
      <c r="F96" s="8">
        <f t="shared" si="5"/>
        <v>334.4</v>
      </c>
      <c r="G96" s="8">
        <f t="shared" si="9"/>
        <v>3.4901042775058526</v>
      </c>
      <c r="H96" s="11">
        <f t="shared" si="6"/>
        <v>36.66666666666665</v>
      </c>
      <c r="I96" s="11">
        <f t="shared" si="8"/>
        <v>-73.24632952691681</v>
      </c>
      <c r="J96" s="11">
        <f t="shared" si="8"/>
        <v>-1.9067175124670155</v>
      </c>
    </row>
    <row r="97" spans="1:10" ht="21" customHeight="1">
      <c r="A97" s="12">
        <v>36616</v>
      </c>
      <c r="C97" s="8"/>
      <c r="D97" s="8"/>
      <c r="E97" s="13">
        <v>26.1</v>
      </c>
      <c r="F97" s="8">
        <f t="shared" si="5"/>
        <v>360.5</v>
      </c>
      <c r="G97" s="8">
        <f t="shared" si="9"/>
        <v>5.554373270908704</v>
      </c>
      <c r="H97" s="11">
        <f t="shared" si="6"/>
        <v>59.14634146341465</v>
      </c>
      <c r="I97" s="11">
        <f t="shared" si="8"/>
        <v>-7.773851590106004</v>
      </c>
      <c r="J97" s="11">
        <f t="shared" si="8"/>
        <v>-2.3564463705308896</v>
      </c>
    </row>
    <row r="98" spans="1:10" ht="21" customHeight="1">
      <c r="A98" s="12">
        <v>36646</v>
      </c>
      <c r="C98" s="8"/>
      <c r="D98" s="8"/>
      <c r="E98" s="13">
        <v>32</v>
      </c>
      <c r="F98" s="8">
        <f t="shared" si="5"/>
        <v>392.5</v>
      </c>
      <c r="G98" s="8">
        <f t="shared" si="9"/>
        <v>6.8099595658650784</v>
      </c>
      <c r="H98" s="11">
        <f t="shared" si="6"/>
        <v>22.605363984674323</v>
      </c>
      <c r="I98" s="11">
        <f t="shared" si="8"/>
        <v>-16.666666666666664</v>
      </c>
      <c r="J98" s="11">
        <f t="shared" si="8"/>
        <v>-3.7046123650637934</v>
      </c>
    </row>
    <row r="99" spans="1:10" ht="21" customHeight="1">
      <c r="A99" s="12">
        <v>36677</v>
      </c>
      <c r="C99" s="8"/>
      <c r="D99" s="8"/>
      <c r="E99" s="13">
        <v>31.2</v>
      </c>
      <c r="F99" s="8">
        <f t="shared" si="5"/>
        <v>423.7</v>
      </c>
      <c r="G99" s="8">
        <f t="shared" si="9"/>
        <v>6.639710576718451</v>
      </c>
      <c r="H99" s="11">
        <f t="shared" si="6"/>
        <v>-2.500000000000002</v>
      </c>
      <c r="I99" s="11">
        <f t="shared" si="8"/>
        <v>16.853932584269664</v>
      </c>
      <c r="J99" s="11">
        <f t="shared" si="8"/>
        <v>-2.4407091871977946</v>
      </c>
    </row>
    <row r="100" spans="1:10" ht="21" customHeight="1">
      <c r="A100" s="12">
        <v>36707</v>
      </c>
      <c r="C100" s="8"/>
      <c r="D100" s="8"/>
      <c r="E100" s="13">
        <v>46.2</v>
      </c>
      <c r="F100" s="8">
        <f>E100+F99</f>
        <v>469.9</v>
      </c>
      <c r="G100" s="8">
        <f t="shared" si="9"/>
        <v>9.831879123217707</v>
      </c>
      <c r="H100" s="11">
        <f t="shared" si="6"/>
        <v>48.07692307692309</v>
      </c>
      <c r="I100" s="11">
        <f t="shared" si="8"/>
        <v>21.578947368421062</v>
      </c>
      <c r="J100" s="11">
        <f t="shared" si="8"/>
        <v>-0.5081515985602444</v>
      </c>
    </row>
    <row r="101" spans="1:10" ht="21" customHeight="1">
      <c r="A101" s="12">
        <v>36738</v>
      </c>
      <c r="C101" s="8"/>
      <c r="D101" s="8"/>
      <c r="E101" s="13">
        <v>-13</v>
      </c>
      <c r="F101" s="8">
        <f>E101</f>
        <v>-13</v>
      </c>
      <c r="G101" s="8">
        <f aca="true" t="shared" si="10" ref="G101:G112">E101/$H$32*100</f>
        <v>-4.0310077519379846</v>
      </c>
      <c r="H101" s="11">
        <f t="shared" si="6"/>
        <v>-128.13852813852813</v>
      </c>
      <c r="I101" s="11">
        <f t="shared" si="8"/>
        <v>-151.5873015873016</v>
      </c>
      <c r="J101" s="11">
        <f t="shared" si="8"/>
        <v>-151.5873015873016</v>
      </c>
    </row>
    <row r="102" spans="1:10" ht="21" customHeight="1">
      <c r="A102" s="12">
        <v>36769</v>
      </c>
      <c r="C102" s="8"/>
      <c r="D102" s="8"/>
      <c r="E102" s="13">
        <v>26</v>
      </c>
      <c r="F102" s="8">
        <f>E102+F101</f>
        <v>13</v>
      </c>
      <c r="G102" s="8">
        <f t="shared" si="10"/>
        <v>8.062015503875969</v>
      </c>
      <c r="H102" s="11">
        <f t="shared" si="6"/>
        <v>300</v>
      </c>
      <c r="I102" s="11">
        <f t="shared" si="8"/>
        <v>-40.09216589861751</v>
      </c>
      <c r="J102" s="11">
        <f t="shared" si="8"/>
        <v>-81.04956268221574</v>
      </c>
    </row>
    <row r="103" spans="1:10" ht="21" customHeight="1">
      <c r="A103" s="12">
        <v>36799</v>
      </c>
      <c r="C103" s="8"/>
      <c r="D103" s="8"/>
      <c r="E103" s="13">
        <v>22.3</v>
      </c>
      <c r="F103" s="8">
        <f t="shared" si="5"/>
        <v>35.3</v>
      </c>
      <c r="G103" s="8">
        <f t="shared" si="10"/>
        <v>6.9147286821705425</v>
      </c>
      <c r="H103" s="11">
        <f t="shared" si="6"/>
        <v>-14.230769230769228</v>
      </c>
      <c r="I103" s="11">
        <f t="shared" si="8"/>
        <v>-72.02007528230865</v>
      </c>
      <c r="J103" s="11">
        <f t="shared" si="8"/>
        <v>-76.19689817936616</v>
      </c>
    </row>
    <row r="104" spans="1:10" ht="21" customHeight="1">
      <c r="A104" s="12">
        <v>36830</v>
      </c>
      <c r="C104" s="8"/>
      <c r="D104" s="8"/>
      <c r="E104" s="13">
        <v>20.3</v>
      </c>
      <c r="F104" s="8">
        <f t="shared" si="5"/>
        <v>55.599999999999994</v>
      </c>
      <c r="G104" s="8">
        <f t="shared" si="10"/>
        <v>6.294573643410853</v>
      </c>
      <c r="H104" s="11">
        <f t="shared" si="6"/>
        <v>-8.968609865470851</v>
      </c>
      <c r="I104" s="11">
        <f t="shared" si="8"/>
        <v>-69.92592592592592</v>
      </c>
      <c r="J104" s="11">
        <f t="shared" si="8"/>
        <v>-74.23540315106581</v>
      </c>
    </row>
    <row r="105" spans="1:10" ht="21" customHeight="1">
      <c r="A105" s="12">
        <v>36860</v>
      </c>
      <c r="C105" s="8"/>
      <c r="D105" s="8"/>
      <c r="E105" s="13">
        <v>46.8</v>
      </c>
      <c r="F105" s="8">
        <f t="shared" si="5"/>
        <v>102.39999999999999</v>
      </c>
      <c r="G105" s="8">
        <f t="shared" si="10"/>
        <v>14.511627906976743</v>
      </c>
      <c r="H105" s="11">
        <f t="shared" si="6"/>
        <v>130.54187192118226</v>
      </c>
      <c r="I105" s="11">
        <f t="shared" si="8"/>
        <v>34.097421203438394</v>
      </c>
      <c r="J105" s="11">
        <f t="shared" si="8"/>
        <v>-59.15436777024332</v>
      </c>
    </row>
    <row r="106" spans="1:10" ht="21" customHeight="1">
      <c r="A106" s="12">
        <v>36891</v>
      </c>
      <c r="C106" s="8"/>
      <c r="D106" s="8"/>
      <c r="E106" s="13">
        <v>39.7</v>
      </c>
      <c r="F106" s="8">
        <f t="shared" si="5"/>
        <v>142.1</v>
      </c>
      <c r="G106" s="8">
        <f t="shared" si="10"/>
        <v>12.310077519379846</v>
      </c>
      <c r="H106" s="11">
        <f t="shared" si="6"/>
        <v>-15.170940170940158</v>
      </c>
      <c r="I106" s="11">
        <f t="shared" si="8"/>
        <v>-28.20976491862567</v>
      </c>
      <c r="J106" s="11">
        <f t="shared" si="8"/>
        <v>-53.56209150326797</v>
      </c>
    </row>
    <row r="107" spans="1:10" ht="21" customHeight="1">
      <c r="A107" s="12">
        <v>36922</v>
      </c>
      <c r="C107" s="8"/>
      <c r="D107" s="8"/>
      <c r="E107" s="13">
        <v>28.3</v>
      </c>
      <c r="F107" s="8">
        <f t="shared" si="5"/>
        <v>170.4</v>
      </c>
      <c r="G107" s="8">
        <f t="shared" si="10"/>
        <v>8.775193798449612</v>
      </c>
      <c r="H107" s="11">
        <f t="shared" si="6"/>
        <v>-28.715365239294716</v>
      </c>
      <c r="I107" s="11">
        <f t="shared" si="8"/>
        <v>135.83333333333334</v>
      </c>
      <c r="J107" s="11">
        <f t="shared" si="8"/>
        <v>-46.41509433962264</v>
      </c>
    </row>
    <row r="108" spans="1:10" ht="21" customHeight="1">
      <c r="A108" s="12">
        <v>36950</v>
      </c>
      <c r="C108" s="8"/>
      <c r="D108" s="8"/>
      <c r="E108" s="13">
        <v>28.7</v>
      </c>
      <c r="F108" s="8">
        <f t="shared" si="5"/>
        <v>199.1</v>
      </c>
      <c r="G108" s="8">
        <f t="shared" si="10"/>
        <v>8.89922480620155</v>
      </c>
      <c r="H108" s="11">
        <f t="shared" si="6"/>
        <v>1.4134275618374508</v>
      </c>
      <c r="I108" s="11">
        <f t="shared" si="8"/>
        <v>75.00000000000001</v>
      </c>
      <c r="J108" s="11">
        <f t="shared" si="8"/>
        <v>-40.460526315789465</v>
      </c>
    </row>
    <row r="109" spans="1:10" ht="21" customHeight="1">
      <c r="A109" s="12">
        <v>36981</v>
      </c>
      <c r="C109" s="8"/>
      <c r="D109" s="8"/>
      <c r="E109" s="13">
        <v>33.3</v>
      </c>
      <c r="F109" s="8">
        <f t="shared" si="5"/>
        <v>232.39999999999998</v>
      </c>
      <c r="G109" s="8">
        <f t="shared" si="10"/>
        <v>10.325581395348836</v>
      </c>
      <c r="H109" s="11">
        <f t="shared" si="6"/>
        <v>16.027874564459925</v>
      </c>
      <c r="I109" s="11">
        <f aca="true" t="shared" si="11" ref="I109:J124">(E109-E97)/ABS(E97)*100</f>
        <v>27.586206896551708</v>
      </c>
      <c r="J109" s="11">
        <f t="shared" si="11"/>
        <v>-35.53398058252428</v>
      </c>
    </row>
    <row r="110" spans="1:10" ht="21" customHeight="1">
      <c r="A110" s="12">
        <v>37011</v>
      </c>
      <c r="C110" s="8"/>
      <c r="D110" s="8"/>
      <c r="E110" s="13">
        <v>26.7</v>
      </c>
      <c r="F110" s="8">
        <f t="shared" si="5"/>
        <v>259.09999999999997</v>
      </c>
      <c r="G110" s="8">
        <f t="shared" si="10"/>
        <v>8.279069767441861</v>
      </c>
      <c r="H110" s="11">
        <f t="shared" si="6"/>
        <v>-19.819819819819813</v>
      </c>
      <c r="I110" s="11">
        <f t="shared" si="11"/>
        <v>-16.562500000000004</v>
      </c>
      <c r="J110" s="11">
        <f t="shared" si="11"/>
        <v>-33.98726114649682</v>
      </c>
    </row>
    <row r="111" spans="1:10" ht="21" customHeight="1">
      <c r="A111" s="12">
        <v>37042</v>
      </c>
      <c r="C111" s="8"/>
      <c r="D111" s="8"/>
      <c r="E111" s="13">
        <v>28.1</v>
      </c>
      <c r="F111" s="8">
        <f t="shared" si="5"/>
        <v>287.2</v>
      </c>
      <c r="G111" s="8">
        <f t="shared" si="10"/>
        <v>8.713178294573645</v>
      </c>
      <c r="H111" s="11">
        <f t="shared" si="6"/>
        <v>5.2434456928839035</v>
      </c>
      <c r="I111" s="11">
        <f t="shared" si="11"/>
        <v>-9.935897435897429</v>
      </c>
      <c r="J111" s="11">
        <f t="shared" si="11"/>
        <v>-32.216190700967665</v>
      </c>
    </row>
    <row r="112" spans="1:10" ht="21" customHeight="1">
      <c r="A112" s="12">
        <v>37072</v>
      </c>
      <c r="C112" s="8"/>
      <c r="D112" s="8"/>
      <c r="E112" s="13">
        <v>35.3</v>
      </c>
      <c r="F112" s="8">
        <f>E112+F111</f>
        <v>322.5</v>
      </c>
      <c r="G112" s="8">
        <f t="shared" si="10"/>
        <v>10.945736434108525</v>
      </c>
      <c r="H112" s="11">
        <f t="shared" si="6"/>
        <v>25.62277580071173</v>
      </c>
      <c r="I112" s="11">
        <f t="shared" si="11"/>
        <v>-23.593073593073605</v>
      </c>
      <c r="J112" s="11">
        <f t="shared" si="11"/>
        <v>-31.36837625026601</v>
      </c>
    </row>
    <row r="113" spans="1:18" ht="21" customHeight="1">
      <c r="A113" s="12">
        <v>37103</v>
      </c>
      <c r="B113" s="12"/>
      <c r="C113" s="8">
        <v>24.351676</v>
      </c>
      <c r="D113" s="8">
        <v>0</v>
      </c>
      <c r="E113" s="13">
        <v>24.351676</v>
      </c>
      <c r="F113" s="8">
        <f>E113</f>
        <v>24.351676</v>
      </c>
      <c r="G113" s="8">
        <f>E113/$G$38*100</f>
        <v>5.023519914561728</v>
      </c>
      <c r="H113" s="11">
        <f>(E113-E112)/ABS(E112)*100</f>
        <v>-31.015082152974493</v>
      </c>
      <c r="I113" s="11">
        <f t="shared" si="11"/>
        <v>287.32058461538463</v>
      </c>
      <c r="J113" s="11">
        <f t="shared" si="11"/>
        <v>287.32058461538463</v>
      </c>
      <c r="M113" s="14"/>
      <c r="N113" s="14"/>
      <c r="O113" s="14"/>
      <c r="P113" s="8"/>
      <c r="Q113" s="8"/>
      <c r="R113" s="8"/>
    </row>
    <row r="114" spans="1:18" ht="21" customHeight="1">
      <c r="A114" s="12">
        <v>37134</v>
      </c>
      <c r="B114" s="12"/>
      <c r="C114" s="8">
        <v>26.471206</v>
      </c>
      <c r="D114" s="8">
        <v>0</v>
      </c>
      <c r="E114" s="13">
        <v>26.471206</v>
      </c>
      <c r="F114" s="8">
        <f>E114+F113</f>
        <v>50.822882</v>
      </c>
      <c r="G114" s="8">
        <f>E114/$G$38*100</f>
        <v>5.460758861257266</v>
      </c>
      <c r="H114" s="11">
        <f>(E114-E113)/ABS(E113)*100</f>
        <v>8.703836236980147</v>
      </c>
      <c r="I114" s="11">
        <f t="shared" si="11"/>
        <v>1.812330769230764</v>
      </c>
      <c r="J114" s="11">
        <f t="shared" si="11"/>
        <v>290.94524615384614</v>
      </c>
      <c r="M114" s="14"/>
      <c r="N114" s="14"/>
      <c r="O114" s="14"/>
      <c r="P114" s="8"/>
      <c r="Q114" s="8"/>
      <c r="R114" s="8"/>
    </row>
    <row r="115" spans="1:18" ht="21" customHeight="1">
      <c r="A115" s="12">
        <v>37164</v>
      </c>
      <c r="B115" s="12"/>
      <c r="C115" s="8">
        <v>18.303236</v>
      </c>
      <c r="D115" s="8">
        <v>0</v>
      </c>
      <c r="E115" s="13">
        <v>18.303236</v>
      </c>
      <c r="F115" s="8">
        <f aca="true" t="shared" si="12" ref="F115:F124">E115+F114</f>
        <v>69.12611799999999</v>
      </c>
      <c r="G115" s="8">
        <f>E115/$G$38*100</f>
        <v>3.7757840793760202</v>
      </c>
      <c r="H115" s="11">
        <f>(E115-E114)/ABS(E114)*100</f>
        <v>-30.856055443790513</v>
      </c>
      <c r="I115" s="11">
        <f t="shared" si="11"/>
        <v>-17.92270852017938</v>
      </c>
      <c r="J115" s="11">
        <f t="shared" si="11"/>
        <v>95.82469688385268</v>
      </c>
      <c r="M115" s="14"/>
      <c r="N115" s="14"/>
      <c r="O115" s="14"/>
      <c r="P115" s="8"/>
      <c r="Q115" s="8"/>
      <c r="R115" s="8"/>
    </row>
    <row r="116" spans="1:18" ht="21" customHeight="1">
      <c r="A116" s="12">
        <v>37195</v>
      </c>
      <c r="B116" s="12"/>
      <c r="C116" s="8">
        <v>51.153177</v>
      </c>
      <c r="D116" s="8">
        <v>0.679956</v>
      </c>
      <c r="E116" s="13">
        <v>50.473221</v>
      </c>
      <c r="F116" s="8">
        <f t="shared" si="12"/>
        <v>119.59933899999999</v>
      </c>
      <c r="G116" s="8">
        <f aca="true" t="shared" si="13" ref="G116:G124">E116/$G$38*100</f>
        <v>10.412147026166709</v>
      </c>
      <c r="H116" s="11">
        <f aca="true" t="shared" si="14" ref="H116:H179">(E116-E115)/ABS(E115)*100</f>
        <v>175.76118780307485</v>
      </c>
      <c r="I116" s="11">
        <f t="shared" si="11"/>
        <v>148.63655665024632</v>
      </c>
      <c r="J116" s="11">
        <f t="shared" si="11"/>
        <v>115.10672482014388</v>
      </c>
      <c r="M116" s="14"/>
      <c r="N116" s="14"/>
      <c r="O116" s="14"/>
      <c r="P116" s="8"/>
      <c r="Q116" s="8"/>
      <c r="R116" s="8"/>
    </row>
    <row r="117" spans="1:18" ht="21" customHeight="1">
      <c r="A117" s="12">
        <v>37225</v>
      </c>
      <c r="B117" s="12"/>
      <c r="C117" s="8">
        <v>42.011226</v>
      </c>
      <c r="D117" s="8">
        <v>0</v>
      </c>
      <c r="E117" s="13">
        <v>42.011226</v>
      </c>
      <c r="F117" s="8">
        <f t="shared" si="12"/>
        <v>161.61056499999998</v>
      </c>
      <c r="G117" s="8">
        <f t="shared" si="13"/>
        <v>8.666517674025945</v>
      </c>
      <c r="H117" s="11">
        <f t="shared" si="14"/>
        <v>-16.765316007868808</v>
      </c>
      <c r="I117" s="11">
        <f t="shared" si="11"/>
        <v>-10.23242307692307</v>
      </c>
      <c r="J117" s="11">
        <f t="shared" si="11"/>
        <v>57.822817382812495</v>
      </c>
      <c r="M117" s="14"/>
      <c r="N117" s="14"/>
      <c r="O117" s="14"/>
      <c r="P117" s="8"/>
      <c r="Q117" s="8"/>
      <c r="R117" s="8"/>
    </row>
    <row r="118" spans="1:18" ht="21" customHeight="1">
      <c r="A118" s="12">
        <v>37256</v>
      </c>
      <c r="B118" s="12"/>
      <c r="C118" s="8">
        <v>43.447453</v>
      </c>
      <c r="D118" s="8">
        <v>0</v>
      </c>
      <c r="E118" s="13">
        <v>43.447453</v>
      </c>
      <c r="F118" s="8">
        <f t="shared" si="12"/>
        <v>205.05801799999998</v>
      </c>
      <c r="G118" s="8">
        <f t="shared" si="13"/>
        <v>8.962797689263141</v>
      </c>
      <c r="H118" s="11">
        <f t="shared" si="14"/>
        <v>3.4186743324272477</v>
      </c>
      <c r="I118" s="11">
        <f t="shared" si="11"/>
        <v>9.439428211586902</v>
      </c>
      <c r="J118" s="11">
        <f t="shared" si="11"/>
        <v>44.305431386347635</v>
      </c>
      <c r="M118" s="14"/>
      <c r="N118" s="14"/>
      <c r="O118" s="14"/>
      <c r="P118" s="8"/>
      <c r="Q118" s="8"/>
      <c r="R118" s="8"/>
    </row>
    <row r="119" spans="1:18" ht="21" customHeight="1">
      <c r="A119" s="12">
        <v>37287</v>
      </c>
      <c r="B119" s="12"/>
      <c r="C119" s="8">
        <v>33.878976</v>
      </c>
      <c r="D119" s="8">
        <v>13.789268</v>
      </c>
      <c r="E119" s="13">
        <v>20.089708</v>
      </c>
      <c r="F119" s="8">
        <f t="shared" si="12"/>
        <v>225.14772599999998</v>
      </c>
      <c r="G119" s="8">
        <f t="shared" si="13"/>
        <v>4.144316317929413</v>
      </c>
      <c r="H119" s="11">
        <f t="shared" si="14"/>
        <v>-53.760907457567185</v>
      </c>
      <c r="I119" s="11">
        <f t="shared" si="11"/>
        <v>-29.01163250883392</v>
      </c>
      <c r="J119" s="11">
        <f t="shared" si="11"/>
        <v>32.128947183098575</v>
      </c>
      <c r="M119" s="14"/>
      <c r="N119" s="14"/>
      <c r="O119" s="14"/>
      <c r="P119" s="8"/>
      <c r="Q119" s="8"/>
      <c r="R119" s="8"/>
    </row>
    <row r="120" spans="1:18" ht="21" customHeight="1">
      <c r="A120" s="12">
        <v>37315</v>
      </c>
      <c r="B120" s="12"/>
      <c r="C120" s="8">
        <v>29.371758</v>
      </c>
      <c r="D120" s="8">
        <v>0</v>
      </c>
      <c r="E120" s="13">
        <v>29.371758</v>
      </c>
      <c r="F120" s="8">
        <f t="shared" si="12"/>
        <v>254.51948399999998</v>
      </c>
      <c r="G120" s="8">
        <f t="shared" si="13"/>
        <v>6.059115242773752</v>
      </c>
      <c r="H120" s="11">
        <f t="shared" si="14"/>
        <v>46.20301101439602</v>
      </c>
      <c r="I120" s="11">
        <f t="shared" si="11"/>
        <v>2.340620209059235</v>
      </c>
      <c r="J120" s="11">
        <f t="shared" si="11"/>
        <v>27.834999497739823</v>
      </c>
      <c r="M120" s="14"/>
      <c r="N120" s="14"/>
      <c r="O120" s="14"/>
      <c r="P120" s="8"/>
      <c r="Q120" s="8"/>
      <c r="R120" s="8"/>
    </row>
    <row r="121" spans="1:18" ht="21" customHeight="1">
      <c r="A121" s="12">
        <v>37346</v>
      </c>
      <c r="B121" s="12"/>
      <c r="C121" s="8">
        <v>32.917004</v>
      </c>
      <c r="D121" s="8">
        <v>0</v>
      </c>
      <c r="E121" s="13">
        <v>32.917004</v>
      </c>
      <c r="F121" s="8">
        <f t="shared" si="12"/>
        <v>287.436488</v>
      </c>
      <c r="G121" s="8">
        <f t="shared" si="13"/>
        <v>6.7904658850466</v>
      </c>
      <c r="H121" s="11">
        <f t="shared" si="14"/>
        <v>12.070254698407902</v>
      </c>
      <c r="I121" s="11">
        <f t="shared" si="11"/>
        <v>-1.150138138138134</v>
      </c>
      <c r="J121" s="11">
        <f t="shared" si="11"/>
        <v>23.681793459552505</v>
      </c>
      <c r="M121" s="14"/>
      <c r="N121" s="14"/>
      <c r="O121" s="14"/>
      <c r="P121" s="8"/>
      <c r="Q121" s="8"/>
      <c r="R121" s="8"/>
    </row>
    <row r="122" spans="1:18" ht="21" customHeight="1">
      <c r="A122" s="12">
        <v>37376</v>
      </c>
      <c r="B122" s="12"/>
      <c r="C122" s="8">
        <v>29.319505</v>
      </c>
      <c r="D122" s="8">
        <v>9.11425</v>
      </c>
      <c r="E122" s="13">
        <v>20.205255</v>
      </c>
      <c r="F122" s="8">
        <f t="shared" si="12"/>
        <v>307.641743</v>
      </c>
      <c r="G122" s="8">
        <f t="shared" si="13"/>
        <v>4.168152568689642</v>
      </c>
      <c r="H122" s="11">
        <f t="shared" si="14"/>
        <v>-38.61757588874127</v>
      </c>
      <c r="I122" s="11">
        <f t="shared" si="11"/>
        <v>-24.324887640449433</v>
      </c>
      <c r="J122" s="11">
        <f t="shared" si="11"/>
        <v>18.7347522192204</v>
      </c>
      <c r="M122" s="14"/>
      <c r="N122" s="14"/>
      <c r="O122" s="14"/>
      <c r="P122" s="8"/>
      <c r="Q122" s="8"/>
      <c r="R122" s="8"/>
    </row>
    <row r="123" spans="1:18" ht="21" customHeight="1">
      <c r="A123" s="12">
        <v>37407</v>
      </c>
      <c r="B123" s="12"/>
      <c r="C123" s="8">
        <v>23.243344</v>
      </c>
      <c r="D123" s="8">
        <v>1.139447</v>
      </c>
      <c r="E123" s="13">
        <v>22.103897</v>
      </c>
      <c r="F123" s="8">
        <f t="shared" si="12"/>
        <v>329.74564000000004</v>
      </c>
      <c r="G123" s="8">
        <f t="shared" si="13"/>
        <v>4.559824414915886</v>
      </c>
      <c r="H123" s="11">
        <f t="shared" si="14"/>
        <v>9.39677326517284</v>
      </c>
      <c r="I123" s="11">
        <f t="shared" si="11"/>
        <v>-21.338444839857658</v>
      </c>
      <c r="J123" s="11">
        <f t="shared" si="11"/>
        <v>14.81394150417829</v>
      </c>
      <c r="M123" s="14"/>
      <c r="N123" s="14"/>
      <c r="O123" s="14"/>
      <c r="P123" s="8"/>
      <c r="Q123" s="8"/>
      <c r="R123" s="8"/>
    </row>
    <row r="124" spans="1:18" ht="21" customHeight="1">
      <c r="A124" s="12">
        <v>37437</v>
      </c>
      <c r="B124" s="12"/>
      <c r="C124" s="8">
        <v>155.007609</v>
      </c>
      <c r="D124" s="8">
        <v>0</v>
      </c>
      <c r="E124" s="13">
        <v>155.007609</v>
      </c>
      <c r="F124" s="8">
        <f t="shared" si="12"/>
        <v>484.75324900000004</v>
      </c>
      <c r="G124" s="8">
        <f t="shared" si="13"/>
        <v>31.976600325993893</v>
      </c>
      <c r="H124" s="11">
        <f t="shared" si="14"/>
        <v>601.2682379039317</v>
      </c>
      <c r="I124" s="11">
        <f t="shared" si="11"/>
        <v>339.1150396600567</v>
      </c>
      <c r="J124" s="11">
        <f t="shared" si="11"/>
        <v>50.311084961240326</v>
      </c>
      <c r="M124" s="14"/>
      <c r="N124" s="14"/>
      <c r="O124" s="14"/>
      <c r="P124" s="8"/>
      <c r="Q124" s="8"/>
      <c r="R124" s="8"/>
    </row>
    <row r="125" spans="1:18" ht="21" customHeight="1">
      <c r="A125" s="12">
        <v>37468</v>
      </c>
      <c r="B125" s="12"/>
      <c r="C125" s="8">
        <v>42.408174</v>
      </c>
      <c r="D125" s="8">
        <v>0</v>
      </c>
      <c r="E125" s="13">
        <v>42.408174</v>
      </c>
      <c r="F125" s="8">
        <f>E125</f>
        <v>42.408174</v>
      </c>
      <c r="G125" s="8">
        <f aca="true" t="shared" si="15" ref="G125:G136">E125/$G$39*100</f>
        <v>5.314158828899334</v>
      </c>
      <c r="H125" s="11">
        <f t="shared" si="14"/>
        <v>-72.64123079274127</v>
      </c>
      <c r="I125" s="11">
        <f aca="true" t="shared" si="16" ref="I125:J140">(E125-E113)/ABS(E113)*100</f>
        <v>74.14889225694364</v>
      </c>
      <c r="J125" s="11">
        <f t="shared" si="16"/>
        <v>74.14889225694364</v>
      </c>
      <c r="M125" s="14"/>
      <c r="N125" s="14"/>
      <c r="O125" s="14"/>
      <c r="P125" s="8"/>
      <c r="Q125" s="8"/>
      <c r="R125" s="8"/>
    </row>
    <row r="126" spans="1:18" ht="21" customHeight="1">
      <c r="A126" s="12">
        <v>37499</v>
      </c>
      <c r="B126" s="12"/>
      <c r="C126" s="8">
        <v>30.351685</v>
      </c>
      <c r="D126" s="8">
        <v>0</v>
      </c>
      <c r="E126" s="8">
        <v>30.351685</v>
      </c>
      <c r="F126" s="8">
        <f>E126+F125</f>
        <v>72.759859</v>
      </c>
      <c r="G126" s="8">
        <f t="shared" si="15"/>
        <v>3.8033628803428665</v>
      </c>
      <c r="H126" s="11">
        <f t="shared" si="14"/>
        <v>-28.42963481521275</v>
      </c>
      <c r="I126" s="11">
        <f t="shared" si="16"/>
        <v>14.659245219126024</v>
      </c>
      <c r="J126" s="11">
        <f>(F126-F114)/ABS(F114)*100</f>
        <v>43.16358328518246</v>
      </c>
      <c r="M126" s="14"/>
      <c r="N126" s="14"/>
      <c r="O126" s="14"/>
      <c r="P126" s="8"/>
      <c r="Q126" s="8"/>
      <c r="R126" s="8"/>
    </row>
    <row r="127" spans="1:18" ht="21" customHeight="1">
      <c r="A127" s="12">
        <v>37529</v>
      </c>
      <c r="B127" s="12"/>
      <c r="C127" s="8">
        <v>134.471441</v>
      </c>
      <c r="D127" s="8">
        <v>37.056852</v>
      </c>
      <c r="E127" s="8">
        <v>97.414589</v>
      </c>
      <c r="F127" s="8">
        <f aca="true" t="shared" si="17" ref="F127:F136">E127+F126</f>
        <v>170.174448</v>
      </c>
      <c r="G127" s="8">
        <f t="shared" si="15"/>
        <v>12.20700042868976</v>
      </c>
      <c r="H127" s="11">
        <f t="shared" si="14"/>
        <v>220.95282024704724</v>
      </c>
      <c r="I127" s="11">
        <f t="shared" si="16"/>
        <v>432.22604461855826</v>
      </c>
      <c r="J127" s="11">
        <f t="shared" si="16"/>
        <v>146.17966829845707</v>
      </c>
      <c r="M127" s="14"/>
      <c r="N127" s="14"/>
      <c r="O127" s="14"/>
      <c r="P127" s="8"/>
      <c r="Q127" s="8"/>
      <c r="R127" s="8"/>
    </row>
    <row r="128" spans="1:18" ht="21" customHeight="1">
      <c r="A128" s="12">
        <v>37560</v>
      </c>
      <c r="B128" s="12"/>
      <c r="C128" s="8">
        <v>231.89802</v>
      </c>
      <c r="D128" s="8">
        <v>0.055866</v>
      </c>
      <c r="E128" s="8">
        <v>231.842154</v>
      </c>
      <c r="F128" s="8">
        <f t="shared" si="17"/>
        <v>402.01660200000003</v>
      </c>
      <c r="G128" s="8">
        <f t="shared" si="15"/>
        <v>29.052088627775834</v>
      </c>
      <c r="H128" s="11">
        <f t="shared" si="14"/>
        <v>137.99531094875326</v>
      </c>
      <c r="I128" s="11">
        <f t="shared" si="16"/>
        <v>359.33695018195885</v>
      </c>
      <c r="J128" s="11">
        <f>(F128-F116)/ABS(F116)*100</f>
        <v>236.13614035107676</v>
      </c>
      <c r="M128" s="14"/>
      <c r="N128" s="14"/>
      <c r="O128" s="14"/>
      <c r="P128" s="8"/>
      <c r="Q128" s="8"/>
      <c r="R128" s="8"/>
    </row>
    <row r="129" spans="1:18" ht="21" customHeight="1">
      <c r="A129" s="12">
        <v>37590</v>
      </c>
      <c r="B129" s="12"/>
      <c r="C129" s="8">
        <v>63.182095</v>
      </c>
      <c r="D129" s="8">
        <v>0.155792</v>
      </c>
      <c r="E129" s="8">
        <v>63.026303</v>
      </c>
      <c r="F129" s="8">
        <f t="shared" si="17"/>
        <v>465.042905</v>
      </c>
      <c r="G129" s="8">
        <f t="shared" si="15"/>
        <v>7.897811977010247</v>
      </c>
      <c r="H129" s="11">
        <f t="shared" si="14"/>
        <v>-72.81499420506591</v>
      </c>
      <c r="I129" s="11">
        <f t="shared" si="16"/>
        <v>50.02252731210463</v>
      </c>
      <c r="J129" s="11">
        <f t="shared" si="16"/>
        <v>187.75526216370824</v>
      </c>
      <c r="M129" s="14"/>
      <c r="N129" s="14"/>
      <c r="O129" s="14"/>
      <c r="P129" s="8"/>
      <c r="Q129" s="8"/>
      <c r="R129" s="8"/>
    </row>
    <row r="130" spans="1:18" ht="21" customHeight="1">
      <c r="A130" s="12">
        <v>37621</v>
      </c>
      <c r="B130" s="12"/>
      <c r="C130" s="8">
        <v>78.301567</v>
      </c>
      <c r="D130" s="8">
        <v>0</v>
      </c>
      <c r="E130" s="8">
        <v>78.301567</v>
      </c>
      <c r="F130" s="8">
        <f t="shared" si="17"/>
        <v>543.344472</v>
      </c>
      <c r="G130" s="8">
        <f t="shared" si="15"/>
        <v>9.811951903180335</v>
      </c>
      <c r="H130" s="11">
        <f t="shared" si="14"/>
        <v>24.236331932717057</v>
      </c>
      <c r="I130" s="11">
        <f t="shared" si="16"/>
        <v>80.22130549286744</v>
      </c>
      <c r="J130" s="11">
        <f t="shared" si="16"/>
        <v>164.97109320543618</v>
      </c>
      <c r="M130" s="14"/>
      <c r="N130" s="14"/>
      <c r="O130" s="14"/>
      <c r="P130" s="8"/>
      <c r="Q130" s="8"/>
      <c r="R130" s="8"/>
    </row>
    <row r="131" spans="1:18" ht="21" customHeight="1">
      <c r="A131" s="12">
        <v>37652</v>
      </c>
      <c r="B131" s="12"/>
      <c r="C131" s="8">
        <v>53.316947</v>
      </c>
      <c r="D131" s="8">
        <v>0.244315</v>
      </c>
      <c r="E131" s="8">
        <v>53.072632</v>
      </c>
      <c r="F131" s="8">
        <f t="shared" si="17"/>
        <v>596.417104</v>
      </c>
      <c r="G131" s="8">
        <f t="shared" si="15"/>
        <v>6.650519683203651</v>
      </c>
      <c r="H131" s="11">
        <f t="shared" si="14"/>
        <v>-32.22021725312344</v>
      </c>
      <c r="I131" s="11">
        <f t="shared" si="16"/>
        <v>164.1782150342852</v>
      </c>
      <c r="J131" s="11">
        <f t="shared" si="16"/>
        <v>164.90034547362032</v>
      </c>
      <c r="M131" s="14"/>
      <c r="N131" s="14"/>
      <c r="O131" s="14"/>
      <c r="P131" s="8"/>
      <c r="Q131" s="8"/>
      <c r="R131" s="8"/>
    </row>
    <row r="132" spans="1:18" ht="21" customHeight="1">
      <c r="A132" s="12">
        <v>37680</v>
      </c>
      <c r="B132" s="12"/>
      <c r="C132" s="8">
        <v>34.262479</v>
      </c>
      <c r="D132" s="8">
        <v>0</v>
      </c>
      <c r="E132" s="8">
        <v>34.262479</v>
      </c>
      <c r="F132" s="8">
        <f t="shared" si="17"/>
        <v>630.679583</v>
      </c>
      <c r="G132" s="8">
        <f t="shared" si="15"/>
        <v>4.293423604558593</v>
      </c>
      <c r="H132" s="11">
        <f t="shared" si="14"/>
        <v>-35.44228407590564</v>
      </c>
      <c r="I132" s="11">
        <f t="shared" si="16"/>
        <v>16.65110069339397</v>
      </c>
      <c r="J132" s="11">
        <f t="shared" si="16"/>
        <v>147.7922605720826</v>
      </c>
      <c r="M132" s="14"/>
      <c r="N132" s="14"/>
      <c r="O132" s="14"/>
      <c r="P132" s="8"/>
      <c r="Q132" s="8"/>
      <c r="R132" s="8"/>
    </row>
    <row r="133" spans="1:18" ht="21" customHeight="1">
      <c r="A133" s="12">
        <v>37711</v>
      </c>
      <c r="B133" s="12"/>
      <c r="C133" s="8">
        <v>39.847317</v>
      </c>
      <c r="D133" s="8">
        <v>12.356518</v>
      </c>
      <c r="E133" s="8">
        <v>27.490798999999996</v>
      </c>
      <c r="F133" s="8">
        <f t="shared" si="17"/>
        <v>658.170382</v>
      </c>
      <c r="G133" s="8">
        <f t="shared" si="15"/>
        <v>3.4448658935267282</v>
      </c>
      <c r="H133" s="11">
        <f t="shared" si="14"/>
        <v>-19.764127400121875</v>
      </c>
      <c r="I133" s="11">
        <f t="shared" si="16"/>
        <v>-16.48450448285027</v>
      </c>
      <c r="J133" s="11">
        <f t="shared" si="16"/>
        <v>128.9794126624592</v>
      </c>
      <c r="M133" s="14"/>
      <c r="N133" s="14"/>
      <c r="O133" s="14"/>
      <c r="P133" s="8"/>
      <c r="Q133" s="8"/>
      <c r="R133" s="8"/>
    </row>
    <row r="134" spans="1:18" ht="21" customHeight="1">
      <c r="A134" s="12">
        <v>37741</v>
      </c>
      <c r="B134" s="12"/>
      <c r="C134" s="8">
        <v>37.693021</v>
      </c>
      <c r="D134" s="8">
        <v>0</v>
      </c>
      <c r="E134" s="8">
        <v>37.693021</v>
      </c>
      <c r="F134" s="8">
        <f t="shared" si="17"/>
        <v>695.8634030000001</v>
      </c>
      <c r="G134" s="8">
        <f t="shared" si="15"/>
        <v>4.723304057728069</v>
      </c>
      <c r="H134" s="11">
        <f t="shared" si="14"/>
        <v>37.11140589256794</v>
      </c>
      <c r="I134" s="11">
        <f t="shared" si="16"/>
        <v>86.5505830042729</v>
      </c>
      <c r="J134" s="11">
        <f t="shared" si="16"/>
        <v>126.19277742162578</v>
      </c>
      <c r="M134" s="14"/>
      <c r="N134" s="14"/>
      <c r="O134" s="14"/>
      <c r="P134" s="8"/>
      <c r="Q134" s="8"/>
      <c r="R134" s="8"/>
    </row>
    <row r="135" spans="1:18" ht="21" customHeight="1">
      <c r="A135" s="12">
        <v>37772</v>
      </c>
      <c r="B135" s="12"/>
      <c r="C135" s="8">
        <v>48.885411</v>
      </c>
      <c r="D135" s="8">
        <v>0</v>
      </c>
      <c r="E135" s="8">
        <v>48.885411</v>
      </c>
      <c r="F135" s="8">
        <f t="shared" si="17"/>
        <v>744.748814</v>
      </c>
      <c r="G135" s="8">
        <f t="shared" si="15"/>
        <v>6.125819953248225</v>
      </c>
      <c r="H135" s="11">
        <f t="shared" si="14"/>
        <v>29.693533983386462</v>
      </c>
      <c r="I135" s="11">
        <f t="shared" si="16"/>
        <v>121.16195619261163</v>
      </c>
      <c r="J135" s="11">
        <f t="shared" si="16"/>
        <v>125.85554550471083</v>
      </c>
      <c r="M135" s="14"/>
      <c r="N135" s="14"/>
      <c r="O135" s="14"/>
      <c r="P135" s="8"/>
      <c r="Q135" s="8"/>
      <c r="R135" s="8"/>
    </row>
    <row r="136" spans="1:18" ht="21" customHeight="1">
      <c r="A136" s="12">
        <v>37802</v>
      </c>
      <c r="B136" s="12"/>
      <c r="C136" s="8">
        <v>54.140469</v>
      </c>
      <c r="D136" s="8">
        <v>0.866955</v>
      </c>
      <c r="E136" s="8">
        <v>53.273514000000006</v>
      </c>
      <c r="F136" s="8">
        <f t="shared" si="17"/>
        <v>798.022328</v>
      </c>
      <c r="G136" s="8">
        <f t="shared" si="15"/>
        <v>6.675692161836356</v>
      </c>
      <c r="H136" s="11">
        <f t="shared" si="14"/>
        <v>8.9763037892839</v>
      </c>
      <c r="I136" s="11">
        <f t="shared" si="16"/>
        <v>-65.6316781197496</v>
      </c>
      <c r="J136" s="11">
        <f t="shared" si="16"/>
        <v>64.62444133097496</v>
      </c>
      <c r="M136" s="14"/>
      <c r="N136" s="14"/>
      <c r="O136" s="14"/>
      <c r="P136" s="8"/>
      <c r="Q136" s="8"/>
      <c r="R136" s="8"/>
    </row>
    <row r="137" spans="1:18" ht="21" customHeight="1">
      <c r="A137" s="12">
        <v>37833</v>
      </c>
      <c r="B137" s="12"/>
      <c r="C137" s="8">
        <v>44.787611</v>
      </c>
      <c r="D137" s="8">
        <v>12.8</v>
      </c>
      <c r="E137" s="8">
        <v>31.987610999999998</v>
      </c>
      <c r="F137" s="8">
        <f>E137</f>
        <v>31.987610999999998</v>
      </c>
      <c r="G137" s="8">
        <f aca="true" t="shared" si="18" ref="G137:G148">E137/$G$40*100</f>
        <v>3.3692746947218106</v>
      </c>
      <c r="H137" s="11">
        <f t="shared" si="14"/>
        <v>-39.95588314298172</v>
      </c>
      <c r="I137" s="11">
        <f>(E137-E125)/ABS(E125)*100</f>
        <v>-24.572062451922605</v>
      </c>
      <c r="J137" s="11">
        <f t="shared" si="16"/>
        <v>-24.572062451922605</v>
      </c>
      <c r="M137" s="14"/>
      <c r="N137" s="14"/>
      <c r="O137" s="14"/>
      <c r="P137" s="8"/>
      <c r="Q137" s="8"/>
      <c r="R137" s="8"/>
    </row>
    <row r="138" spans="1:18" ht="21" customHeight="1">
      <c r="A138" s="12">
        <v>37864</v>
      </c>
      <c r="B138" s="12"/>
      <c r="C138" s="8">
        <v>40.354975</v>
      </c>
      <c r="D138" s="8">
        <v>0</v>
      </c>
      <c r="E138" s="8">
        <v>40.354975</v>
      </c>
      <c r="F138" s="8">
        <f>E138+F137</f>
        <v>72.342586</v>
      </c>
      <c r="G138" s="8">
        <f t="shared" si="18"/>
        <v>4.250614279185505</v>
      </c>
      <c r="H138" s="11">
        <f t="shared" si="14"/>
        <v>26.15813978730705</v>
      </c>
      <c r="I138" s="11">
        <f t="shared" si="16"/>
        <v>32.95793956744083</v>
      </c>
      <c r="J138" s="11">
        <f t="shared" si="16"/>
        <v>-0.5734934148236992</v>
      </c>
      <c r="M138" s="14"/>
      <c r="N138" s="14"/>
      <c r="O138" s="14"/>
      <c r="P138" s="8"/>
      <c r="Q138" s="8"/>
      <c r="R138" s="8"/>
    </row>
    <row r="139" spans="1:18" ht="21" customHeight="1">
      <c r="A139" s="12">
        <v>37894</v>
      </c>
      <c r="B139" s="12"/>
      <c r="C139" s="8">
        <v>44.708442</v>
      </c>
      <c r="D139" s="8">
        <v>0.191783</v>
      </c>
      <c r="E139" s="8">
        <v>44.516659</v>
      </c>
      <c r="F139" s="8">
        <f aca="true" t="shared" si="19" ref="F139:F148">E139+F138</f>
        <v>116.85924499999999</v>
      </c>
      <c r="G139" s="8">
        <f t="shared" si="18"/>
        <v>4.688967008579039</v>
      </c>
      <c r="H139" s="11">
        <f t="shared" si="14"/>
        <v>10.312691310055312</v>
      </c>
      <c r="I139" s="11">
        <f t="shared" si="16"/>
        <v>-54.30185616242758</v>
      </c>
      <c r="J139" s="11">
        <f t="shared" si="16"/>
        <v>-31.329734649704882</v>
      </c>
      <c r="M139" s="14"/>
      <c r="N139" s="14"/>
      <c r="O139" s="14"/>
      <c r="P139" s="8"/>
      <c r="Q139" s="8"/>
      <c r="R139" s="8"/>
    </row>
    <row r="140" spans="1:18" ht="21" customHeight="1">
      <c r="A140" s="12">
        <v>37925</v>
      </c>
      <c r="B140" s="12"/>
      <c r="C140" s="8">
        <v>56.189911</v>
      </c>
      <c r="D140" s="8">
        <v>2.775214</v>
      </c>
      <c r="E140" s="8">
        <v>53.414697000000004</v>
      </c>
      <c r="F140" s="8">
        <f t="shared" si="19"/>
        <v>170.27394199999998</v>
      </c>
      <c r="G140" s="8">
        <f t="shared" si="18"/>
        <v>5.626202811092489</v>
      </c>
      <c r="H140" s="11">
        <f t="shared" si="14"/>
        <v>19.988108272006684</v>
      </c>
      <c r="I140" s="11">
        <f t="shared" si="16"/>
        <v>-76.96074847544766</v>
      </c>
      <c r="J140" s="11">
        <f t="shared" si="16"/>
        <v>-57.645047206284296</v>
      </c>
      <c r="M140" s="14"/>
      <c r="N140" s="14"/>
      <c r="O140" s="14"/>
      <c r="P140" s="8"/>
      <c r="Q140" s="8"/>
      <c r="R140" s="8"/>
    </row>
    <row r="141" spans="1:18" ht="21" customHeight="1">
      <c r="A141" s="12">
        <v>37955</v>
      </c>
      <c r="B141" s="12"/>
      <c r="C141" s="8">
        <v>46.853738</v>
      </c>
      <c r="D141" s="8">
        <v>0.272589</v>
      </c>
      <c r="E141" s="8">
        <v>46.581148999999996</v>
      </c>
      <c r="F141" s="8">
        <f t="shared" si="19"/>
        <v>216.85509099999996</v>
      </c>
      <c r="G141" s="8">
        <f t="shared" si="18"/>
        <v>4.906421007081965</v>
      </c>
      <c r="H141" s="11">
        <f t="shared" si="14"/>
        <v>-12.793385311162595</v>
      </c>
      <c r="I141" s="11">
        <f aca="true" t="shared" si="20" ref="I141:J204">(E141-E129)/ABS(E129)*100</f>
        <v>-26.092525211259815</v>
      </c>
      <c r="J141" s="11">
        <f t="shared" si="20"/>
        <v>-53.36879916488567</v>
      </c>
      <c r="M141" s="14"/>
      <c r="N141" s="14"/>
      <c r="O141" s="14"/>
      <c r="P141" s="8"/>
      <c r="Q141" s="8"/>
      <c r="R141" s="8"/>
    </row>
    <row r="142" spans="1:18" ht="21" customHeight="1">
      <c r="A142" s="12">
        <v>37986</v>
      </c>
      <c r="B142" s="12"/>
      <c r="C142" s="8">
        <v>61.090912</v>
      </c>
      <c r="D142" s="8">
        <v>0.857712</v>
      </c>
      <c r="E142" s="8">
        <v>60.233200000000004</v>
      </c>
      <c r="F142" s="8">
        <f t="shared" si="19"/>
        <v>277.08829099999997</v>
      </c>
      <c r="G142" s="8">
        <f t="shared" si="18"/>
        <v>6.3443999160211675</v>
      </c>
      <c r="H142" s="11">
        <f t="shared" si="14"/>
        <v>29.30810272627669</v>
      </c>
      <c r="I142" s="11">
        <f t="shared" si="20"/>
        <v>-23.07535812150477</v>
      </c>
      <c r="J142" s="11">
        <f t="shared" si="20"/>
        <v>-49.003200496351056</v>
      </c>
      <c r="M142" s="14"/>
      <c r="N142" s="14"/>
      <c r="O142" s="14"/>
      <c r="P142" s="8"/>
      <c r="Q142" s="8"/>
      <c r="R142" s="8"/>
    </row>
    <row r="143" spans="1:18" ht="21" customHeight="1">
      <c r="A143" s="12">
        <v>38017</v>
      </c>
      <c r="B143" s="12"/>
      <c r="C143" s="8">
        <v>62.435315</v>
      </c>
      <c r="D143" s="8">
        <v>0.0058</v>
      </c>
      <c r="E143" s="8">
        <v>62.429515</v>
      </c>
      <c r="F143" s="8">
        <f t="shared" si="19"/>
        <v>339.51780599999995</v>
      </c>
      <c r="G143" s="8">
        <f t="shared" si="18"/>
        <v>6.57573912266395</v>
      </c>
      <c r="H143" s="11">
        <f t="shared" si="14"/>
        <v>3.646352841954268</v>
      </c>
      <c r="I143" s="11">
        <f t="shared" si="20"/>
        <v>17.630335348734928</v>
      </c>
      <c r="J143" s="11">
        <f t="shared" si="20"/>
        <v>-43.073764363404315</v>
      </c>
      <c r="M143" s="14"/>
      <c r="N143" s="14"/>
      <c r="O143" s="14"/>
      <c r="P143" s="8"/>
      <c r="Q143" s="8"/>
      <c r="R143" s="8"/>
    </row>
    <row r="144" spans="1:18" ht="21" customHeight="1">
      <c r="A144" s="12">
        <v>38046</v>
      </c>
      <c r="B144" s="12"/>
      <c r="C144" s="8">
        <v>47.433279</v>
      </c>
      <c r="D144" s="8">
        <v>2.186356</v>
      </c>
      <c r="E144" s="8">
        <v>45.246922999999995</v>
      </c>
      <c r="F144" s="8">
        <f t="shared" si="19"/>
        <v>384.76472899999993</v>
      </c>
      <c r="G144" s="8">
        <f t="shared" si="18"/>
        <v>4.7658861638003</v>
      </c>
      <c r="H144" s="11">
        <f t="shared" si="14"/>
        <v>-27.523186749088165</v>
      </c>
      <c r="I144" s="11">
        <f t="shared" si="20"/>
        <v>32.05968838390239</v>
      </c>
      <c r="J144" s="11">
        <f t="shared" si="20"/>
        <v>-38.992042968988905</v>
      </c>
      <c r="M144" s="14"/>
      <c r="N144" s="14"/>
      <c r="O144" s="14"/>
      <c r="P144" s="8"/>
      <c r="Q144" s="8"/>
      <c r="R144" s="8"/>
    </row>
    <row r="145" spans="1:18" ht="21" customHeight="1">
      <c r="A145" s="12">
        <v>38077</v>
      </c>
      <c r="B145" s="12"/>
      <c r="C145" s="8">
        <v>247.519263</v>
      </c>
      <c r="D145" s="8">
        <v>0.016844</v>
      </c>
      <c r="E145" s="8">
        <v>247.502419</v>
      </c>
      <c r="F145" s="8">
        <f t="shared" si="19"/>
        <v>632.2671479999999</v>
      </c>
      <c r="G145" s="8">
        <f t="shared" si="18"/>
        <v>26.069581664574283</v>
      </c>
      <c r="H145" s="11">
        <f t="shared" si="14"/>
        <v>447.0038680862343</v>
      </c>
      <c r="I145" s="11">
        <f t="shared" si="20"/>
        <v>800.3100237283029</v>
      </c>
      <c r="J145" s="11">
        <f t="shared" si="20"/>
        <v>-3.935642609940493</v>
      </c>
      <c r="M145" s="14"/>
      <c r="N145" s="14"/>
      <c r="O145" s="14"/>
      <c r="P145" s="8"/>
      <c r="Q145" s="8"/>
      <c r="R145" s="8"/>
    </row>
    <row r="146" spans="1:18" ht="21" customHeight="1">
      <c r="A146" s="12">
        <v>38107</v>
      </c>
      <c r="B146" s="12"/>
      <c r="C146" s="8">
        <v>141.514679</v>
      </c>
      <c r="D146" s="8">
        <v>43.647174</v>
      </c>
      <c r="E146" s="8">
        <v>97.867505</v>
      </c>
      <c r="F146" s="8">
        <f t="shared" si="19"/>
        <v>730.1346529999998</v>
      </c>
      <c r="G146" s="8">
        <f t="shared" si="18"/>
        <v>10.308444354661567</v>
      </c>
      <c r="H146" s="11">
        <f t="shared" si="14"/>
        <v>-60.457960210885865</v>
      </c>
      <c r="I146" s="11">
        <f t="shared" si="20"/>
        <v>159.6435690309885</v>
      </c>
      <c r="J146" s="11">
        <f t="shared" si="20"/>
        <v>4.924996752559465</v>
      </c>
      <c r="M146" s="14"/>
      <c r="N146" s="14"/>
      <c r="O146" s="14"/>
      <c r="P146" s="8"/>
      <c r="Q146" s="8"/>
      <c r="R146" s="8"/>
    </row>
    <row r="147" spans="1:18" ht="21" customHeight="1">
      <c r="A147" s="12">
        <v>38138</v>
      </c>
      <c r="B147" s="12"/>
      <c r="C147" s="8">
        <v>174.796991</v>
      </c>
      <c r="D147" s="8">
        <v>2.174866</v>
      </c>
      <c r="E147" s="8">
        <v>172.62212499999998</v>
      </c>
      <c r="F147" s="8">
        <f t="shared" si="19"/>
        <v>902.7567779999998</v>
      </c>
      <c r="G147" s="8">
        <f t="shared" si="18"/>
        <v>18.18239434985017</v>
      </c>
      <c r="H147" s="11">
        <f t="shared" si="14"/>
        <v>76.3834941945235</v>
      </c>
      <c r="I147" s="11">
        <f t="shared" si="20"/>
        <v>253.11583040592618</v>
      </c>
      <c r="J147" s="11">
        <f t="shared" si="20"/>
        <v>21.2162760154459</v>
      </c>
      <c r="M147" s="14"/>
      <c r="N147" s="14"/>
      <c r="O147" s="14"/>
      <c r="P147" s="8"/>
      <c r="Q147" s="8"/>
      <c r="R147" s="8"/>
    </row>
    <row r="148" spans="1:18" ht="21" customHeight="1">
      <c r="A148" s="12">
        <v>38168</v>
      </c>
      <c r="B148" s="12"/>
      <c r="C148" s="8">
        <v>56.537414</v>
      </c>
      <c r="D148" s="8">
        <v>9.90259</v>
      </c>
      <c r="E148" s="8">
        <v>46.634823999999995</v>
      </c>
      <c r="F148" s="8">
        <f t="shared" si="19"/>
        <v>949.3916019999998</v>
      </c>
      <c r="G148" s="8">
        <f t="shared" si="18"/>
        <v>4.912074627767773</v>
      </c>
      <c r="H148" s="11">
        <f t="shared" si="14"/>
        <v>-72.98444564971032</v>
      </c>
      <c r="I148" s="11">
        <f t="shared" si="20"/>
        <v>-12.461520747439357</v>
      </c>
      <c r="J148" s="11">
        <f t="shared" si="20"/>
        <v>18.968049976666794</v>
      </c>
      <c r="M148" s="14"/>
      <c r="N148" s="14"/>
      <c r="O148" s="14"/>
      <c r="P148" s="8"/>
      <c r="Q148" s="8"/>
      <c r="R148" s="8"/>
    </row>
    <row r="149" spans="1:18" ht="21" customHeight="1">
      <c r="A149" s="12">
        <v>38199</v>
      </c>
      <c r="B149" s="12"/>
      <c r="C149" s="8">
        <v>73.414529</v>
      </c>
      <c r="D149" s="8">
        <v>21.214833</v>
      </c>
      <c r="E149" s="8">
        <v>52.199696</v>
      </c>
      <c r="F149" s="8">
        <f>E149</f>
        <v>52.199696</v>
      </c>
      <c r="G149" s="8">
        <f aca="true" t="shared" si="21" ref="G149:G160">E149/$G$41*100</f>
        <v>3.425195372871112</v>
      </c>
      <c r="H149" s="11">
        <f t="shared" si="14"/>
        <v>11.932868021545463</v>
      </c>
      <c r="I149" s="11">
        <f t="shared" si="20"/>
        <v>63.187228955610365</v>
      </c>
      <c r="J149" s="11">
        <f t="shared" si="20"/>
        <v>63.187228955610365</v>
      </c>
      <c r="M149" s="14"/>
      <c r="N149" s="14"/>
      <c r="O149" s="14"/>
      <c r="P149" s="8"/>
      <c r="Q149" s="8"/>
      <c r="R149" s="8"/>
    </row>
    <row r="150" spans="1:18" ht="21" customHeight="1">
      <c r="A150" s="12">
        <v>38230</v>
      </c>
      <c r="B150" s="12"/>
      <c r="C150" s="8">
        <v>58.605166</v>
      </c>
      <c r="D150" s="8">
        <v>1.964548</v>
      </c>
      <c r="E150" s="8">
        <v>56.640617999999996</v>
      </c>
      <c r="F150" s="8">
        <f>E150+F149</f>
        <v>108.840314</v>
      </c>
      <c r="G150" s="8">
        <f t="shared" si="21"/>
        <v>3.7165960255814556</v>
      </c>
      <c r="H150" s="11">
        <f t="shared" si="14"/>
        <v>8.507562955922182</v>
      </c>
      <c r="I150" s="11">
        <f t="shared" si="20"/>
        <v>40.35597345804326</v>
      </c>
      <c r="J150" s="11">
        <f t="shared" si="20"/>
        <v>50.45123490608977</v>
      </c>
      <c r="M150" s="14"/>
      <c r="N150" s="14"/>
      <c r="O150" s="14"/>
      <c r="P150" s="8"/>
      <c r="Q150" s="8"/>
      <c r="R150" s="8"/>
    </row>
    <row r="151" spans="1:18" ht="21" customHeight="1">
      <c r="A151" s="12">
        <v>38260</v>
      </c>
      <c r="B151" s="12"/>
      <c r="C151" s="8">
        <v>74.235966</v>
      </c>
      <c r="D151" s="8">
        <v>1.964548</v>
      </c>
      <c r="E151" s="8">
        <v>72.27141800000001</v>
      </c>
      <c r="F151" s="8">
        <f aca="true" t="shared" si="22" ref="F151:F160">E151+F150</f>
        <v>181.11173200000002</v>
      </c>
      <c r="G151" s="8">
        <f t="shared" si="21"/>
        <v>4.742244600896412</v>
      </c>
      <c r="H151" s="11">
        <f t="shared" si="14"/>
        <v>27.59645030709237</v>
      </c>
      <c r="I151" s="11">
        <f t="shared" si="20"/>
        <v>62.34690478456619</v>
      </c>
      <c r="J151" s="11">
        <f t="shared" si="20"/>
        <v>54.98280174580971</v>
      </c>
      <c r="M151" s="14"/>
      <c r="N151" s="14"/>
      <c r="O151" s="14"/>
      <c r="P151" s="8"/>
      <c r="Q151" s="8"/>
      <c r="R151" s="8"/>
    </row>
    <row r="152" spans="1:18" ht="21" customHeight="1">
      <c r="A152" s="12">
        <v>38291</v>
      </c>
      <c r="B152" s="12"/>
      <c r="C152" s="8">
        <v>98.143301</v>
      </c>
      <c r="D152" s="8">
        <v>3.933953</v>
      </c>
      <c r="E152" s="8">
        <v>94.20934799999999</v>
      </c>
      <c r="F152" s="8">
        <f t="shared" si="22"/>
        <v>275.32108</v>
      </c>
      <c r="G152" s="8">
        <f t="shared" si="21"/>
        <v>6.181749082423858</v>
      </c>
      <c r="H152" s="11">
        <f t="shared" si="14"/>
        <v>30.35491845476171</v>
      </c>
      <c r="I152" s="11">
        <f t="shared" si="20"/>
        <v>76.37345766465732</v>
      </c>
      <c r="J152" s="11">
        <f t="shared" si="20"/>
        <v>61.6930205327601</v>
      </c>
      <c r="M152" s="14"/>
      <c r="N152" s="14"/>
      <c r="O152" s="14"/>
      <c r="P152" s="8"/>
      <c r="Q152" s="8"/>
      <c r="R152" s="8"/>
    </row>
    <row r="153" spans="1:18" ht="21" customHeight="1">
      <c r="A153" s="12">
        <v>38321</v>
      </c>
      <c r="B153" s="12"/>
      <c r="C153" s="8">
        <v>54.307799</v>
      </c>
      <c r="D153" s="8">
        <v>1.964548</v>
      </c>
      <c r="E153" s="8">
        <v>52.343251</v>
      </c>
      <c r="F153" s="8">
        <f t="shared" si="22"/>
        <v>327.664331</v>
      </c>
      <c r="G153" s="8">
        <f t="shared" si="21"/>
        <v>3.434615043088205</v>
      </c>
      <c r="H153" s="11">
        <f t="shared" si="14"/>
        <v>-44.43942972623056</v>
      </c>
      <c r="I153" s="11">
        <f t="shared" si="20"/>
        <v>12.370029773202903</v>
      </c>
      <c r="J153" s="11">
        <f t="shared" si="20"/>
        <v>51.09828848795625</v>
      </c>
      <c r="M153" s="14"/>
      <c r="N153" s="14"/>
      <c r="O153" s="14"/>
      <c r="P153" s="8"/>
      <c r="Q153" s="8"/>
      <c r="R153" s="8"/>
    </row>
    <row r="154" spans="1:18" ht="21" customHeight="1">
      <c r="A154" s="12">
        <v>38352</v>
      </c>
      <c r="B154" s="12"/>
      <c r="C154" s="8">
        <v>119.272754</v>
      </c>
      <c r="D154" s="8">
        <v>1.97905</v>
      </c>
      <c r="E154" s="8">
        <v>117.293704</v>
      </c>
      <c r="F154" s="8">
        <f t="shared" si="22"/>
        <v>444.958035</v>
      </c>
      <c r="G154" s="8">
        <f t="shared" si="21"/>
        <v>7.6964787727444595</v>
      </c>
      <c r="H154" s="11">
        <f t="shared" si="14"/>
        <v>124.08563044737136</v>
      </c>
      <c r="I154" s="11">
        <f t="shared" si="20"/>
        <v>94.73264578338856</v>
      </c>
      <c r="J154" s="11">
        <f t="shared" si="20"/>
        <v>60.58348528339656</v>
      </c>
      <c r="M154" s="14"/>
      <c r="N154" s="14"/>
      <c r="O154" s="14"/>
      <c r="P154" s="8"/>
      <c r="Q154" s="8"/>
      <c r="R154" s="8"/>
    </row>
    <row r="155" spans="1:18" ht="21" customHeight="1">
      <c r="A155" s="12">
        <v>38383</v>
      </c>
      <c r="B155" s="12"/>
      <c r="C155" s="8">
        <v>77.122252</v>
      </c>
      <c r="D155" s="8">
        <v>7.050986</v>
      </c>
      <c r="E155" s="8">
        <v>70.071266</v>
      </c>
      <c r="F155" s="8">
        <f t="shared" si="22"/>
        <v>515.029301</v>
      </c>
      <c r="G155" s="8">
        <f t="shared" si="21"/>
        <v>4.597876893275794</v>
      </c>
      <c r="H155" s="11">
        <f t="shared" si="14"/>
        <v>-40.25999383564527</v>
      </c>
      <c r="I155" s="11">
        <f t="shared" si="20"/>
        <v>12.240606065896863</v>
      </c>
      <c r="J155" s="11">
        <f t="shared" si="20"/>
        <v>51.694341768926286</v>
      </c>
      <c r="M155" s="14"/>
      <c r="N155" s="14"/>
      <c r="O155" s="14"/>
      <c r="P155" s="8"/>
      <c r="Q155" s="8"/>
      <c r="R155" s="8"/>
    </row>
    <row r="156" spans="1:18" ht="21" customHeight="1">
      <c r="A156" s="12">
        <v>38411</v>
      </c>
      <c r="B156" s="12"/>
      <c r="C156" s="8">
        <v>85.843249</v>
      </c>
      <c r="D156" s="8">
        <v>3.271957</v>
      </c>
      <c r="E156" s="8">
        <v>82.571292</v>
      </c>
      <c r="F156" s="8">
        <f t="shared" si="22"/>
        <v>597.600593</v>
      </c>
      <c r="G156" s="8">
        <f t="shared" si="21"/>
        <v>5.41809299598966</v>
      </c>
      <c r="H156" s="11">
        <f t="shared" si="14"/>
        <v>17.839018350260726</v>
      </c>
      <c r="I156" s="11">
        <f t="shared" si="20"/>
        <v>82.49040271755057</v>
      </c>
      <c r="J156" s="11">
        <f t="shared" si="20"/>
        <v>55.315845751547585</v>
      </c>
      <c r="M156" s="14"/>
      <c r="N156" s="14"/>
      <c r="O156" s="14"/>
      <c r="P156" s="8"/>
      <c r="Q156" s="8"/>
      <c r="R156" s="8"/>
    </row>
    <row r="157" spans="1:18" ht="21" customHeight="1">
      <c r="A157" s="12">
        <v>38442</v>
      </c>
      <c r="B157" s="12"/>
      <c r="C157" s="8">
        <v>196.927417</v>
      </c>
      <c r="D157" s="8">
        <v>1.964548</v>
      </c>
      <c r="E157" s="8">
        <v>194.96286899999998</v>
      </c>
      <c r="F157" s="8">
        <f t="shared" si="22"/>
        <v>792.563462</v>
      </c>
      <c r="G157" s="8">
        <f t="shared" si="21"/>
        <v>12.792908157558555</v>
      </c>
      <c r="H157" s="11">
        <f t="shared" si="14"/>
        <v>136.11459173970536</v>
      </c>
      <c r="I157" s="11">
        <f t="shared" si="20"/>
        <v>-21.227893534244615</v>
      </c>
      <c r="J157" s="11">
        <f t="shared" si="20"/>
        <v>25.352624204349784</v>
      </c>
      <c r="M157" s="14"/>
      <c r="N157" s="14"/>
      <c r="O157" s="14"/>
      <c r="P157" s="8"/>
      <c r="Q157" s="8"/>
      <c r="R157" s="8"/>
    </row>
    <row r="158" spans="1:18" ht="21" customHeight="1">
      <c r="A158" s="12">
        <v>38472</v>
      </c>
      <c r="B158" s="12"/>
      <c r="C158" s="8">
        <v>106.604412</v>
      </c>
      <c r="D158" s="8">
        <v>7.661958</v>
      </c>
      <c r="E158" s="8">
        <v>98.942454</v>
      </c>
      <c r="F158" s="8">
        <f t="shared" si="22"/>
        <v>891.505916</v>
      </c>
      <c r="G158" s="8">
        <f t="shared" si="21"/>
        <v>6.492322016996284</v>
      </c>
      <c r="H158" s="11">
        <f t="shared" si="14"/>
        <v>-49.250616536628826</v>
      </c>
      <c r="I158" s="11">
        <f t="shared" si="20"/>
        <v>1.098371722054224</v>
      </c>
      <c r="J158" s="11">
        <f t="shared" si="20"/>
        <v>22.10157569387412</v>
      </c>
      <c r="M158" s="14"/>
      <c r="N158" s="14"/>
      <c r="O158" s="14"/>
      <c r="P158" s="8"/>
      <c r="Q158" s="8"/>
      <c r="R158" s="8"/>
    </row>
    <row r="159" spans="1:18" ht="21" customHeight="1">
      <c r="A159" s="12">
        <v>38503</v>
      </c>
      <c r="B159" s="12"/>
      <c r="C159" s="8">
        <v>140.274207</v>
      </c>
      <c r="D159" s="8">
        <v>2.078413</v>
      </c>
      <c r="E159" s="8">
        <v>138.19579399999998</v>
      </c>
      <c r="F159" s="8">
        <f t="shared" si="22"/>
        <v>1029.7017099999998</v>
      </c>
      <c r="G159" s="8">
        <f t="shared" si="21"/>
        <v>9.068014383820344</v>
      </c>
      <c r="H159" s="11">
        <f t="shared" si="14"/>
        <v>39.672899158130825</v>
      </c>
      <c r="I159" s="11">
        <f t="shared" si="20"/>
        <v>-19.943174144102333</v>
      </c>
      <c r="J159" s="11">
        <f t="shared" si="20"/>
        <v>14.061919566113746</v>
      </c>
      <c r="M159" s="14"/>
      <c r="N159" s="14"/>
      <c r="O159" s="14"/>
      <c r="P159" s="8"/>
      <c r="Q159" s="8"/>
      <c r="R159" s="8"/>
    </row>
    <row r="160" spans="1:18" ht="21" customHeight="1">
      <c r="A160" s="12">
        <v>38533</v>
      </c>
      <c r="B160" s="12"/>
      <c r="C160" s="8">
        <v>499.078381</v>
      </c>
      <c r="D160" s="8">
        <v>4.788309</v>
      </c>
      <c r="E160" s="8">
        <v>494.29007199999995</v>
      </c>
      <c r="F160" s="8">
        <f t="shared" si="22"/>
        <v>1523.9917819999998</v>
      </c>
      <c r="G160" s="8">
        <f t="shared" si="21"/>
        <v>32.43390665475386</v>
      </c>
      <c r="H160" s="11">
        <f t="shared" si="14"/>
        <v>257.6737451213602</v>
      </c>
      <c r="I160" s="11">
        <f t="shared" si="20"/>
        <v>959.9162377025376</v>
      </c>
      <c r="J160" s="11">
        <f t="shared" si="20"/>
        <v>60.5229895429389</v>
      </c>
      <c r="M160" s="14"/>
      <c r="N160" s="14"/>
      <c r="O160" s="14"/>
      <c r="P160" s="8"/>
      <c r="Q160" s="8"/>
      <c r="R160" s="8"/>
    </row>
    <row r="161" spans="1:18" ht="21" customHeight="1">
      <c r="A161" s="12">
        <v>38564</v>
      </c>
      <c r="B161" s="12"/>
      <c r="C161" s="8">
        <v>127.647476</v>
      </c>
      <c r="D161" s="8">
        <v>3.044949</v>
      </c>
      <c r="E161" s="8">
        <v>124.602527</v>
      </c>
      <c r="F161" s="8">
        <f>E161</f>
        <v>124.602527</v>
      </c>
      <c r="G161" s="8">
        <f aca="true" t="shared" si="23" ref="G161:G172">E161/$G$42*100</f>
        <v>3.5388467743848135</v>
      </c>
      <c r="H161" s="11">
        <f t="shared" si="14"/>
        <v>-74.79161851343031</v>
      </c>
      <c r="I161" s="11">
        <f t="shared" si="20"/>
        <v>138.70354915476898</v>
      </c>
      <c r="J161" s="11">
        <f t="shared" si="20"/>
        <v>138.70354915476898</v>
      </c>
      <c r="M161" s="14"/>
      <c r="N161" s="14"/>
      <c r="O161" s="14"/>
      <c r="P161" s="8"/>
      <c r="Q161" s="8"/>
      <c r="R161" s="8"/>
    </row>
    <row r="162" spans="1:18" ht="21" customHeight="1">
      <c r="A162" s="12">
        <v>38595</v>
      </c>
      <c r="B162" s="12"/>
      <c r="C162" s="8">
        <v>109.272775</v>
      </c>
      <c r="D162" s="8">
        <v>3.036913</v>
      </c>
      <c r="E162" s="8">
        <v>106.235862</v>
      </c>
      <c r="F162" s="8">
        <f>E162+F161</f>
        <v>230.838389</v>
      </c>
      <c r="G162" s="8">
        <f t="shared" si="23"/>
        <v>3.017213587993205</v>
      </c>
      <c r="H162" s="11">
        <f t="shared" si="14"/>
        <v>-14.740202660576859</v>
      </c>
      <c r="I162" s="11">
        <f t="shared" si="20"/>
        <v>87.56126919377894</v>
      </c>
      <c r="J162" s="11">
        <f t="shared" si="20"/>
        <v>112.08905093750462</v>
      </c>
      <c r="M162" s="14"/>
      <c r="N162" s="14"/>
      <c r="O162" s="14"/>
      <c r="P162" s="8"/>
      <c r="Q162" s="8"/>
      <c r="R162" s="8"/>
    </row>
    <row r="163" spans="1:18" ht="21" customHeight="1">
      <c r="A163" s="12">
        <v>38625</v>
      </c>
      <c r="B163" s="12"/>
      <c r="C163" s="8">
        <v>128.225841</v>
      </c>
      <c r="D163" s="8">
        <v>20.334058</v>
      </c>
      <c r="E163" s="8">
        <v>107.891783</v>
      </c>
      <c r="F163" s="8">
        <f aca="true" t="shared" si="24" ref="F163:F172">E163+F162</f>
        <v>338.73017200000004</v>
      </c>
      <c r="G163" s="8">
        <f t="shared" si="23"/>
        <v>3.0642435385935336</v>
      </c>
      <c r="H163" s="11">
        <f t="shared" si="14"/>
        <v>1.5587212913093382</v>
      </c>
      <c r="I163" s="11">
        <f t="shared" si="20"/>
        <v>49.28693249107135</v>
      </c>
      <c r="J163" s="11">
        <f t="shared" si="20"/>
        <v>87.02828815087473</v>
      </c>
      <c r="M163" s="14"/>
      <c r="N163" s="14"/>
      <c r="O163" s="14"/>
      <c r="P163" s="8"/>
      <c r="Q163" s="8"/>
      <c r="R163" s="8"/>
    </row>
    <row r="164" spans="1:18" ht="21" customHeight="1">
      <c r="A164" s="12">
        <v>38656</v>
      </c>
      <c r="B164" s="12"/>
      <c r="C164" s="8">
        <v>143.952762</v>
      </c>
      <c r="D164" s="8">
        <v>3.036913</v>
      </c>
      <c r="E164" s="8">
        <v>140.915849</v>
      </c>
      <c r="F164" s="8">
        <f t="shared" si="24"/>
        <v>479.646021</v>
      </c>
      <c r="G164" s="8">
        <f t="shared" si="23"/>
        <v>4.002162794766975</v>
      </c>
      <c r="H164" s="11">
        <f t="shared" si="14"/>
        <v>30.608508898217025</v>
      </c>
      <c r="I164" s="11">
        <f t="shared" si="20"/>
        <v>49.57735298199922</v>
      </c>
      <c r="J164" s="11">
        <f t="shared" si="20"/>
        <v>74.21332976029298</v>
      </c>
      <c r="M164" s="14"/>
      <c r="N164" s="14"/>
      <c r="O164" s="14"/>
      <c r="P164" s="8"/>
      <c r="Q164" s="8"/>
      <c r="R164" s="8"/>
    </row>
    <row r="165" spans="1:18" ht="21" customHeight="1">
      <c r="A165" s="12">
        <v>38686</v>
      </c>
      <c r="B165" s="12"/>
      <c r="C165" s="8">
        <v>400.683359</v>
      </c>
      <c r="D165" s="8">
        <v>128.237789</v>
      </c>
      <c r="E165" s="8">
        <v>272.44557</v>
      </c>
      <c r="F165" s="8">
        <f t="shared" si="24"/>
        <v>752.091591</v>
      </c>
      <c r="G165" s="8">
        <f t="shared" si="23"/>
        <v>7.737749384408006</v>
      </c>
      <c r="H165" s="11">
        <f t="shared" si="14"/>
        <v>93.33919635966565</v>
      </c>
      <c r="I165" s="11">
        <f t="shared" si="20"/>
        <v>420.4979912309993</v>
      </c>
      <c r="J165" s="11">
        <f t="shared" si="20"/>
        <v>129.53111457224801</v>
      </c>
      <c r="M165" s="14"/>
      <c r="N165" s="14"/>
      <c r="O165" s="14"/>
      <c r="P165" s="8"/>
      <c r="Q165" s="8"/>
      <c r="R165" s="8"/>
    </row>
    <row r="166" spans="1:18" ht="21" customHeight="1">
      <c r="A166" s="12">
        <v>38717</v>
      </c>
      <c r="B166" s="12"/>
      <c r="C166" s="8">
        <v>372.273708</v>
      </c>
      <c r="D166" s="8">
        <v>3.05989</v>
      </c>
      <c r="E166" s="8">
        <v>369.213818</v>
      </c>
      <c r="F166" s="8">
        <f t="shared" si="24"/>
        <v>1121.305409</v>
      </c>
      <c r="G166" s="8">
        <f t="shared" si="23"/>
        <v>10.486072476584699</v>
      </c>
      <c r="H166" s="11">
        <f t="shared" si="14"/>
        <v>35.518378221381994</v>
      </c>
      <c r="I166" s="11">
        <f t="shared" si="20"/>
        <v>214.77718360739976</v>
      </c>
      <c r="J166" s="11">
        <f t="shared" si="20"/>
        <v>152.00250828148322</v>
      </c>
      <c r="M166" s="14"/>
      <c r="N166" s="14"/>
      <c r="O166" s="14"/>
      <c r="P166" s="8"/>
      <c r="Q166" s="8"/>
      <c r="R166" s="8"/>
    </row>
    <row r="167" spans="1:18" ht="21" customHeight="1">
      <c r="A167" s="12">
        <v>38748</v>
      </c>
      <c r="B167" s="12"/>
      <c r="C167" s="8">
        <v>127.215251</v>
      </c>
      <c r="D167" s="8">
        <v>3.785713</v>
      </c>
      <c r="E167" s="8">
        <v>123.429538</v>
      </c>
      <c r="F167" s="8">
        <f t="shared" si="24"/>
        <v>1244.7349470000001</v>
      </c>
      <c r="G167" s="8">
        <f t="shared" si="23"/>
        <v>3.5055326158442015</v>
      </c>
      <c r="H167" s="11">
        <f t="shared" si="14"/>
        <v>-66.56963201740191</v>
      </c>
      <c r="I167" s="11">
        <f t="shared" si="20"/>
        <v>76.1485770786559</v>
      </c>
      <c r="J167" s="11">
        <f t="shared" si="20"/>
        <v>141.68235566077047</v>
      </c>
      <c r="M167" s="14"/>
      <c r="N167" s="14"/>
      <c r="O167" s="14"/>
      <c r="P167" s="8"/>
      <c r="Q167" s="8"/>
      <c r="R167" s="8"/>
    </row>
    <row r="168" spans="1:18" ht="21" customHeight="1">
      <c r="A168" s="12">
        <v>38776</v>
      </c>
      <c r="B168" s="12"/>
      <c r="C168" s="8">
        <v>288.807679</v>
      </c>
      <c r="D168" s="8">
        <v>11.99262</v>
      </c>
      <c r="E168" s="8">
        <v>276.815059</v>
      </c>
      <c r="F168" s="8">
        <f t="shared" si="24"/>
        <v>1521.5500060000002</v>
      </c>
      <c r="G168" s="8">
        <f t="shared" si="23"/>
        <v>7.861847606375527</v>
      </c>
      <c r="H168" s="11">
        <f t="shared" si="14"/>
        <v>124.26970357776115</v>
      </c>
      <c r="I168" s="11">
        <f t="shared" si="20"/>
        <v>235.24370552419117</v>
      </c>
      <c r="J168" s="11">
        <f t="shared" si="20"/>
        <v>154.6098554490558</v>
      </c>
      <c r="M168" s="14"/>
      <c r="N168" s="14"/>
      <c r="O168" s="14"/>
      <c r="P168" s="8"/>
      <c r="Q168" s="8"/>
      <c r="R168" s="8"/>
    </row>
    <row r="169" spans="1:18" ht="21" customHeight="1">
      <c r="A169" s="12">
        <v>38807</v>
      </c>
      <c r="B169" s="12"/>
      <c r="C169" s="8">
        <v>727.382597</v>
      </c>
      <c r="D169" s="8">
        <v>6.202643</v>
      </c>
      <c r="E169" s="8">
        <v>721.1799540000001</v>
      </c>
      <c r="F169" s="8">
        <f t="shared" si="24"/>
        <v>2242.72996</v>
      </c>
      <c r="G169" s="8">
        <f t="shared" si="23"/>
        <v>20.482292096402578</v>
      </c>
      <c r="H169" s="11">
        <f t="shared" si="14"/>
        <v>160.52771717162975</v>
      </c>
      <c r="I169" s="11">
        <f t="shared" si="20"/>
        <v>269.9063096983868</v>
      </c>
      <c r="J169" s="11">
        <f t="shared" si="20"/>
        <v>182.9716568488493</v>
      </c>
      <c r="M169" s="14"/>
      <c r="N169" s="14"/>
      <c r="O169" s="14"/>
      <c r="P169" s="8"/>
      <c r="Q169" s="8"/>
      <c r="R169" s="8"/>
    </row>
    <row r="170" spans="1:18" ht="21" customHeight="1">
      <c r="A170" s="12">
        <v>38837</v>
      </c>
      <c r="B170" s="12"/>
      <c r="C170" s="8">
        <v>798.468805</v>
      </c>
      <c r="D170" s="8">
        <v>3.048564</v>
      </c>
      <c r="E170" s="8">
        <v>795.4202409999999</v>
      </c>
      <c r="F170" s="8">
        <f t="shared" si="24"/>
        <v>3038.150201</v>
      </c>
      <c r="G170" s="8">
        <f t="shared" si="23"/>
        <v>22.590796686998498</v>
      </c>
      <c r="H170" s="11">
        <f t="shared" si="14"/>
        <v>10.294280448066898</v>
      </c>
      <c r="I170" s="11">
        <f t="shared" si="20"/>
        <v>703.9220868728402</v>
      </c>
      <c r="J170" s="11">
        <f t="shared" si="20"/>
        <v>240.78856309014105</v>
      </c>
      <c r="M170" s="14"/>
      <c r="N170" s="14"/>
      <c r="O170" s="14"/>
      <c r="P170" s="8"/>
      <c r="Q170" s="8"/>
      <c r="R170" s="8"/>
    </row>
    <row r="171" spans="1:18" ht="21" customHeight="1">
      <c r="A171" s="12">
        <v>38868</v>
      </c>
      <c r="B171" s="12"/>
      <c r="C171" s="8">
        <v>196.516635</v>
      </c>
      <c r="D171" s="8">
        <v>4.692881</v>
      </c>
      <c r="E171" s="8">
        <v>191.823754</v>
      </c>
      <c r="F171" s="8">
        <f t="shared" si="24"/>
        <v>3229.973955</v>
      </c>
      <c r="G171" s="8">
        <f t="shared" si="23"/>
        <v>5.448002455787162</v>
      </c>
      <c r="H171" s="11">
        <f t="shared" si="14"/>
        <v>-75.88397376475613</v>
      </c>
      <c r="I171" s="11">
        <f t="shared" si="20"/>
        <v>38.80578304720333</v>
      </c>
      <c r="J171" s="11">
        <f t="shared" si="20"/>
        <v>213.68054686439245</v>
      </c>
      <c r="M171" s="14"/>
      <c r="N171" s="14"/>
      <c r="O171" s="14"/>
      <c r="P171" s="8"/>
      <c r="Q171" s="8"/>
      <c r="R171" s="8"/>
    </row>
    <row r="172" spans="1:18" ht="21" customHeight="1">
      <c r="A172" s="12">
        <v>38898</v>
      </c>
      <c r="B172" s="12"/>
      <c r="C172" s="8">
        <v>295.692606</v>
      </c>
      <c r="D172" s="8">
        <v>4.674132</v>
      </c>
      <c r="E172" s="8">
        <v>291.018474</v>
      </c>
      <c r="F172" s="8">
        <f t="shared" si="24"/>
        <v>3520.992429</v>
      </c>
      <c r="G172" s="8">
        <f t="shared" si="23"/>
        <v>8.265239981860809</v>
      </c>
      <c r="H172" s="11">
        <f t="shared" si="14"/>
        <v>51.711385024818156</v>
      </c>
      <c r="I172" s="11">
        <f t="shared" si="20"/>
        <v>-41.12394917776135</v>
      </c>
      <c r="J172" s="11">
        <f t="shared" si="20"/>
        <v>131.03749446596427</v>
      </c>
      <c r="M172" s="14"/>
      <c r="N172" s="14"/>
      <c r="O172" s="14"/>
      <c r="P172" s="8"/>
      <c r="Q172" s="8"/>
      <c r="R172" s="8"/>
    </row>
    <row r="173" spans="1:18" ht="21" customHeight="1">
      <c r="A173" s="12">
        <v>38929</v>
      </c>
      <c r="B173" s="12"/>
      <c r="C173" s="8">
        <v>174.654787</v>
      </c>
      <c r="D173" s="8">
        <v>9.805426</v>
      </c>
      <c r="E173" s="8">
        <v>164.849361</v>
      </c>
      <c r="F173" s="8">
        <f>E173</f>
        <v>164.849361</v>
      </c>
      <c r="G173" s="8">
        <f aca="true" t="shared" si="25" ref="G173:G184">E173/$G$43*100</f>
        <v>3.207445313034162</v>
      </c>
      <c r="H173" s="11">
        <f t="shared" si="14"/>
        <v>-43.3543311755528</v>
      </c>
      <c r="I173" s="11">
        <f t="shared" si="20"/>
        <v>32.30017477895933</v>
      </c>
      <c r="J173" s="11">
        <f t="shared" si="20"/>
        <v>32.30017477895933</v>
      </c>
      <c r="M173" s="14"/>
      <c r="N173" s="14"/>
      <c r="O173" s="14"/>
      <c r="P173" s="8"/>
      <c r="Q173" s="8"/>
      <c r="R173" s="8"/>
    </row>
    <row r="174" spans="1:18" ht="21" customHeight="1">
      <c r="A174" s="12">
        <v>38960</v>
      </c>
      <c r="B174" s="12"/>
      <c r="C174" s="8">
        <v>216.86222</v>
      </c>
      <c r="D174" s="8">
        <v>6.237068</v>
      </c>
      <c r="E174" s="8">
        <v>210.625152</v>
      </c>
      <c r="F174" s="8">
        <f>E174+F173</f>
        <v>375.474513</v>
      </c>
      <c r="G174" s="8">
        <f t="shared" si="25"/>
        <v>4.098096907937109</v>
      </c>
      <c r="H174" s="11">
        <f t="shared" si="14"/>
        <v>27.768255043463608</v>
      </c>
      <c r="I174" s="11">
        <f t="shared" si="20"/>
        <v>98.26181859380029</v>
      </c>
      <c r="J174" s="11">
        <f t="shared" si="20"/>
        <v>62.65687636556846</v>
      </c>
      <c r="M174" s="14"/>
      <c r="N174" s="14"/>
      <c r="O174" s="14"/>
      <c r="P174" s="8"/>
      <c r="Q174" s="8"/>
      <c r="R174" s="8"/>
    </row>
    <row r="175" spans="1:18" ht="21" customHeight="1">
      <c r="A175" s="12">
        <v>38990</v>
      </c>
      <c r="B175" s="12"/>
      <c r="C175" s="8">
        <v>659.759975</v>
      </c>
      <c r="D175" s="8">
        <v>9.237035</v>
      </c>
      <c r="E175" s="8">
        <v>650.5229400000001</v>
      </c>
      <c r="F175" s="8">
        <f aca="true" t="shared" si="26" ref="F175:F184">E175+F174</f>
        <v>1025.997453</v>
      </c>
      <c r="G175" s="8">
        <f t="shared" si="25"/>
        <v>12.65711157305732</v>
      </c>
      <c r="H175" s="11">
        <f t="shared" si="14"/>
        <v>208.8533984773101</v>
      </c>
      <c r="I175" s="11">
        <f t="shared" si="20"/>
        <v>502.94020722597566</v>
      </c>
      <c r="J175" s="11">
        <f t="shared" si="20"/>
        <v>202.89520621741363</v>
      </c>
      <c r="M175" s="14"/>
      <c r="N175" s="14"/>
      <c r="O175" s="14"/>
      <c r="P175" s="8"/>
      <c r="Q175" s="8"/>
      <c r="R175" s="8"/>
    </row>
    <row r="176" spans="1:18" ht="21" customHeight="1">
      <c r="A176" s="12">
        <v>39021</v>
      </c>
      <c r="B176" s="12"/>
      <c r="C176" s="8">
        <v>235.855173</v>
      </c>
      <c r="D176" s="8">
        <v>11.760865</v>
      </c>
      <c r="E176" s="8">
        <v>224.094308</v>
      </c>
      <c r="F176" s="8">
        <f t="shared" si="26"/>
        <v>1250.091761</v>
      </c>
      <c r="G176" s="8">
        <f t="shared" si="25"/>
        <v>4.360163930949263</v>
      </c>
      <c r="H176" s="11">
        <f t="shared" si="14"/>
        <v>-65.55166709416889</v>
      </c>
      <c r="I176" s="11">
        <f t="shared" si="20"/>
        <v>59.02704315396063</v>
      </c>
      <c r="J176" s="11">
        <f t="shared" si="20"/>
        <v>160.62798527833507</v>
      </c>
      <c r="M176" s="14"/>
      <c r="N176" s="14"/>
      <c r="O176" s="14"/>
      <c r="P176" s="8"/>
      <c r="Q176" s="8"/>
      <c r="R176" s="8"/>
    </row>
    <row r="177" spans="1:18" ht="21" customHeight="1">
      <c r="A177" s="12">
        <v>39051</v>
      </c>
      <c r="B177" s="12"/>
      <c r="C177" s="8">
        <v>236.390611</v>
      </c>
      <c r="D177" s="8">
        <v>6.236562</v>
      </c>
      <c r="E177" s="8">
        <v>230.15404900000001</v>
      </c>
      <c r="F177" s="8">
        <f t="shared" si="26"/>
        <v>1480.24581</v>
      </c>
      <c r="G177" s="8">
        <f t="shared" si="25"/>
        <v>4.4780672564504815</v>
      </c>
      <c r="H177" s="11">
        <f t="shared" si="14"/>
        <v>2.704103042188828</v>
      </c>
      <c r="I177" s="11">
        <f t="shared" si="20"/>
        <v>-15.522924817606674</v>
      </c>
      <c r="J177" s="11">
        <f t="shared" si="20"/>
        <v>96.81722648059761</v>
      </c>
      <c r="M177" s="14"/>
      <c r="N177" s="14"/>
      <c r="O177" s="14"/>
      <c r="P177" s="8"/>
      <c r="Q177" s="8"/>
      <c r="R177" s="8"/>
    </row>
    <row r="178" spans="1:18" ht="21" customHeight="1">
      <c r="A178" s="12">
        <v>39082</v>
      </c>
      <c r="B178" s="12"/>
      <c r="C178" s="8">
        <v>409.647894</v>
      </c>
      <c r="D178" s="8">
        <v>17.134384</v>
      </c>
      <c r="E178" s="8">
        <v>392.51351</v>
      </c>
      <c r="F178" s="8">
        <f t="shared" si="26"/>
        <v>1872.75932</v>
      </c>
      <c r="G178" s="8">
        <f t="shared" si="25"/>
        <v>7.637067018731653</v>
      </c>
      <c r="H178" s="11">
        <f t="shared" si="14"/>
        <v>70.54382128206659</v>
      </c>
      <c r="I178" s="11">
        <f t="shared" si="20"/>
        <v>6.310622968071036</v>
      </c>
      <c r="J178" s="11">
        <f t="shared" si="20"/>
        <v>67.015989129149</v>
      </c>
      <c r="M178" s="14"/>
      <c r="N178" s="14"/>
      <c r="O178" s="14"/>
      <c r="P178" s="8"/>
      <c r="Q178" s="8"/>
      <c r="R178" s="8"/>
    </row>
    <row r="179" spans="1:18" ht="21" customHeight="1">
      <c r="A179" s="12">
        <v>39113</v>
      </c>
      <c r="B179" s="12"/>
      <c r="C179" s="8">
        <v>246.567162</v>
      </c>
      <c r="D179" s="8">
        <v>23.33373</v>
      </c>
      <c r="E179" s="8">
        <v>223.233432</v>
      </c>
      <c r="F179" s="8">
        <f t="shared" si="26"/>
        <v>2095.992752</v>
      </c>
      <c r="G179" s="8">
        <f t="shared" si="25"/>
        <v>4.343414016514934</v>
      </c>
      <c r="H179" s="11">
        <f t="shared" si="14"/>
        <v>-43.1271978383623</v>
      </c>
      <c r="I179" s="11">
        <f t="shared" si="20"/>
        <v>80.85900313424166</v>
      </c>
      <c r="J179" s="11">
        <f t="shared" si="20"/>
        <v>68.38868042161589</v>
      </c>
      <c r="M179" s="14"/>
      <c r="N179" s="14"/>
      <c r="O179" s="14"/>
      <c r="P179" s="8"/>
      <c r="Q179" s="8"/>
      <c r="R179" s="8"/>
    </row>
    <row r="180" spans="1:18" ht="21" customHeight="1">
      <c r="A180" s="12">
        <v>39141</v>
      </c>
      <c r="B180" s="12"/>
      <c r="C180" s="8">
        <v>881.102938</v>
      </c>
      <c r="D180" s="8">
        <v>6.328759</v>
      </c>
      <c r="E180" s="8">
        <v>874.774179</v>
      </c>
      <c r="F180" s="8">
        <f t="shared" si="26"/>
        <v>2970.766931</v>
      </c>
      <c r="G180" s="8">
        <f t="shared" si="25"/>
        <v>17.0203288831484</v>
      </c>
      <c r="H180" s="11">
        <f aca="true" t="shared" si="27" ref="H180:H243">(E180-E179)/ABS(E179)*100</f>
        <v>291.8652198116992</v>
      </c>
      <c r="I180" s="11">
        <f t="shared" si="20"/>
        <v>216.01394164036427</v>
      </c>
      <c r="J180" s="11">
        <f t="shared" si="20"/>
        <v>95.24609242451673</v>
      </c>
      <c r="M180" s="14"/>
      <c r="N180" s="14"/>
      <c r="O180" s="14"/>
      <c r="P180" s="8"/>
      <c r="Q180" s="8"/>
      <c r="R180" s="8"/>
    </row>
    <row r="181" spans="1:18" ht="21" customHeight="1">
      <c r="A181" s="12">
        <v>39172</v>
      </c>
      <c r="B181" s="12"/>
      <c r="C181" s="8">
        <v>899.228518</v>
      </c>
      <c r="D181" s="8">
        <v>10.907794</v>
      </c>
      <c r="E181" s="8">
        <v>888.320724</v>
      </c>
      <c r="F181" s="8">
        <f t="shared" si="26"/>
        <v>3859.0876550000003</v>
      </c>
      <c r="G181" s="8">
        <f t="shared" si="25"/>
        <v>17.283901650458407</v>
      </c>
      <c r="H181" s="11">
        <f t="shared" si="27"/>
        <v>1.5485762297517514</v>
      </c>
      <c r="I181" s="11">
        <f t="shared" si="20"/>
        <v>23.176014401531738</v>
      </c>
      <c r="J181" s="11">
        <f t="shared" si="20"/>
        <v>72.0709904370297</v>
      </c>
      <c r="M181" s="14"/>
      <c r="N181" s="14"/>
      <c r="O181" s="14"/>
      <c r="P181" s="8"/>
      <c r="Q181" s="8"/>
      <c r="R181" s="8"/>
    </row>
    <row r="182" spans="1:18" ht="21" customHeight="1">
      <c r="A182" s="12">
        <v>39202</v>
      </c>
      <c r="B182" s="12"/>
      <c r="C182" s="8">
        <v>457.319788</v>
      </c>
      <c r="D182" s="8">
        <v>135.651366</v>
      </c>
      <c r="E182" s="8">
        <v>321.668422</v>
      </c>
      <c r="F182" s="8">
        <f t="shared" si="26"/>
        <v>4180.756077</v>
      </c>
      <c r="G182" s="8">
        <f t="shared" si="25"/>
        <v>6.258646477222288</v>
      </c>
      <c r="H182" s="11">
        <f t="shared" si="27"/>
        <v>-63.78915707926228</v>
      </c>
      <c r="I182" s="11">
        <f t="shared" si="20"/>
        <v>-59.559940089580884</v>
      </c>
      <c r="J182" s="11">
        <f t="shared" si="20"/>
        <v>37.60860393353542</v>
      </c>
      <c r="M182" s="14"/>
      <c r="N182" s="14"/>
      <c r="O182" s="14"/>
      <c r="P182" s="8"/>
      <c r="Q182" s="8"/>
      <c r="R182" s="8"/>
    </row>
    <row r="183" spans="1:18" ht="21" customHeight="1">
      <c r="A183" s="12">
        <v>39233</v>
      </c>
      <c r="B183" s="12"/>
      <c r="C183" s="8">
        <v>345.916053</v>
      </c>
      <c r="D183" s="8">
        <v>6.587559</v>
      </c>
      <c r="E183" s="8">
        <v>339.328494</v>
      </c>
      <c r="F183" s="8">
        <f t="shared" si="26"/>
        <v>4520.084571</v>
      </c>
      <c r="G183" s="8">
        <f t="shared" si="25"/>
        <v>6.602255423114688</v>
      </c>
      <c r="H183" s="11">
        <f t="shared" si="27"/>
        <v>5.490147864125735</v>
      </c>
      <c r="I183" s="11">
        <f t="shared" si="20"/>
        <v>76.89597191388505</v>
      </c>
      <c r="J183" s="11">
        <f t="shared" si="20"/>
        <v>39.94182720894418</v>
      </c>
      <c r="M183" s="14"/>
      <c r="N183" s="14"/>
      <c r="O183" s="14"/>
      <c r="P183" s="8"/>
      <c r="Q183" s="8"/>
      <c r="R183" s="8"/>
    </row>
    <row r="184" spans="1:18" ht="21" customHeight="1">
      <c r="A184" s="12">
        <v>39263</v>
      </c>
      <c r="B184" s="12"/>
      <c r="C184" s="8">
        <v>638.581257</v>
      </c>
      <c r="D184" s="8">
        <v>19.081364</v>
      </c>
      <c r="E184" s="8">
        <v>619.499893</v>
      </c>
      <c r="F184" s="8">
        <f t="shared" si="26"/>
        <v>5139.5844640000005</v>
      </c>
      <c r="G184" s="8">
        <f t="shared" si="25"/>
        <v>12.05350154938129</v>
      </c>
      <c r="H184" s="11">
        <f t="shared" si="27"/>
        <v>82.56642278912189</v>
      </c>
      <c r="I184" s="11">
        <f t="shared" si="20"/>
        <v>112.87304702175022</v>
      </c>
      <c r="J184" s="11">
        <f t="shared" si="20"/>
        <v>45.96976754817102</v>
      </c>
      <c r="M184" s="14"/>
      <c r="N184" s="14"/>
      <c r="O184" s="14"/>
      <c r="P184" s="8"/>
      <c r="Q184" s="8"/>
      <c r="R184" s="8"/>
    </row>
    <row r="185" spans="1:18" ht="21" customHeight="1">
      <c r="A185" s="12">
        <v>39294</v>
      </c>
      <c r="B185" s="12"/>
      <c r="C185" s="8">
        <v>429.489956</v>
      </c>
      <c r="D185" s="8">
        <v>11.19805</v>
      </c>
      <c r="E185" s="8">
        <v>418.291906</v>
      </c>
      <c r="F185" s="8">
        <f>E185</f>
        <v>418.291906</v>
      </c>
      <c r="G185" s="8">
        <f aca="true" t="shared" si="28" ref="G185:G196">E185/$G$44*100</f>
        <v>7.731581533844903</v>
      </c>
      <c r="H185" s="11">
        <f t="shared" si="27"/>
        <v>-32.479099556519216</v>
      </c>
      <c r="I185" s="11">
        <f t="shared" si="20"/>
        <v>153.74190319124136</v>
      </c>
      <c r="J185" s="11">
        <f t="shared" si="20"/>
        <v>153.74190319124136</v>
      </c>
      <c r="M185" s="14"/>
      <c r="N185" s="14"/>
      <c r="O185" s="14"/>
      <c r="P185" s="8"/>
      <c r="Q185" s="8"/>
      <c r="R185" s="8"/>
    </row>
    <row r="186" spans="1:18" ht="21" customHeight="1">
      <c r="A186" s="12">
        <v>39325</v>
      </c>
      <c r="B186" s="12"/>
      <c r="C186" s="8">
        <v>301.569228</v>
      </c>
      <c r="D186" s="8">
        <v>13.580785</v>
      </c>
      <c r="E186" s="8">
        <v>287.988443</v>
      </c>
      <c r="F186" s="8">
        <f>E186+F185</f>
        <v>706.280349</v>
      </c>
      <c r="G186" s="8">
        <f t="shared" si="28"/>
        <v>5.323091592070027</v>
      </c>
      <c r="H186" s="11">
        <f t="shared" si="27"/>
        <v>-31.151323066719815</v>
      </c>
      <c r="I186" s="11">
        <f t="shared" si="20"/>
        <v>36.73031936850543</v>
      </c>
      <c r="J186" s="11">
        <f t="shared" si="20"/>
        <v>88.10340636888981</v>
      </c>
      <c r="M186" s="14"/>
      <c r="N186" s="14"/>
      <c r="O186" s="14"/>
      <c r="P186" s="8"/>
      <c r="Q186" s="8"/>
      <c r="R186" s="8"/>
    </row>
    <row r="187" spans="1:18" ht="21" customHeight="1">
      <c r="A187" s="12">
        <v>39355</v>
      </c>
      <c r="B187" s="12"/>
      <c r="C187" s="8">
        <v>615.089001</v>
      </c>
      <c r="D187" s="8">
        <v>59.1145</v>
      </c>
      <c r="E187" s="8">
        <v>555.974501</v>
      </c>
      <c r="F187" s="8">
        <f aca="true" t="shared" si="29" ref="F187:F196">E187+F186</f>
        <v>1262.25485</v>
      </c>
      <c r="G187" s="8">
        <f t="shared" si="28"/>
        <v>10.276465127728853</v>
      </c>
      <c r="H187" s="11">
        <f t="shared" si="27"/>
        <v>93.05444871619379</v>
      </c>
      <c r="I187" s="11">
        <f t="shared" si="20"/>
        <v>-14.534220576448853</v>
      </c>
      <c r="J187" s="11">
        <f t="shared" si="20"/>
        <v>23.027093908390054</v>
      </c>
      <c r="M187" s="14"/>
      <c r="N187" s="14"/>
      <c r="O187" s="14"/>
      <c r="P187" s="8"/>
      <c r="Q187" s="8"/>
      <c r="R187" s="8"/>
    </row>
    <row r="188" spans="1:18" ht="21" customHeight="1">
      <c r="A188" s="12">
        <v>39386</v>
      </c>
      <c r="B188" s="12"/>
      <c r="C188" s="8">
        <v>326.59701</v>
      </c>
      <c r="D188" s="8">
        <v>12.237343</v>
      </c>
      <c r="E188" s="8">
        <v>314.359667</v>
      </c>
      <c r="F188" s="8">
        <f t="shared" si="29"/>
        <v>1576.614517</v>
      </c>
      <c r="G188" s="8">
        <f t="shared" si="28"/>
        <v>5.810529349240703</v>
      </c>
      <c r="H188" s="11">
        <f t="shared" si="27"/>
        <v>-43.45789844056176</v>
      </c>
      <c r="I188" s="11">
        <f t="shared" si="20"/>
        <v>40.28007663630617</v>
      </c>
      <c r="J188" s="11">
        <f t="shared" si="20"/>
        <v>26.119903049261044</v>
      </c>
      <c r="M188" s="14"/>
      <c r="N188" s="14"/>
      <c r="O188" s="14"/>
      <c r="P188" s="8"/>
      <c r="Q188" s="8"/>
      <c r="R188" s="8"/>
    </row>
    <row r="189" spans="1:18" ht="21" customHeight="1">
      <c r="A189" s="12">
        <v>39416</v>
      </c>
      <c r="B189" s="12"/>
      <c r="C189" s="8">
        <v>405.744341</v>
      </c>
      <c r="D189" s="8">
        <v>12.515323</v>
      </c>
      <c r="E189" s="8">
        <v>393.229018</v>
      </c>
      <c r="F189" s="8">
        <f t="shared" si="29"/>
        <v>1969.843535</v>
      </c>
      <c r="G189" s="8">
        <f t="shared" si="28"/>
        <v>7.268326665017433</v>
      </c>
      <c r="H189" s="11">
        <f t="shared" si="27"/>
        <v>25.08888998155097</v>
      </c>
      <c r="I189" s="11">
        <f t="shared" si="20"/>
        <v>70.85470349470148</v>
      </c>
      <c r="J189" s="11">
        <f t="shared" si="20"/>
        <v>33.07543393755664</v>
      </c>
      <c r="M189" s="14"/>
      <c r="N189" s="14"/>
      <c r="O189" s="14"/>
      <c r="P189" s="8"/>
      <c r="Q189" s="8"/>
      <c r="R189" s="8"/>
    </row>
    <row r="190" spans="1:18" ht="21" customHeight="1">
      <c r="A190" s="12">
        <v>39447</v>
      </c>
      <c r="B190" s="12"/>
      <c r="C190" s="8">
        <v>366.087344</v>
      </c>
      <c r="D190" s="8">
        <v>12.211279</v>
      </c>
      <c r="E190" s="8">
        <v>353.876065</v>
      </c>
      <c r="F190" s="8">
        <f t="shared" si="29"/>
        <v>2323.7196</v>
      </c>
      <c r="G190" s="8">
        <f t="shared" si="28"/>
        <v>6.540938541191134</v>
      </c>
      <c r="H190" s="11">
        <f t="shared" si="27"/>
        <v>-10.007642162359446</v>
      </c>
      <c r="I190" s="11">
        <f t="shared" si="20"/>
        <v>-9.843596211503653</v>
      </c>
      <c r="J190" s="11">
        <f t="shared" si="20"/>
        <v>24.07999122919864</v>
      </c>
      <c r="M190" s="14"/>
      <c r="N190" s="14"/>
      <c r="O190" s="14"/>
      <c r="P190" s="8"/>
      <c r="Q190" s="8"/>
      <c r="R190" s="8"/>
    </row>
    <row r="191" spans="1:18" ht="21" customHeight="1">
      <c r="A191" s="12">
        <v>39478</v>
      </c>
      <c r="B191" s="12"/>
      <c r="C191" s="8">
        <v>246.124393</v>
      </c>
      <c r="D191" s="8">
        <v>14.157717</v>
      </c>
      <c r="E191" s="8">
        <v>231.966676</v>
      </c>
      <c r="F191" s="8">
        <f t="shared" si="29"/>
        <v>2555.686276</v>
      </c>
      <c r="G191" s="8">
        <f t="shared" si="28"/>
        <v>4.287602133589895</v>
      </c>
      <c r="H191" s="11">
        <f t="shared" si="27"/>
        <v>-34.44974132398584</v>
      </c>
      <c r="I191" s="11">
        <f t="shared" si="20"/>
        <v>3.9121577452610294</v>
      </c>
      <c r="J191" s="11">
        <f t="shared" si="20"/>
        <v>21.932018780187068</v>
      </c>
      <c r="M191" s="14"/>
      <c r="N191" s="14"/>
      <c r="O191" s="14"/>
      <c r="P191" s="8"/>
      <c r="Q191" s="8"/>
      <c r="R191" s="8"/>
    </row>
    <row r="192" spans="1:18" ht="21" customHeight="1">
      <c r="A192" s="12">
        <v>39507</v>
      </c>
      <c r="B192" s="12"/>
      <c r="C192" s="8">
        <v>246.569191</v>
      </c>
      <c r="D192" s="8">
        <v>12.814659</v>
      </c>
      <c r="E192" s="8">
        <v>233.75453199999998</v>
      </c>
      <c r="F192" s="8">
        <f t="shared" si="29"/>
        <v>2789.440808</v>
      </c>
      <c r="G192" s="8">
        <f t="shared" si="28"/>
        <v>4.320648325104711</v>
      </c>
      <c r="H192" s="11">
        <f t="shared" si="27"/>
        <v>0.7707382934607282</v>
      </c>
      <c r="I192" s="11">
        <f t="shared" si="20"/>
        <v>-73.27829997597587</v>
      </c>
      <c r="J192" s="11">
        <f t="shared" si="20"/>
        <v>-6.103680538108167</v>
      </c>
      <c r="M192" s="14"/>
      <c r="N192" s="14"/>
      <c r="O192" s="14"/>
      <c r="P192" s="8"/>
      <c r="Q192" s="8"/>
      <c r="R192" s="8"/>
    </row>
    <row r="193" spans="1:18" ht="21" customHeight="1">
      <c r="A193" s="12">
        <v>39538</v>
      </c>
      <c r="B193" s="12"/>
      <c r="C193" s="8">
        <v>529.440646</v>
      </c>
      <c r="D193" s="8">
        <v>12.669211</v>
      </c>
      <c r="E193" s="8">
        <v>516.771435</v>
      </c>
      <c r="F193" s="8">
        <f t="shared" si="29"/>
        <v>3306.212243</v>
      </c>
      <c r="G193" s="8">
        <f t="shared" si="28"/>
        <v>9.551847470040533</v>
      </c>
      <c r="H193" s="11">
        <f t="shared" si="27"/>
        <v>121.07440252751978</v>
      </c>
      <c r="I193" s="11">
        <f t="shared" si="20"/>
        <v>-41.826029604145546</v>
      </c>
      <c r="J193" s="11">
        <f t="shared" si="20"/>
        <v>-14.326583416255682</v>
      </c>
      <c r="M193" s="14"/>
      <c r="N193" s="14"/>
      <c r="O193" s="14"/>
      <c r="P193" s="8"/>
      <c r="Q193" s="8"/>
      <c r="R193" s="8"/>
    </row>
    <row r="194" spans="1:18" ht="21" customHeight="1">
      <c r="A194" s="12">
        <v>39568</v>
      </c>
      <c r="B194" s="12"/>
      <c r="C194" s="8">
        <v>456.170286</v>
      </c>
      <c r="D194" s="8">
        <v>42.928758</v>
      </c>
      <c r="E194" s="8">
        <v>413.24152799999996</v>
      </c>
      <c r="F194" s="8">
        <f t="shared" si="29"/>
        <v>3719.453771</v>
      </c>
      <c r="G194" s="8">
        <f t="shared" si="28"/>
        <v>7.638231868877356</v>
      </c>
      <c r="H194" s="11">
        <f t="shared" si="27"/>
        <v>-20.0339840765386</v>
      </c>
      <c r="I194" s="11">
        <f t="shared" si="20"/>
        <v>28.468167758164313</v>
      </c>
      <c r="J194" s="11">
        <f t="shared" si="20"/>
        <v>-11.033944518739261</v>
      </c>
      <c r="M194" s="14"/>
      <c r="N194" s="14"/>
      <c r="O194" s="14"/>
      <c r="P194" s="8"/>
      <c r="Q194" s="8"/>
      <c r="R194" s="8"/>
    </row>
    <row r="195" spans="1:18" ht="21" customHeight="1">
      <c r="A195" s="12">
        <v>39599</v>
      </c>
      <c r="B195" s="12"/>
      <c r="C195" s="8">
        <v>441.357247</v>
      </c>
      <c r="D195" s="8">
        <v>13.503721</v>
      </c>
      <c r="E195" s="8">
        <v>427.853526</v>
      </c>
      <c r="F195" s="8">
        <f t="shared" si="29"/>
        <v>4147.307297</v>
      </c>
      <c r="G195" s="8">
        <f t="shared" si="28"/>
        <v>7.908315636430293</v>
      </c>
      <c r="H195" s="11">
        <f t="shared" si="27"/>
        <v>3.53594617431577</v>
      </c>
      <c r="I195" s="11">
        <f t="shared" si="20"/>
        <v>26.08829896849158</v>
      </c>
      <c r="J195" s="11">
        <f t="shared" si="20"/>
        <v>-8.247130515912641</v>
      </c>
      <c r="M195" s="14"/>
      <c r="N195" s="14"/>
      <c r="O195" s="14"/>
      <c r="P195" s="8"/>
      <c r="Q195" s="8"/>
      <c r="R195" s="8"/>
    </row>
    <row r="196" spans="1:18" ht="21" customHeight="1">
      <c r="A196" s="12">
        <v>39629</v>
      </c>
      <c r="B196" s="12"/>
      <c r="C196" s="8">
        <v>1281.058809</v>
      </c>
      <c r="D196" s="8">
        <v>18.193502</v>
      </c>
      <c r="E196" s="8">
        <v>1262.865307</v>
      </c>
      <c r="F196" s="8">
        <f t="shared" si="29"/>
        <v>5410.172604</v>
      </c>
      <c r="G196" s="8">
        <f t="shared" si="28"/>
        <v>23.342421756864155</v>
      </c>
      <c r="H196" s="11">
        <f t="shared" si="27"/>
        <v>195.16300094719801</v>
      </c>
      <c r="I196" s="11">
        <f t="shared" si="20"/>
        <v>103.85238500759515</v>
      </c>
      <c r="J196" s="11">
        <f t="shared" si="20"/>
        <v>5.2647863245622855</v>
      </c>
      <c r="M196" s="14"/>
      <c r="N196" s="14"/>
      <c r="O196" s="14"/>
      <c r="P196" s="8"/>
      <c r="Q196" s="8"/>
      <c r="R196" s="8"/>
    </row>
    <row r="197" spans="1:18" ht="21" customHeight="1">
      <c r="A197" s="12">
        <v>39660</v>
      </c>
      <c r="B197" s="12"/>
      <c r="C197" s="8">
        <v>429.503039</v>
      </c>
      <c r="D197" s="8">
        <v>87.045629</v>
      </c>
      <c r="E197" s="8">
        <v>342.45741</v>
      </c>
      <c r="F197" s="8">
        <f>E197</f>
        <v>342.45741</v>
      </c>
      <c r="G197" s="8">
        <f aca="true" t="shared" si="30" ref="G197:G208">E197/$G$45*100</f>
        <v>9.206118798644198</v>
      </c>
      <c r="H197" s="11">
        <f t="shared" si="27"/>
        <v>-72.8825070970138</v>
      </c>
      <c r="I197" s="11">
        <f t="shared" si="20"/>
        <v>-18.129563329394188</v>
      </c>
      <c r="J197" s="11">
        <f t="shared" si="20"/>
        <v>-18.129563329394188</v>
      </c>
      <c r="L197" s="8"/>
      <c r="M197" s="14"/>
      <c r="N197" s="14"/>
      <c r="O197" s="14"/>
      <c r="P197" s="8"/>
      <c r="Q197" s="8"/>
      <c r="R197" s="8"/>
    </row>
    <row r="198" spans="1:18" ht="21" customHeight="1">
      <c r="A198" s="12">
        <v>39691</v>
      </c>
      <c r="B198" s="12"/>
      <c r="C198" s="8">
        <v>496.938576</v>
      </c>
      <c r="D198" s="8">
        <v>14.712896</v>
      </c>
      <c r="E198" s="8">
        <v>482.22568</v>
      </c>
      <c r="F198" s="8">
        <f>E198+F197</f>
        <v>824.68309</v>
      </c>
      <c r="G198" s="8">
        <f t="shared" si="30"/>
        <v>12.963442367437693</v>
      </c>
      <c r="H198" s="11">
        <f t="shared" si="27"/>
        <v>40.81332916697584</v>
      </c>
      <c r="I198" s="11">
        <f t="shared" si="20"/>
        <v>67.44619158206984</v>
      </c>
      <c r="J198" s="11">
        <f t="shared" si="20"/>
        <v>16.764269481324618</v>
      </c>
      <c r="L198" s="8"/>
      <c r="M198" s="14"/>
      <c r="N198" s="14"/>
      <c r="O198" s="14"/>
      <c r="P198" s="8"/>
      <c r="Q198" s="8"/>
      <c r="R198" s="8"/>
    </row>
    <row r="199" spans="1:18" ht="21" customHeight="1">
      <c r="A199" s="12">
        <v>39721</v>
      </c>
      <c r="B199" s="12"/>
      <c r="C199" s="8">
        <v>306.037695</v>
      </c>
      <c r="D199" s="8">
        <v>14.361011</v>
      </c>
      <c r="E199" s="8">
        <v>291.67668399999997</v>
      </c>
      <c r="F199" s="8">
        <f aca="true" t="shared" si="31" ref="F199:F208">E199+F198</f>
        <v>1116.359774</v>
      </c>
      <c r="G199" s="8">
        <f t="shared" si="30"/>
        <v>7.841004823632238</v>
      </c>
      <c r="H199" s="11">
        <f t="shared" si="27"/>
        <v>-39.514485416869555</v>
      </c>
      <c r="I199" s="11">
        <f t="shared" si="20"/>
        <v>-47.53775875055825</v>
      </c>
      <c r="J199" s="11">
        <f t="shared" si="20"/>
        <v>-11.558289991914075</v>
      </c>
      <c r="L199" s="8"/>
      <c r="M199" s="14"/>
      <c r="N199" s="14"/>
      <c r="O199" s="14"/>
      <c r="P199" s="8"/>
      <c r="Q199" s="8"/>
      <c r="R199" s="8"/>
    </row>
    <row r="200" spans="1:18" ht="21" customHeight="1">
      <c r="A200" s="12">
        <v>39752</v>
      </c>
      <c r="B200" s="12"/>
      <c r="C200" s="8">
        <v>230.128916</v>
      </c>
      <c r="D200" s="8">
        <v>16.943783</v>
      </c>
      <c r="E200" s="8">
        <v>213.185133</v>
      </c>
      <c r="F200" s="8">
        <f t="shared" si="31"/>
        <v>1329.544907</v>
      </c>
      <c r="G200" s="8">
        <f t="shared" si="30"/>
        <v>5.730953990753955</v>
      </c>
      <c r="H200" s="11">
        <f t="shared" si="27"/>
        <v>-26.910464670532242</v>
      </c>
      <c r="I200" s="11">
        <f t="shared" si="20"/>
        <v>-32.18432407869932</v>
      </c>
      <c r="J200" s="11">
        <f t="shared" si="20"/>
        <v>-15.67089528454469</v>
      </c>
      <c r="L200" s="8"/>
      <c r="M200" s="14"/>
      <c r="N200" s="14"/>
      <c r="O200" s="14"/>
      <c r="P200" s="8"/>
      <c r="Q200" s="8"/>
      <c r="R200" s="8"/>
    </row>
    <row r="201" spans="1:18" ht="21" customHeight="1">
      <c r="A201" s="12">
        <v>39782</v>
      </c>
      <c r="B201" s="12"/>
      <c r="C201" s="8">
        <v>320.202127</v>
      </c>
      <c r="D201" s="8">
        <v>29.024122</v>
      </c>
      <c r="E201" s="8">
        <v>291.17800500000004</v>
      </c>
      <c r="F201" s="8">
        <f t="shared" si="31"/>
        <v>1620.722912</v>
      </c>
      <c r="G201" s="8">
        <f t="shared" si="30"/>
        <v>7.827599074530799</v>
      </c>
      <c r="H201" s="11">
        <f t="shared" si="27"/>
        <v>36.584573653173095</v>
      </c>
      <c r="I201" s="11">
        <f t="shared" si="20"/>
        <v>-25.952055501661874</v>
      </c>
      <c r="J201" s="11">
        <f t="shared" si="20"/>
        <v>-17.723266685747202</v>
      </c>
      <c r="L201" s="8"/>
      <c r="M201" s="14"/>
      <c r="N201" s="14"/>
      <c r="O201" s="14"/>
      <c r="P201" s="8"/>
      <c r="Q201" s="8"/>
      <c r="R201" s="8"/>
    </row>
    <row r="202" spans="1:18" ht="21" customHeight="1">
      <c r="A202" s="12">
        <v>39813</v>
      </c>
      <c r="B202" s="12"/>
      <c r="C202" s="8">
        <v>743.416235</v>
      </c>
      <c r="D202" s="8">
        <v>13.721043</v>
      </c>
      <c r="E202" s="8">
        <v>729.695192</v>
      </c>
      <c r="F202" s="8">
        <f t="shared" si="31"/>
        <v>2350.418104</v>
      </c>
      <c r="G202" s="8">
        <f t="shared" si="30"/>
        <v>19.616046924934366</v>
      </c>
      <c r="H202" s="11">
        <f t="shared" si="27"/>
        <v>150.60106858002544</v>
      </c>
      <c r="I202" s="11">
        <f t="shared" si="20"/>
        <v>106.20077596940614</v>
      </c>
      <c r="J202" s="11">
        <f t="shared" si="20"/>
        <v>1.1489554935974184</v>
      </c>
      <c r="L202" s="8"/>
      <c r="M202" s="14"/>
      <c r="N202" s="14"/>
      <c r="O202" s="14"/>
      <c r="P202" s="8"/>
      <c r="Q202" s="8"/>
      <c r="R202" s="8"/>
    </row>
    <row r="203" spans="1:18" ht="21" customHeight="1">
      <c r="A203" s="12">
        <v>39844</v>
      </c>
      <c r="B203" s="12"/>
      <c r="C203" s="8">
        <v>322.021234</v>
      </c>
      <c r="D203" s="8">
        <v>82.176839</v>
      </c>
      <c r="E203" s="8">
        <v>239.844395</v>
      </c>
      <c r="F203" s="8">
        <f t="shared" si="31"/>
        <v>2590.262499</v>
      </c>
      <c r="G203" s="8">
        <f t="shared" si="30"/>
        <v>6.447622183321846</v>
      </c>
      <c r="H203" s="11">
        <f t="shared" si="27"/>
        <v>-67.13087908080941</v>
      </c>
      <c r="I203" s="11">
        <f t="shared" si="20"/>
        <v>3.396056336988674</v>
      </c>
      <c r="J203" s="11">
        <f t="shared" si="20"/>
        <v>1.3529134356082455</v>
      </c>
      <c r="L203" s="8"/>
      <c r="M203" s="14"/>
      <c r="N203" s="14"/>
      <c r="O203" s="14"/>
      <c r="P203" s="8"/>
      <c r="Q203" s="8"/>
      <c r="R203" s="8"/>
    </row>
    <row r="204" spans="1:18" ht="21" customHeight="1">
      <c r="A204" s="12">
        <v>39872</v>
      </c>
      <c r="B204" s="12"/>
      <c r="C204" s="8">
        <v>297.943655</v>
      </c>
      <c r="D204" s="8">
        <v>93.456588</v>
      </c>
      <c r="E204" s="8">
        <v>204.48706699999997</v>
      </c>
      <c r="F204" s="8">
        <f t="shared" si="31"/>
        <v>2794.749566</v>
      </c>
      <c r="G204" s="8">
        <f t="shared" si="30"/>
        <v>5.497128041668934</v>
      </c>
      <c r="H204" s="11">
        <f t="shared" si="27"/>
        <v>-14.74177789312109</v>
      </c>
      <c r="I204" s="11">
        <f t="shared" si="20"/>
        <v>-12.520597889413335</v>
      </c>
      <c r="J204" s="11">
        <f t="shared" si="20"/>
        <v>0.19031620906867172</v>
      </c>
      <c r="L204" s="8"/>
      <c r="M204" s="14"/>
      <c r="N204" s="14"/>
      <c r="O204" s="14"/>
      <c r="P204" s="8"/>
      <c r="Q204" s="8"/>
      <c r="R204" s="8"/>
    </row>
    <row r="205" spans="1:18" ht="21" customHeight="1">
      <c r="A205" s="12">
        <v>39903</v>
      </c>
      <c r="B205" s="12"/>
      <c r="C205" s="8">
        <v>330.799641</v>
      </c>
      <c r="D205" s="8">
        <v>83.960054</v>
      </c>
      <c r="E205" s="8">
        <v>246.839587</v>
      </c>
      <c r="F205" s="8">
        <f t="shared" si="31"/>
        <v>3041.589153</v>
      </c>
      <c r="G205" s="8">
        <f t="shared" si="30"/>
        <v>6.635670584935714</v>
      </c>
      <c r="H205" s="11">
        <f t="shared" si="27"/>
        <v>20.711588572004917</v>
      </c>
      <c r="I205" s="11">
        <f aca="true" t="shared" si="32" ref="I205:J268">(E205-E193)/ABS(E193)*100</f>
        <v>-52.23428187357144</v>
      </c>
      <c r="J205" s="11">
        <f t="shared" si="32"/>
        <v>-8.003814351612395</v>
      </c>
      <c r="L205" s="8"/>
      <c r="M205" s="14"/>
      <c r="N205" s="14"/>
      <c r="O205" s="14"/>
      <c r="P205" s="8"/>
      <c r="Q205" s="8"/>
      <c r="R205" s="8"/>
    </row>
    <row r="206" spans="1:18" ht="21" customHeight="1">
      <c r="A206" s="12">
        <v>39933</v>
      </c>
      <c r="B206" s="12"/>
      <c r="C206" s="8">
        <v>252.678713</v>
      </c>
      <c r="D206" s="8">
        <v>89.254612</v>
      </c>
      <c r="E206" s="8">
        <v>163.424101</v>
      </c>
      <c r="F206" s="8">
        <f t="shared" si="31"/>
        <v>3205.013254</v>
      </c>
      <c r="G206" s="8">
        <f t="shared" si="30"/>
        <v>4.393251961952373</v>
      </c>
      <c r="H206" s="11">
        <f t="shared" si="27"/>
        <v>-33.79339878736711</v>
      </c>
      <c r="I206" s="11">
        <f t="shared" si="32"/>
        <v>-60.45312730524992</v>
      </c>
      <c r="J206" s="11">
        <f t="shared" si="32"/>
        <v>-13.831077052523474</v>
      </c>
      <c r="L206" s="8"/>
      <c r="M206" s="14"/>
      <c r="N206" s="14"/>
      <c r="O206" s="14"/>
      <c r="P206" s="8"/>
      <c r="Q206" s="8"/>
      <c r="R206" s="8"/>
    </row>
    <row r="207" spans="1:18" ht="21" customHeight="1">
      <c r="A207" s="12">
        <v>39964</v>
      </c>
      <c r="B207" s="12"/>
      <c r="C207" s="8">
        <v>266.208194</v>
      </c>
      <c r="D207" s="8">
        <v>140.157272</v>
      </c>
      <c r="E207" s="8">
        <v>126.05092199999999</v>
      </c>
      <c r="F207" s="8">
        <f t="shared" si="31"/>
        <v>3331.064176</v>
      </c>
      <c r="G207" s="8">
        <f t="shared" si="30"/>
        <v>3.3885666617949175</v>
      </c>
      <c r="H207" s="11">
        <f t="shared" si="27"/>
        <v>-22.86882948800803</v>
      </c>
      <c r="I207" s="11">
        <f t="shared" si="32"/>
        <v>-70.53876751269311</v>
      </c>
      <c r="J207" s="11">
        <f t="shared" si="32"/>
        <v>-19.681279021461435</v>
      </c>
      <c r="L207" s="8"/>
      <c r="M207" s="14"/>
      <c r="N207" s="14"/>
      <c r="O207" s="14"/>
      <c r="P207" s="8"/>
      <c r="Q207" s="8"/>
      <c r="R207" s="8"/>
    </row>
    <row r="208" spans="1:18" ht="21" customHeight="1">
      <c r="A208" s="12">
        <v>39994</v>
      </c>
      <c r="B208" s="12"/>
      <c r="C208" s="8">
        <v>483.517295</v>
      </c>
      <c r="D208" s="8">
        <v>94.692368</v>
      </c>
      <c r="E208" s="8">
        <v>388.824927</v>
      </c>
      <c r="F208" s="8">
        <f t="shared" si="31"/>
        <v>3719.889103</v>
      </c>
      <c r="G208" s="8">
        <f t="shared" si="30"/>
        <v>10.45259458639297</v>
      </c>
      <c r="H208" s="11">
        <f t="shared" si="27"/>
        <v>208.46654735298168</v>
      </c>
      <c r="I208" s="11">
        <f t="shared" si="32"/>
        <v>-69.21089487178382</v>
      </c>
      <c r="J208" s="11">
        <f t="shared" si="32"/>
        <v>-31.242690847798322</v>
      </c>
      <c r="L208" s="8"/>
      <c r="M208" s="14"/>
      <c r="N208" s="14"/>
      <c r="O208" s="14"/>
      <c r="P208" s="8"/>
      <c r="Q208" s="8"/>
      <c r="R208" s="8"/>
    </row>
    <row r="209" spans="1:18" ht="21" customHeight="1">
      <c r="A209" s="12">
        <v>40025</v>
      </c>
      <c r="B209" s="12"/>
      <c r="C209" s="8">
        <v>206.008125</v>
      </c>
      <c r="D209" s="8">
        <v>54.546664</v>
      </c>
      <c r="E209" s="8">
        <v>151.461461</v>
      </c>
      <c r="F209" s="8">
        <f>E209</f>
        <v>151.461461</v>
      </c>
      <c r="G209" s="8">
        <f aca="true" t="shared" si="33" ref="G209:G220">E209/$G$46*100</f>
        <v>7.041981213635248</v>
      </c>
      <c r="H209" s="11">
        <f t="shared" si="27"/>
        <v>-61.04636033275717</v>
      </c>
      <c r="I209" s="11">
        <f t="shared" si="32"/>
        <v>-55.77217587436638</v>
      </c>
      <c r="J209" s="11">
        <f t="shared" si="32"/>
        <v>-55.77217587436638</v>
      </c>
      <c r="M209" s="14"/>
      <c r="N209" s="14"/>
      <c r="O209" s="14"/>
      <c r="P209" s="8"/>
      <c r="Q209" s="8"/>
      <c r="R209" s="8"/>
    </row>
    <row r="210" spans="1:18" ht="21" customHeight="1">
      <c r="A210" s="12">
        <v>40056</v>
      </c>
      <c r="B210" s="12"/>
      <c r="C210" s="8">
        <v>187.786015</v>
      </c>
      <c r="D210" s="8">
        <v>44.179372</v>
      </c>
      <c r="E210" s="8">
        <v>143.606643</v>
      </c>
      <c r="F210" s="8">
        <f>E210+F209</f>
        <v>295.068104</v>
      </c>
      <c r="G210" s="8">
        <f t="shared" si="33"/>
        <v>6.676782829654758</v>
      </c>
      <c r="H210" s="11">
        <f t="shared" si="27"/>
        <v>-5.186017583707332</v>
      </c>
      <c r="I210" s="11">
        <f t="shared" si="32"/>
        <v>-70.22003411348811</v>
      </c>
      <c r="J210" s="11">
        <f t="shared" si="32"/>
        <v>-64.22042508474377</v>
      </c>
      <c r="M210" s="14"/>
      <c r="N210" s="14"/>
      <c r="O210" s="14"/>
      <c r="P210" s="8"/>
      <c r="Q210" s="8"/>
      <c r="R210" s="8"/>
    </row>
    <row r="211" spans="1:18" ht="21" customHeight="1">
      <c r="A211" s="12">
        <v>40086</v>
      </c>
      <c r="B211" s="12"/>
      <c r="C211" s="8">
        <v>165.910498</v>
      </c>
      <c r="D211" s="8">
        <v>33.077416</v>
      </c>
      <c r="E211" s="8">
        <v>132.833082</v>
      </c>
      <c r="F211" s="8">
        <f aca="true" t="shared" si="34" ref="F211:F220">E211+F210</f>
        <v>427.901186</v>
      </c>
      <c r="G211" s="8">
        <f t="shared" si="33"/>
        <v>6.175881718143934</v>
      </c>
      <c r="H211" s="11">
        <f t="shared" si="27"/>
        <v>-7.502132753009205</v>
      </c>
      <c r="I211" s="11">
        <f t="shared" si="32"/>
        <v>-54.458793147826654</v>
      </c>
      <c r="J211" s="11">
        <f t="shared" si="32"/>
        <v>-61.669956588743936</v>
      </c>
      <c r="M211" s="14"/>
      <c r="N211" s="14"/>
      <c r="O211" s="14"/>
      <c r="P211" s="8"/>
      <c r="Q211" s="8"/>
      <c r="R211" s="8"/>
    </row>
    <row r="212" spans="1:18" ht="21" customHeight="1">
      <c r="A212" s="12">
        <v>40117</v>
      </c>
      <c r="B212" s="12"/>
      <c r="C212" s="8">
        <v>215.407191</v>
      </c>
      <c r="D212" s="8">
        <v>46.904814</v>
      </c>
      <c r="E212" s="8">
        <v>168.50237700000002</v>
      </c>
      <c r="F212" s="8">
        <f t="shared" si="34"/>
        <v>596.4035630000001</v>
      </c>
      <c r="G212" s="8">
        <f t="shared" si="33"/>
        <v>7.834273916629421</v>
      </c>
      <c r="H212" s="11">
        <f t="shared" si="27"/>
        <v>26.85271956574796</v>
      </c>
      <c r="I212" s="11">
        <f t="shared" si="32"/>
        <v>-20.959602281459272</v>
      </c>
      <c r="J212" s="11">
        <f t="shared" si="32"/>
        <v>-55.142277642525684</v>
      </c>
      <c r="M212" s="14"/>
      <c r="N212" s="14"/>
      <c r="O212" s="14"/>
      <c r="P212" s="8"/>
      <c r="Q212" s="8"/>
      <c r="R212" s="8"/>
    </row>
    <row r="213" spans="1:18" ht="21" customHeight="1">
      <c r="A213" s="12">
        <v>40147</v>
      </c>
      <c r="B213" s="12"/>
      <c r="C213" s="8">
        <v>167.020088</v>
      </c>
      <c r="D213" s="8">
        <v>33.046806</v>
      </c>
      <c r="E213" s="8">
        <v>133.97328199999998</v>
      </c>
      <c r="F213" s="8">
        <f t="shared" si="34"/>
        <v>730.376845</v>
      </c>
      <c r="G213" s="8">
        <f t="shared" si="33"/>
        <v>6.2288936653863205</v>
      </c>
      <c r="H213" s="11">
        <f t="shared" si="27"/>
        <v>-20.491755436779407</v>
      </c>
      <c r="I213" s="11">
        <f t="shared" si="32"/>
        <v>-53.9892163214732</v>
      </c>
      <c r="J213" s="11">
        <f t="shared" si="32"/>
        <v>-54.9351194092331</v>
      </c>
      <c r="M213" s="14"/>
      <c r="N213" s="14"/>
      <c r="O213" s="14"/>
      <c r="P213" s="8"/>
      <c r="Q213" s="8"/>
      <c r="R213" s="8"/>
    </row>
    <row r="214" spans="1:18" ht="21" customHeight="1">
      <c r="A214" s="12">
        <v>40178</v>
      </c>
      <c r="B214" s="12"/>
      <c r="C214" s="8">
        <v>419.053446</v>
      </c>
      <c r="D214" s="8">
        <v>180.544054</v>
      </c>
      <c r="E214" s="8">
        <v>238.50939200000002</v>
      </c>
      <c r="F214" s="8">
        <f t="shared" si="34"/>
        <v>968.886237</v>
      </c>
      <c r="G214" s="8">
        <f t="shared" si="33"/>
        <v>11.089148662969555</v>
      </c>
      <c r="H214" s="11">
        <f t="shared" si="27"/>
        <v>78.02758015587023</v>
      </c>
      <c r="I214" s="11">
        <f t="shared" si="32"/>
        <v>-67.31383259545993</v>
      </c>
      <c r="J214" s="11">
        <f t="shared" si="32"/>
        <v>-58.778132479871324</v>
      </c>
      <c r="M214" s="14"/>
      <c r="N214" s="14"/>
      <c r="O214" s="14"/>
      <c r="P214" s="8"/>
      <c r="Q214" s="8"/>
      <c r="R214" s="8"/>
    </row>
    <row r="215" spans="1:18" ht="21" customHeight="1">
      <c r="A215" s="12">
        <v>40209</v>
      </c>
      <c r="B215" s="12"/>
      <c r="C215" s="8">
        <v>249.5388</v>
      </c>
      <c r="D215" s="8">
        <v>90.4281</v>
      </c>
      <c r="E215" s="8">
        <v>159.1107</v>
      </c>
      <c r="F215" s="8">
        <f t="shared" si="34"/>
        <v>1127.9969370000001</v>
      </c>
      <c r="G215" s="8">
        <f t="shared" si="33"/>
        <v>7.397621499823997</v>
      </c>
      <c r="H215" s="11">
        <f t="shared" si="27"/>
        <v>-33.28954526033927</v>
      </c>
      <c r="I215" s="11">
        <f t="shared" si="32"/>
        <v>-33.66086374459574</v>
      </c>
      <c r="J215" s="11">
        <f t="shared" si="32"/>
        <v>-56.452408300877764</v>
      </c>
      <c r="M215" s="14"/>
      <c r="N215" s="14"/>
      <c r="O215" s="14"/>
      <c r="P215" s="8"/>
      <c r="Q215" s="8"/>
      <c r="R215" s="8"/>
    </row>
    <row r="216" spans="1:18" ht="21" customHeight="1">
      <c r="A216" s="12">
        <v>40237</v>
      </c>
      <c r="B216" s="12"/>
      <c r="C216" s="8">
        <v>227.194861</v>
      </c>
      <c r="D216" s="8">
        <v>90.393396</v>
      </c>
      <c r="E216" s="8">
        <v>136.801465</v>
      </c>
      <c r="F216" s="8">
        <f t="shared" si="34"/>
        <v>1264.7984020000001</v>
      </c>
      <c r="G216" s="8">
        <f t="shared" si="33"/>
        <v>6.360385936906947</v>
      </c>
      <c r="H216" s="11">
        <f t="shared" si="27"/>
        <v>-14.02120347657323</v>
      </c>
      <c r="I216" s="11">
        <f t="shared" si="32"/>
        <v>-33.100187211350615</v>
      </c>
      <c r="J216" s="11">
        <f t="shared" si="32"/>
        <v>-54.74376604662115</v>
      </c>
      <c r="M216" s="14"/>
      <c r="N216" s="14"/>
      <c r="O216" s="14"/>
      <c r="P216" s="8"/>
      <c r="Q216" s="8"/>
      <c r="R216" s="8"/>
    </row>
    <row r="217" spans="1:18" ht="21" customHeight="1">
      <c r="A217" s="12">
        <v>40268</v>
      </c>
      <c r="B217" s="12"/>
      <c r="C217" s="8">
        <v>342.472461</v>
      </c>
      <c r="D217" s="8">
        <v>103.327909</v>
      </c>
      <c r="E217" s="8">
        <v>239.144552</v>
      </c>
      <c r="F217" s="8">
        <f t="shared" si="34"/>
        <v>1503.942954</v>
      </c>
      <c r="G217" s="8">
        <f t="shared" si="33"/>
        <v>11.118679507041186</v>
      </c>
      <c r="H217" s="11">
        <f t="shared" si="27"/>
        <v>74.81139693935295</v>
      </c>
      <c r="I217" s="11">
        <f t="shared" si="32"/>
        <v>-3.11742338152591</v>
      </c>
      <c r="J217" s="11">
        <f t="shared" si="32"/>
        <v>-50.55404006433212</v>
      </c>
      <c r="M217" s="14"/>
      <c r="N217" s="14"/>
      <c r="O217" s="14"/>
      <c r="P217" s="8"/>
      <c r="Q217" s="8"/>
      <c r="R217" s="8"/>
    </row>
    <row r="218" spans="1:18" ht="21" customHeight="1">
      <c r="A218" s="12">
        <v>40298</v>
      </c>
      <c r="B218" s="12"/>
      <c r="C218" s="8">
        <v>315.217311</v>
      </c>
      <c r="D218" s="8">
        <v>94.389931</v>
      </c>
      <c r="E218" s="8">
        <v>220.82738</v>
      </c>
      <c r="F218" s="8">
        <f t="shared" si="34"/>
        <v>1724.770334</v>
      </c>
      <c r="G218" s="8">
        <f t="shared" si="33"/>
        <v>10.267049130182972</v>
      </c>
      <c r="H218" s="11">
        <f t="shared" si="27"/>
        <v>-7.659456110043434</v>
      </c>
      <c r="I218" s="11">
        <f t="shared" si="32"/>
        <v>35.125344822915686</v>
      </c>
      <c r="J218" s="11">
        <f t="shared" si="32"/>
        <v>-46.1852355260182</v>
      </c>
      <c r="M218" s="14"/>
      <c r="N218" s="14"/>
      <c r="O218" s="14"/>
      <c r="P218" s="8"/>
      <c r="Q218" s="8"/>
      <c r="R218" s="8"/>
    </row>
    <row r="219" spans="1:18" ht="21" customHeight="1">
      <c r="A219" s="12">
        <v>40329</v>
      </c>
      <c r="B219" s="12"/>
      <c r="C219" s="8">
        <v>346.670904</v>
      </c>
      <c r="D219" s="8">
        <v>90.466734</v>
      </c>
      <c r="E219" s="8">
        <v>256.20417</v>
      </c>
      <c r="F219" s="8">
        <f t="shared" si="34"/>
        <v>1980.974504</v>
      </c>
      <c r="G219" s="8">
        <f t="shared" si="33"/>
        <v>11.91184173243259</v>
      </c>
      <c r="H219" s="11">
        <f t="shared" si="27"/>
        <v>16.02011036856026</v>
      </c>
      <c r="I219" s="11">
        <f t="shared" si="32"/>
        <v>103.25449900318857</v>
      </c>
      <c r="J219" s="11">
        <f t="shared" si="32"/>
        <v>-40.53028103533001</v>
      </c>
      <c r="M219" s="14"/>
      <c r="N219" s="14"/>
      <c r="O219" s="14"/>
      <c r="P219" s="8"/>
      <c r="Q219" s="8"/>
      <c r="R219" s="8"/>
    </row>
    <row r="220" spans="1:18" ht="21" customHeight="1">
      <c r="A220" s="12">
        <v>40359</v>
      </c>
      <c r="B220" s="12"/>
      <c r="C220" s="8">
        <v>342.096181</v>
      </c>
      <c r="D220" s="8">
        <v>172.234771</v>
      </c>
      <c r="E220" s="8">
        <v>169.86141</v>
      </c>
      <c r="F220" s="8">
        <f t="shared" si="34"/>
        <v>2150.8359140000002</v>
      </c>
      <c r="G220" s="8">
        <f t="shared" si="33"/>
        <v>7.897460187193062</v>
      </c>
      <c r="H220" s="11">
        <f t="shared" si="27"/>
        <v>-33.700762950111226</v>
      </c>
      <c r="I220" s="11">
        <f t="shared" si="32"/>
        <v>-56.3141665554791</v>
      </c>
      <c r="J220" s="11">
        <f t="shared" si="32"/>
        <v>-42.18010659873158</v>
      </c>
      <c r="M220" s="14"/>
      <c r="N220" s="14"/>
      <c r="O220" s="14"/>
      <c r="P220" s="8"/>
      <c r="Q220" s="8"/>
      <c r="R220" s="8"/>
    </row>
    <row r="221" spans="1:18" ht="21" customHeight="1">
      <c r="A221" s="12">
        <v>40390</v>
      </c>
      <c r="B221" s="12"/>
      <c r="C221" s="8">
        <v>154.124962</v>
      </c>
      <c r="D221" s="8">
        <v>43.583585</v>
      </c>
      <c r="E221" s="8">
        <v>110.54137700000001</v>
      </c>
      <c r="F221" s="8">
        <f>E221</f>
        <v>110.54137700000001</v>
      </c>
      <c r="G221" s="8">
        <f aca="true" t="shared" si="35" ref="G221:G232">E221/$G$47*100</f>
        <v>6.761901940766776</v>
      </c>
      <c r="H221" s="11">
        <f t="shared" si="27"/>
        <v>-34.922607200776206</v>
      </c>
      <c r="I221" s="11">
        <f t="shared" si="32"/>
        <v>-27.016829053299574</v>
      </c>
      <c r="J221" s="11">
        <f t="shared" si="32"/>
        <v>-27.016829053299574</v>
      </c>
      <c r="M221" s="14"/>
      <c r="N221" s="14"/>
      <c r="O221" s="14"/>
      <c r="P221" s="8"/>
      <c r="Q221" s="8"/>
      <c r="R221" s="8"/>
    </row>
    <row r="222" spans="1:18" ht="21" customHeight="1">
      <c r="A222" s="12">
        <v>40421</v>
      </c>
      <c r="B222" s="12"/>
      <c r="C222" s="8">
        <v>136.383831</v>
      </c>
      <c r="D222" s="8">
        <v>58.586072</v>
      </c>
      <c r="E222" s="8">
        <v>77.79775899999999</v>
      </c>
      <c r="F222" s="8">
        <f>E222+F221</f>
        <v>188.339136</v>
      </c>
      <c r="G222" s="8">
        <f t="shared" si="35"/>
        <v>4.75894938027962</v>
      </c>
      <c r="H222" s="11">
        <f t="shared" si="27"/>
        <v>-29.621141773907905</v>
      </c>
      <c r="I222" s="11">
        <f t="shared" si="32"/>
        <v>-45.8257937273835</v>
      </c>
      <c r="J222" s="11">
        <f t="shared" si="32"/>
        <v>-36.17096072166445</v>
      </c>
      <c r="M222" s="14"/>
      <c r="N222" s="14"/>
      <c r="O222" s="14"/>
      <c r="P222" s="8"/>
      <c r="Q222" s="8"/>
      <c r="R222" s="8"/>
    </row>
    <row r="223" spans="1:18" ht="21" customHeight="1">
      <c r="A223" s="12">
        <v>40451</v>
      </c>
      <c r="B223" s="12"/>
      <c r="C223" s="8">
        <v>240.049159</v>
      </c>
      <c r="D223" s="8">
        <v>31.288057</v>
      </c>
      <c r="E223" s="8">
        <v>208.761102</v>
      </c>
      <c r="F223" s="8">
        <f aca="true" t="shared" si="36" ref="F223:F232">E223+F222</f>
        <v>397.100238</v>
      </c>
      <c r="G223" s="8">
        <f t="shared" si="35"/>
        <v>12.770078852649092</v>
      </c>
      <c r="H223" s="11">
        <f t="shared" si="27"/>
        <v>168.3381946773043</v>
      </c>
      <c r="I223" s="11">
        <f t="shared" si="32"/>
        <v>57.16047452697063</v>
      </c>
      <c r="J223" s="11">
        <f t="shared" si="32"/>
        <v>-7.198145040897364</v>
      </c>
      <c r="M223" s="14"/>
      <c r="N223" s="14"/>
      <c r="O223" s="14"/>
      <c r="P223" s="8"/>
      <c r="Q223" s="8"/>
      <c r="R223" s="8"/>
    </row>
    <row r="224" spans="1:18" ht="21" customHeight="1">
      <c r="A224" s="12">
        <v>40482</v>
      </c>
      <c r="B224" s="12"/>
      <c r="C224" s="8">
        <v>121.392355</v>
      </c>
      <c r="D224" s="8">
        <v>47.981772</v>
      </c>
      <c r="E224" s="8">
        <v>73.410583</v>
      </c>
      <c r="F224" s="8">
        <f t="shared" si="36"/>
        <v>470.51082099999996</v>
      </c>
      <c r="G224" s="8">
        <f t="shared" si="35"/>
        <v>4.490582414768729</v>
      </c>
      <c r="H224" s="11">
        <f t="shared" si="27"/>
        <v>-64.83512383451587</v>
      </c>
      <c r="I224" s="11">
        <f t="shared" si="32"/>
        <v>-56.433503012245346</v>
      </c>
      <c r="J224" s="11">
        <f t="shared" si="32"/>
        <v>-21.108650217772105</v>
      </c>
      <c r="M224" s="14"/>
      <c r="N224" s="14"/>
      <c r="O224" s="14"/>
      <c r="P224" s="8"/>
      <c r="Q224" s="8"/>
      <c r="R224" s="8"/>
    </row>
    <row r="225" spans="1:18" ht="21" customHeight="1">
      <c r="A225" s="12">
        <v>40512</v>
      </c>
      <c r="B225" s="12"/>
      <c r="C225" s="8">
        <v>138.512455</v>
      </c>
      <c r="D225" s="8">
        <v>32.820143</v>
      </c>
      <c r="E225" s="8">
        <v>105.69231199999999</v>
      </c>
      <c r="F225" s="8">
        <f t="shared" si="36"/>
        <v>576.203133</v>
      </c>
      <c r="G225" s="8">
        <f t="shared" si="35"/>
        <v>6.465280866158629</v>
      </c>
      <c r="H225" s="11">
        <f t="shared" si="27"/>
        <v>43.97421690548348</v>
      </c>
      <c r="I225" s="11">
        <f t="shared" si="32"/>
        <v>-21.109410456929766</v>
      </c>
      <c r="J225" s="11">
        <f t="shared" si="32"/>
        <v>-21.108789668708628</v>
      </c>
      <c r="M225" s="14"/>
      <c r="N225" s="14"/>
      <c r="O225" s="14"/>
      <c r="P225" s="8"/>
      <c r="Q225" s="8"/>
      <c r="R225" s="8"/>
    </row>
    <row r="226" spans="1:18" ht="21" customHeight="1">
      <c r="A226" s="12">
        <v>40543</v>
      </c>
      <c r="B226" s="12"/>
      <c r="C226" s="8">
        <v>354.827527</v>
      </c>
      <c r="D226" s="8">
        <v>91.406959</v>
      </c>
      <c r="E226" s="8">
        <v>263.420568</v>
      </c>
      <c r="F226" s="8">
        <f t="shared" si="36"/>
        <v>839.623701</v>
      </c>
      <c r="G226" s="8">
        <f t="shared" si="35"/>
        <v>16.113640867682392</v>
      </c>
      <c r="H226" s="11">
        <f t="shared" si="27"/>
        <v>149.23342390315014</v>
      </c>
      <c r="I226" s="11">
        <f t="shared" si="32"/>
        <v>10.444526226455677</v>
      </c>
      <c r="J226" s="11">
        <f t="shared" si="32"/>
        <v>-13.341353304825617</v>
      </c>
      <c r="M226" s="14"/>
      <c r="N226" s="14"/>
      <c r="O226" s="14"/>
      <c r="P226" s="8"/>
      <c r="Q226" s="8"/>
      <c r="R226" s="8"/>
    </row>
    <row r="227" spans="1:18" ht="21" customHeight="1">
      <c r="A227" s="12">
        <v>40574</v>
      </c>
      <c r="B227" s="12"/>
      <c r="C227" s="8">
        <v>195.908313</v>
      </c>
      <c r="D227" s="8">
        <v>33.421111</v>
      </c>
      <c r="E227" s="8">
        <v>162.487202</v>
      </c>
      <c r="F227" s="8">
        <f t="shared" si="36"/>
        <v>1002.110903</v>
      </c>
      <c r="G227" s="8">
        <f t="shared" si="35"/>
        <v>9.939468426863934</v>
      </c>
      <c r="H227" s="11">
        <f t="shared" si="27"/>
        <v>-38.31643321033307</v>
      </c>
      <c r="I227" s="11">
        <f t="shared" si="32"/>
        <v>2.1221086953925714</v>
      </c>
      <c r="J227" s="11">
        <f t="shared" si="32"/>
        <v>-11.160139701691413</v>
      </c>
      <c r="M227" s="14"/>
      <c r="N227" s="14"/>
      <c r="O227" s="14"/>
      <c r="P227" s="8"/>
      <c r="Q227" s="8"/>
      <c r="R227" s="8"/>
    </row>
    <row r="228" spans="1:18" ht="21" customHeight="1">
      <c r="A228" s="12">
        <v>40602</v>
      </c>
      <c r="B228" s="12"/>
      <c r="C228" s="8">
        <v>110.27177</v>
      </c>
      <c r="D228" s="8">
        <v>66.31288</v>
      </c>
      <c r="E228" s="8">
        <v>43.95889</v>
      </c>
      <c r="F228" s="8">
        <f t="shared" si="36"/>
        <v>1046.0697930000001</v>
      </c>
      <c r="G228" s="8">
        <f t="shared" si="35"/>
        <v>2.688999464923919</v>
      </c>
      <c r="H228" s="11">
        <f t="shared" si="27"/>
        <v>-72.94624471409139</v>
      </c>
      <c r="I228" s="11">
        <f t="shared" si="32"/>
        <v>-67.86665259761656</v>
      </c>
      <c r="J228" s="11">
        <f t="shared" si="32"/>
        <v>-17.293555135279178</v>
      </c>
      <c r="M228" s="14"/>
      <c r="N228" s="14"/>
      <c r="O228" s="14"/>
      <c r="P228" s="8"/>
      <c r="Q228" s="8"/>
      <c r="R228" s="8"/>
    </row>
    <row r="229" spans="1:18" ht="21" customHeight="1">
      <c r="A229" s="12">
        <v>40633</v>
      </c>
      <c r="B229" s="12"/>
      <c r="C229" s="8">
        <v>199.101636</v>
      </c>
      <c r="D229" s="8">
        <v>87.915474</v>
      </c>
      <c r="E229" s="8">
        <v>111.18616200000001</v>
      </c>
      <c r="F229" s="8">
        <f t="shared" si="36"/>
        <v>1157.255955</v>
      </c>
      <c r="G229" s="8">
        <f t="shared" si="35"/>
        <v>6.8013439403257046</v>
      </c>
      <c r="H229" s="11">
        <f t="shared" si="27"/>
        <v>152.93214182614716</v>
      </c>
      <c r="I229" s="11">
        <f t="shared" si="32"/>
        <v>-53.50671337894413</v>
      </c>
      <c r="J229" s="11">
        <f t="shared" si="32"/>
        <v>-23.05187162039126</v>
      </c>
      <c r="M229" s="14"/>
      <c r="N229" s="14"/>
      <c r="O229" s="14"/>
      <c r="P229" s="8"/>
      <c r="Q229" s="8"/>
      <c r="R229" s="8"/>
    </row>
    <row r="230" spans="1:18" ht="21" customHeight="1">
      <c r="A230" s="12">
        <v>40663</v>
      </c>
      <c r="B230" s="12"/>
      <c r="C230" s="8">
        <v>178.498706</v>
      </c>
      <c r="D230" s="8">
        <v>42.893955</v>
      </c>
      <c r="E230" s="8">
        <v>135.604751</v>
      </c>
      <c r="F230" s="8">
        <f t="shared" si="36"/>
        <v>1292.8607060000002</v>
      </c>
      <c r="G230" s="8">
        <f t="shared" si="35"/>
        <v>8.295048006902386</v>
      </c>
      <c r="H230" s="11">
        <f t="shared" si="27"/>
        <v>21.9618957618125</v>
      </c>
      <c r="I230" s="11">
        <f t="shared" si="32"/>
        <v>-38.59241956319004</v>
      </c>
      <c r="J230" s="11">
        <f t="shared" si="32"/>
        <v>-25.041573332162837</v>
      </c>
      <c r="M230" s="14"/>
      <c r="N230" s="14"/>
      <c r="O230" s="14"/>
      <c r="P230" s="8"/>
      <c r="Q230" s="8"/>
      <c r="R230" s="8"/>
    </row>
    <row r="231" spans="1:18" ht="21" customHeight="1">
      <c r="A231" s="12">
        <v>40694</v>
      </c>
      <c r="B231" s="12"/>
      <c r="C231" s="8">
        <v>212.143803</v>
      </c>
      <c r="D231" s="8">
        <v>41.074613</v>
      </c>
      <c r="E231" s="8">
        <v>171.06919</v>
      </c>
      <c r="F231" s="8">
        <f t="shared" si="36"/>
        <v>1463.929896</v>
      </c>
      <c r="G231" s="8">
        <f t="shared" si="35"/>
        <v>10.464435302505779</v>
      </c>
      <c r="H231" s="11">
        <f t="shared" si="27"/>
        <v>26.15279976436814</v>
      </c>
      <c r="I231" s="11">
        <f t="shared" si="32"/>
        <v>-33.22934985796679</v>
      </c>
      <c r="J231" s="11">
        <f t="shared" si="32"/>
        <v>-26.10051805088754</v>
      </c>
      <c r="M231" s="14"/>
      <c r="N231" s="14"/>
      <c r="O231" s="14"/>
      <c r="P231" s="8"/>
      <c r="Q231" s="8"/>
      <c r="R231" s="8"/>
    </row>
    <row r="232" spans="1:18" ht="21" customHeight="1">
      <c r="A232" s="12">
        <v>40724</v>
      </c>
      <c r="B232" s="12"/>
      <c r="C232" s="8">
        <v>228.39478</v>
      </c>
      <c r="D232" s="8">
        <v>57.557151</v>
      </c>
      <c r="E232" s="8">
        <v>170.837629</v>
      </c>
      <c r="F232" s="8">
        <f t="shared" si="36"/>
        <v>1634.7675250000002</v>
      </c>
      <c r="G232" s="8">
        <f t="shared" si="35"/>
        <v>10.450270536173024</v>
      </c>
      <c r="H232" s="11">
        <f t="shared" si="27"/>
        <v>-0.13536101971371892</v>
      </c>
      <c r="I232" s="11">
        <f t="shared" si="32"/>
        <v>0.574714998539095</v>
      </c>
      <c r="J232" s="11">
        <f t="shared" si="32"/>
        <v>-23.99385214096811</v>
      </c>
      <c r="M232" s="14"/>
      <c r="N232" s="14"/>
      <c r="O232" s="14"/>
      <c r="P232" s="8"/>
      <c r="Q232" s="8"/>
      <c r="R232" s="8"/>
    </row>
    <row r="233" spans="1:18" ht="21" customHeight="1">
      <c r="A233" s="12">
        <v>40755</v>
      </c>
      <c r="B233" s="12"/>
      <c r="C233" s="8">
        <v>150.335902</v>
      </c>
      <c r="D233" s="8">
        <v>65.733613</v>
      </c>
      <c r="E233" s="8">
        <v>84.602289</v>
      </c>
      <c r="F233" s="8">
        <f>E233</f>
        <v>84.602289</v>
      </c>
      <c r="G233" s="8">
        <f aca="true" t="shared" si="37" ref="G233:G244">E233/$G$48*100</f>
        <v>10.309336104199934</v>
      </c>
      <c r="H233" s="11">
        <f t="shared" si="27"/>
        <v>-50.47795412801005</v>
      </c>
      <c r="I233" s="11">
        <f t="shared" si="32"/>
        <v>-23.465501067532397</v>
      </c>
      <c r="J233" s="11">
        <f t="shared" si="32"/>
        <v>-23.465501067532397</v>
      </c>
      <c r="M233" s="14"/>
      <c r="N233" s="14"/>
      <c r="O233" s="14"/>
      <c r="P233" s="8"/>
      <c r="Q233" s="8"/>
      <c r="R233" s="8"/>
    </row>
    <row r="234" spans="1:18" ht="21" customHeight="1">
      <c r="A234" s="12">
        <v>40786</v>
      </c>
      <c r="B234" s="12"/>
      <c r="C234" s="8">
        <v>147.260676</v>
      </c>
      <c r="D234" s="8">
        <v>132.736532</v>
      </c>
      <c r="E234" s="8">
        <v>14.524143999999978</v>
      </c>
      <c r="F234" s="8">
        <f>E234+F233</f>
        <v>99.12643299999998</v>
      </c>
      <c r="G234" s="8">
        <f t="shared" si="37"/>
        <v>1.769860885463733</v>
      </c>
      <c r="H234" s="11">
        <f t="shared" si="27"/>
        <v>-82.8324455854853</v>
      </c>
      <c r="I234" s="11">
        <f t="shared" si="32"/>
        <v>-81.3308966907389</v>
      </c>
      <c r="J234" s="11">
        <f t="shared" si="32"/>
        <v>-47.36811737311996</v>
      </c>
      <c r="M234" s="14"/>
      <c r="N234" s="14"/>
      <c r="O234" s="14"/>
      <c r="P234" s="8"/>
      <c r="Q234" s="8"/>
      <c r="R234" s="8"/>
    </row>
    <row r="235" spans="1:18" ht="21" customHeight="1">
      <c r="A235" s="12">
        <v>40816</v>
      </c>
      <c r="B235" s="12"/>
      <c r="C235" s="8">
        <v>282.620527</v>
      </c>
      <c r="D235" s="8">
        <v>118.732813</v>
      </c>
      <c r="E235" s="8">
        <v>163.887714</v>
      </c>
      <c r="F235" s="8">
        <f aca="true" t="shared" si="38" ref="F235:F244">E235+F234</f>
        <v>263.014147</v>
      </c>
      <c r="G235" s="8">
        <f t="shared" si="37"/>
        <v>19.97077794165821</v>
      </c>
      <c r="H235" s="11">
        <f t="shared" si="27"/>
        <v>1028.3812250828705</v>
      </c>
      <c r="I235" s="11">
        <f t="shared" si="32"/>
        <v>-21.495090594032217</v>
      </c>
      <c r="J235" s="11">
        <f t="shared" si="32"/>
        <v>-33.76630839490961</v>
      </c>
      <c r="M235" s="14"/>
      <c r="N235" s="14"/>
      <c r="O235" s="14"/>
      <c r="P235" s="8"/>
      <c r="Q235" s="8"/>
      <c r="R235" s="8"/>
    </row>
    <row r="236" spans="1:18" ht="21" customHeight="1">
      <c r="A236" s="12">
        <v>40847</v>
      </c>
      <c r="B236" s="12"/>
      <c r="C236" s="8">
        <v>186.429846</v>
      </c>
      <c r="D236" s="8">
        <v>126.783215</v>
      </c>
      <c r="E236" s="8">
        <v>59.646631</v>
      </c>
      <c r="F236" s="8">
        <f t="shared" si="38"/>
        <v>322.660778</v>
      </c>
      <c r="G236" s="8">
        <f t="shared" si="37"/>
        <v>7.268327769029879</v>
      </c>
      <c r="H236" s="11">
        <f t="shared" si="27"/>
        <v>-63.60518458387918</v>
      </c>
      <c r="I236" s="11">
        <f t="shared" si="32"/>
        <v>-18.74927488315956</v>
      </c>
      <c r="J236" s="11">
        <f t="shared" si="32"/>
        <v>-31.423303439816102</v>
      </c>
      <c r="M236" s="14"/>
      <c r="N236" s="14"/>
      <c r="O236" s="14"/>
      <c r="P236" s="8"/>
      <c r="Q236" s="8"/>
      <c r="R236" s="8"/>
    </row>
    <row r="237" spans="1:18" ht="21" customHeight="1">
      <c r="A237" s="12">
        <v>40877</v>
      </c>
      <c r="B237" s="12"/>
      <c r="C237" s="8">
        <v>168.977015</v>
      </c>
      <c r="D237" s="8">
        <v>72.29987</v>
      </c>
      <c r="E237" s="8">
        <v>96.677145</v>
      </c>
      <c r="F237" s="8">
        <f t="shared" si="38"/>
        <v>419.337923</v>
      </c>
      <c r="G237" s="8">
        <f t="shared" si="37"/>
        <v>11.7807354053916</v>
      </c>
      <c r="H237" s="11">
        <f t="shared" si="27"/>
        <v>62.08316107576972</v>
      </c>
      <c r="I237" s="11">
        <f t="shared" si="32"/>
        <v>-8.529633640713614</v>
      </c>
      <c r="J237" s="11">
        <f t="shared" si="32"/>
        <v>-27.223942567490344</v>
      </c>
      <c r="M237" s="14"/>
      <c r="N237" s="14"/>
      <c r="O237" s="14"/>
      <c r="P237" s="8"/>
      <c r="Q237" s="8"/>
      <c r="R237" s="8"/>
    </row>
    <row r="238" spans="1:18" ht="21" customHeight="1">
      <c r="A238" s="12">
        <v>40908</v>
      </c>
      <c r="B238" s="12"/>
      <c r="C238" s="8">
        <v>209.724829</v>
      </c>
      <c r="D238" s="8">
        <v>97.936835</v>
      </c>
      <c r="E238" s="8">
        <v>111.787994</v>
      </c>
      <c r="F238" s="8">
        <f t="shared" si="38"/>
        <v>531.125917</v>
      </c>
      <c r="G238" s="8">
        <f t="shared" si="37"/>
        <v>13.622090089788063</v>
      </c>
      <c r="H238" s="11">
        <f t="shared" si="27"/>
        <v>15.63021849683294</v>
      </c>
      <c r="I238" s="11">
        <f t="shared" si="32"/>
        <v>-57.562921206669024</v>
      </c>
      <c r="J238" s="11">
        <f t="shared" si="32"/>
        <v>-36.742386337186076</v>
      </c>
      <c r="M238" s="14"/>
      <c r="N238" s="14"/>
      <c r="O238" s="14"/>
      <c r="P238" s="8"/>
      <c r="Q238" s="8"/>
      <c r="R238" s="8"/>
    </row>
    <row r="239" spans="1:18" ht="21" customHeight="1">
      <c r="A239" s="12">
        <v>40939</v>
      </c>
      <c r="B239" s="12"/>
      <c r="C239" s="8">
        <v>122.735363</v>
      </c>
      <c r="D239" s="8">
        <v>59.884729</v>
      </c>
      <c r="E239" s="8">
        <v>62.85063400000001</v>
      </c>
      <c r="F239" s="8">
        <f t="shared" si="38"/>
        <v>593.976551</v>
      </c>
      <c r="G239" s="8">
        <f t="shared" si="37"/>
        <v>7.6587562573875045</v>
      </c>
      <c r="H239" s="11">
        <f t="shared" si="27"/>
        <v>-43.77693726215357</v>
      </c>
      <c r="I239" s="11">
        <f t="shared" si="32"/>
        <v>-61.31964042312698</v>
      </c>
      <c r="J239" s="11">
        <f t="shared" si="32"/>
        <v>-40.72746347516788</v>
      </c>
      <c r="M239" s="14"/>
      <c r="N239" s="14"/>
      <c r="O239" s="14"/>
      <c r="P239" s="8"/>
      <c r="Q239" s="8"/>
      <c r="R239" s="8"/>
    </row>
    <row r="240" spans="1:18" ht="21" customHeight="1">
      <c r="A240" s="12">
        <v>40968</v>
      </c>
      <c r="B240" s="12"/>
      <c r="C240" s="8">
        <v>156.19043</v>
      </c>
      <c r="D240" s="8">
        <v>191.699774</v>
      </c>
      <c r="E240" s="8">
        <v>-35.509344</v>
      </c>
      <c r="F240" s="8">
        <f t="shared" si="38"/>
        <v>558.4672069999999</v>
      </c>
      <c r="G240" s="8">
        <f t="shared" si="37"/>
        <v>-4.327043233258799</v>
      </c>
      <c r="H240" s="11">
        <f t="shared" si="27"/>
        <v>-156.4979885485324</v>
      </c>
      <c r="I240" s="11">
        <f t="shared" si="32"/>
        <v>-180.77852739229766</v>
      </c>
      <c r="J240" s="11">
        <f t="shared" si="32"/>
        <v>-46.6128158238482</v>
      </c>
      <c r="M240" s="14"/>
      <c r="N240" s="14"/>
      <c r="O240" s="14"/>
      <c r="P240" s="8"/>
      <c r="Q240" s="8"/>
      <c r="R240" s="8"/>
    </row>
    <row r="241" spans="1:18" ht="21" customHeight="1">
      <c r="A241" s="12">
        <v>40999</v>
      </c>
      <c r="B241" s="12"/>
      <c r="C241" s="8">
        <v>164.463659</v>
      </c>
      <c r="D241" s="8">
        <v>124.414814</v>
      </c>
      <c r="E241" s="8">
        <v>40.048845</v>
      </c>
      <c r="F241" s="8">
        <f t="shared" si="38"/>
        <v>598.516052</v>
      </c>
      <c r="G241" s="8">
        <f t="shared" si="37"/>
        <v>4.880210790632473</v>
      </c>
      <c r="H241" s="11">
        <f t="shared" si="27"/>
        <v>212.78396187775252</v>
      </c>
      <c r="I241" s="11">
        <f t="shared" si="32"/>
        <v>-63.980369247748655</v>
      </c>
      <c r="J241" s="11">
        <f t="shared" si="32"/>
        <v>-48.281445481954776</v>
      </c>
      <c r="M241" s="14"/>
      <c r="N241" s="14"/>
      <c r="O241" s="14"/>
      <c r="P241" s="8"/>
      <c r="Q241" s="8"/>
      <c r="R241" s="8"/>
    </row>
    <row r="242" spans="1:18" ht="21" customHeight="1">
      <c r="A242" s="12">
        <v>41029</v>
      </c>
      <c r="B242" s="12"/>
      <c r="C242" s="8">
        <v>134.430244</v>
      </c>
      <c r="D242" s="8">
        <v>74.821884</v>
      </c>
      <c r="E242" s="8">
        <v>59.60835999999999</v>
      </c>
      <c r="F242" s="8">
        <f t="shared" si="38"/>
        <v>658.1244119999999</v>
      </c>
      <c r="G242" s="8">
        <f t="shared" si="37"/>
        <v>7.263664200151217</v>
      </c>
      <c r="H242" s="11">
        <f t="shared" si="27"/>
        <v>48.839148794428375</v>
      </c>
      <c r="I242" s="11">
        <f t="shared" si="32"/>
        <v>-56.04257257918641</v>
      </c>
      <c r="J242" s="11">
        <f t="shared" si="32"/>
        <v>-49.095489642021825</v>
      </c>
      <c r="M242" s="14"/>
      <c r="N242" s="14"/>
      <c r="O242" s="14"/>
      <c r="P242" s="8"/>
      <c r="Q242" s="8"/>
      <c r="R242" s="8"/>
    </row>
    <row r="243" spans="1:18" ht="21" customHeight="1">
      <c r="A243" s="12">
        <v>41060</v>
      </c>
      <c r="B243" s="12"/>
      <c r="C243" s="8">
        <v>184.354692</v>
      </c>
      <c r="D243" s="8">
        <v>78.1262</v>
      </c>
      <c r="E243" s="8">
        <v>106.228492</v>
      </c>
      <c r="F243" s="8">
        <f t="shared" si="38"/>
        <v>764.3529039999999</v>
      </c>
      <c r="G243" s="8">
        <f t="shared" si="37"/>
        <v>12.944628813415605</v>
      </c>
      <c r="H243" s="11">
        <f t="shared" si="27"/>
        <v>78.21072748856037</v>
      </c>
      <c r="I243" s="11">
        <f t="shared" si="32"/>
        <v>-37.903200453570854</v>
      </c>
      <c r="J243" s="11">
        <f t="shared" si="32"/>
        <v>-47.78760198227417</v>
      </c>
      <c r="M243" s="14"/>
      <c r="N243" s="14"/>
      <c r="O243" s="14"/>
      <c r="P243" s="8"/>
      <c r="Q243" s="8"/>
      <c r="R243" s="8"/>
    </row>
    <row r="244" spans="1:18" ht="21" customHeight="1">
      <c r="A244" s="12">
        <v>41090</v>
      </c>
      <c r="B244" s="12"/>
      <c r="C244" s="8">
        <v>191.430417</v>
      </c>
      <c r="D244" s="8">
        <v>135.145715</v>
      </c>
      <c r="E244" s="8">
        <v>56.28470200000001</v>
      </c>
      <c r="F244" s="8">
        <f t="shared" si="38"/>
        <v>820.6376059999999</v>
      </c>
      <c r="G244" s="8">
        <f t="shared" si="37"/>
        <v>6.858654976140591</v>
      </c>
      <c r="H244" s="11">
        <f aca="true" t="shared" si="39" ref="H244:H277">(E244-E243)/ABS(E243)*100</f>
        <v>-47.0154372519945</v>
      </c>
      <c r="I244" s="11">
        <f t="shared" si="32"/>
        <v>-67.05368581297742</v>
      </c>
      <c r="J244" s="11">
        <f t="shared" si="32"/>
        <v>-49.800959864308545</v>
      </c>
      <c r="M244" s="14"/>
      <c r="N244" s="14"/>
      <c r="O244" s="14"/>
      <c r="P244" s="8"/>
      <c r="Q244" s="8"/>
      <c r="R244" s="8"/>
    </row>
    <row r="245" spans="1:18" ht="21" customHeight="1">
      <c r="A245" s="12">
        <v>41121</v>
      </c>
      <c r="B245" s="12"/>
      <c r="C245" s="8">
        <v>109.494132</v>
      </c>
      <c r="D245" s="8">
        <v>57.51674700000001</v>
      </c>
      <c r="E245" s="8">
        <v>51.97738499999999</v>
      </c>
      <c r="F245" s="8">
        <f>E245</f>
        <v>51.97738499999999</v>
      </c>
      <c r="G245" s="8">
        <f aca="true" t="shared" si="40" ref="G245:G256">E245/$G$49*100</f>
        <v>3.5687635559073825</v>
      </c>
      <c r="H245" s="11">
        <f t="shared" si="39"/>
        <v>-7.652731287446486</v>
      </c>
      <c r="I245" s="11">
        <f t="shared" si="32"/>
        <v>-38.56267293193451</v>
      </c>
      <c r="J245" s="11">
        <f t="shared" si="32"/>
        <v>-38.56267293193451</v>
      </c>
      <c r="M245" s="14"/>
      <c r="N245" s="14"/>
      <c r="O245" s="15"/>
      <c r="P245" s="15"/>
      <c r="Q245" s="15"/>
      <c r="R245" s="8"/>
    </row>
    <row r="246" spans="1:18" ht="21" customHeight="1">
      <c r="A246" s="12">
        <v>41152</v>
      </c>
      <c r="B246" s="12"/>
      <c r="C246" s="8">
        <v>183.88812399999995</v>
      </c>
      <c r="D246" s="8">
        <v>176.12198199999995</v>
      </c>
      <c r="E246" s="8">
        <v>7.766142000000002</v>
      </c>
      <c r="F246" s="8">
        <f>E246+F245</f>
        <v>59.74352699999999</v>
      </c>
      <c r="G246" s="8">
        <f t="shared" si="40"/>
        <v>0.5332227571587467</v>
      </c>
      <c r="H246" s="11">
        <f t="shared" si="39"/>
        <v>-85.05861347199362</v>
      </c>
      <c r="I246" s="11">
        <f t="shared" si="32"/>
        <v>-46.529434023788156</v>
      </c>
      <c r="J246" s="11">
        <f t="shared" si="32"/>
        <v>-39.729973941461196</v>
      </c>
      <c r="M246" s="14"/>
      <c r="N246" s="14"/>
      <c r="O246" s="15"/>
      <c r="P246" s="15"/>
      <c r="Q246" s="15"/>
      <c r="R246" s="8"/>
    </row>
    <row r="247" spans="1:18" ht="21" customHeight="1">
      <c r="A247" s="12">
        <v>41182</v>
      </c>
      <c r="B247" s="12"/>
      <c r="C247" s="8">
        <v>170.72194800000003</v>
      </c>
      <c r="D247" s="8">
        <v>105.66850900000001</v>
      </c>
      <c r="E247" s="8">
        <v>65.053439</v>
      </c>
      <c r="F247" s="8">
        <f aca="true" t="shared" si="41" ref="F247:F256">E247+F246</f>
        <v>124.796966</v>
      </c>
      <c r="G247" s="8">
        <f t="shared" si="40"/>
        <v>4.466564493185719</v>
      </c>
      <c r="H247" s="11">
        <f t="shared" si="39"/>
        <v>737.6545136568451</v>
      </c>
      <c r="I247" s="11">
        <f t="shared" si="32"/>
        <v>-60.306091645161395</v>
      </c>
      <c r="J247" s="11">
        <f t="shared" si="32"/>
        <v>-52.55123443987216</v>
      </c>
      <c r="M247" s="14"/>
      <c r="N247" s="14"/>
      <c r="O247" s="15"/>
      <c r="P247" s="15"/>
      <c r="Q247" s="15"/>
      <c r="R247" s="8"/>
    </row>
    <row r="248" spans="1:18" ht="21" customHeight="1">
      <c r="A248" s="12">
        <v>41213</v>
      </c>
      <c r="B248" s="12"/>
      <c r="C248" s="8">
        <v>192.64932300000004</v>
      </c>
      <c r="D248" s="8">
        <v>65.32616200000001</v>
      </c>
      <c r="E248" s="8">
        <v>127.32316100000001</v>
      </c>
      <c r="F248" s="8">
        <f t="shared" si="41"/>
        <v>252.12012700000002</v>
      </c>
      <c r="G248" s="8">
        <f t="shared" si="40"/>
        <v>8.741999175212994</v>
      </c>
      <c r="H248" s="11">
        <f t="shared" si="39"/>
        <v>95.72087649355481</v>
      </c>
      <c r="I248" s="11">
        <f t="shared" si="32"/>
        <v>113.46245188600848</v>
      </c>
      <c r="J248" s="11">
        <f t="shared" si="32"/>
        <v>-21.862170988752766</v>
      </c>
      <c r="M248" s="14"/>
      <c r="N248" s="14"/>
      <c r="O248" s="15"/>
      <c r="P248" s="15"/>
      <c r="Q248" s="15"/>
      <c r="R248" s="8"/>
    </row>
    <row r="249" spans="1:18" ht="21" customHeight="1">
      <c r="A249" s="12">
        <v>41243</v>
      </c>
      <c r="B249" s="12"/>
      <c r="C249" s="8">
        <v>130.85403399999998</v>
      </c>
      <c r="D249" s="8">
        <v>67.221962</v>
      </c>
      <c r="E249" s="8">
        <v>63.63207200000001</v>
      </c>
      <c r="F249" s="8">
        <f t="shared" si="41"/>
        <v>315.752199</v>
      </c>
      <c r="G249" s="8">
        <f t="shared" si="40"/>
        <v>4.368973536096028</v>
      </c>
      <c r="H249" s="11">
        <f t="shared" si="39"/>
        <v>-50.02317606613615</v>
      </c>
      <c r="I249" s="11">
        <f t="shared" si="32"/>
        <v>-34.180853189241354</v>
      </c>
      <c r="J249" s="11">
        <f t="shared" si="32"/>
        <v>-24.70220753203854</v>
      </c>
      <c r="M249" s="14"/>
      <c r="N249" s="14"/>
      <c r="O249" s="15"/>
      <c r="P249" s="15"/>
      <c r="Q249" s="15"/>
      <c r="R249" s="8"/>
    </row>
    <row r="250" spans="1:18" ht="21" customHeight="1">
      <c r="A250" s="12">
        <v>41274</v>
      </c>
      <c r="B250" s="12"/>
      <c r="C250" s="8">
        <v>314.23839699999996</v>
      </c>
      <c r="D250" s="8">
        <v>61.262713</v>
      </c>
      <c r="E250" s="8">
        <v>252.97568400000003</v>
      </c>
      <c r="F250" s="8">
        <f t="shared" si="41"/>
        <v>568.727883</v>
      </c>
      <c r="G250" s="8">
        <f t="shared" si="40"/>
        <v>17.369292464211934</v>
      </c>
      <c r="H250" s="11">
        <f t="shared" si="39"/>
        <v>297.5600291626524</v>
      </c>
      <c r="I250" s="11">
        <f t="shared" si="32"/>
        <v>126.29951119795568</v>
      </c>
      <c r="J250" s="11">
        <f t="shared" si="32"/>
        <v>7.07967071394109</v>
      </c>
      <c r="M250" s="14"/>
      <c r="N250" s="14"/>
      <c r="O250" s="15"/>
      <c r="P250" s="15"/>
      <c r="Q250" s="15"/>
      <c r="R250" s="8"/>
    </row>
    <row r="251" spans="1:18" ht="21" customHeight="1">
      <c r="A251" s="12">
        <v>41305</v>
      </c>
      <c r="B251" s="12"/>
      <c r="C251" s="8">
        <v>154.16177000000002</v>
      </c>
      <c r="D251" s="8">
        <v>194.702871</v>
      </c>
      <c r="E251" s="8">
        <v>-40.541101</v>
      </c>
      <c r="F251" s="8">
        <f t="shared" si="41"/>
        <v>528.186782</v>
      </c>
      <c r="G251" s="8">
        <f t="shared" si="40"/>
        <v>-2.783549110159358</v>
      </c>
      <c r="H251" s="11">
        <f t="shared" si="39"/>
        <v>-116.02569083279957</v>
      </c>
      <c r="I251" s="11">
        <f t="shared" si="32"/>
        <v>-164.50388551370858</v>
      </c>
      <c r="J251" s="11">
        <f t="shared" si="32"/>
        <v>-11.076155933973896</v>
      </c>
      <c r="M251" s="14"/>
      <c r="N251" s="14"/>
      <c r="O251" s="15"/>
      <c r="P251" s="15"/>
      <c r="Q251" s="15"/>
      <c r="R251" s="8"/>
    </row>
    <row r="252" spans="1:18" ht="21" customHeight="1">
      <c r="A252" s="12">
        <v>41333</v>
      </c>
      <c r="B252" s="12"/>
      <c r="C252" s="8">
        <v>162.62788999999992</v>
      </c>
      <c r="D252" s="8">
        <v>176.59121599999997</v>
      </c>
      <c r="E252" s="8">
        <v>-13.963325999999995</v>
      </c>
      <c r="F252" s="8">
        <f t="shared" si="41"/>
        <v>514.2234559999999</v>
      </c>
      <c r="G252" s="8">
        <f t="shared" si="40"/>
        <v>-0.958720969668905</v>
      </c>
      <c r="H252" s="11">
        <f t="shared" si="39"/>
        <v>65.55760535462518</v>
      </c>
      <c r="I252" s="11">
        <f t="shared" si="32"/>
        <v>60.6770375707307</v>
      </c>
      <c r="J252" s="11">
        <f t="shared" si="32"/>
        <v>-7.922354337987116</v>
      </c>
      <c r="M252" s="14"/>
      <c r="N252" s="14"/>
      <c r="O252" s="15"/>
      <c r="P252" s="15"/>
      <c r="Q252" s="15"/>
      <c r="R252" s="8"/>
    </row>
    <row r="253" spans="1:18" ht="21" customHeight="1">
      <c r="A253" s="12">
        <v>41364</v>
      </c>
      <c r="B253" s="12"/>
      <c r="C253" s="8">
        <v>185.451974</v>
      </c>
      <c r="D253" s="8">
        <v>68.68622200000001</v>
      </c>
      <c r="E253" s="8">
        <v>116.765752</v>
      </c>
      <c r="F253" s="8">
        <f t="shared" si="41"/>
        <v>630.989208</v>
      </c>
      <c r="G253" s="8">
        <f t="shared" si="40"/>
        <v>8.017128224432984</v>
      </c>
      <c r="H253" s="11">
        <f t="shared" si="39"/>
        <v>936.2316542634618</v>
      </c>
      <c r="I253" s="11">
        <f t="shared" si="32"/>
        <v>191.55835080886854</v>
      </c>
      <c r="J253" s="11">
        <f t="shared" si="32"/>
        <v>5.425611542328362</v>
      </c>
      <c r="M253" s="14"/>
      <c r="N253" s="14"/>
      <c r="O253" s="15"/>
      <c r="P253" s="15"/>
      <c r="Q253" s="15"/>
      <c r="R253" s="8"/>
    </row>
    <row r="254" spans="1:18" ht="21" customHeight="1">
      <c r="A254" s="12">
        <v>41394</v>
      </c>
      <c r="B254" s="12"/>
      <c r="C254" s="8">
        <v>301.564569</v>
      </c>
      <c r="D254" s="8">
        <v>70.25262799999999</v>
      </c>
      <c r="E254" s="8">
        <v>231.311941</v>
      </c>
      <c r="F254" s="8">
        <f t="shared" si="41"/>
        <v>862.3011489999999</v>
      </c>
      <c r="G254" s="8">
        <f t="shared" si="40"/>
        <v>15.881861411207945</v>
      </c>
      <c r="H254" s="11">
        <f t="shared" si="39"/>
        <v>98.09913184132962</v>
      </c>
      <c r="I254" s="11">
        <f t="shared" si="32"/>
        <v>288.0528519825072</v>
      </c>
      <c r="J254" s="11">
        <f t="shared" si="32"/>
        <v>31.024033340370917</v>
      </c>
      <c r="M254" s="14"/>
      <c r="N254" s="14"/>
      <c r="O254" s="15"/>
      <c r="P254" s="15"/>
      <c r="Q254" s="15"/>
      <c r="R254" s="8"/>
    </row>
    <row r="255" spans="1:18" ht="21" customHeight="1">
      <c r="A255" s="12">
        <v>41425</v>
      </c>
      <c r="B255" s="12"/>
      <c r="C255" s="8">
        <v>571.939082</v>
      </c>
      <c r="D255" s="8">
        <v>106.09372500000002</v>
      </c>
      <c r="E255" s="8">
        <v>465.845357</v>
      </c>
      <c r="F255" s="8">
        <f t="shared" si="41"/>
        <v>1328.1465059999998</v>
      </c>
      <c r="G255" s="8">
        <f t="shared" si="40"/>
        <v>31.98490906670784</v>
      </c>
      <c r="H255" s="11">
        <f t="shared" si="39"/>
        <v>101.39269723217619</v>
      </c>
      <c r="I255" s="11">
        <f t="shared" si="32"/>
        <v>338.5314600907635</v>
      </c>
      <c r="J255" s="11">
        <f t="shared" si="32"/>
        <v>73.7609027256342</v>
      </c>
      <c r="M255" s="14"/>
      <c r="N255" s="14"/>
      <c r="O255" s="15"/>
      <c r="P255" s="15"/>
      <c r="Q255" s="15"/>
      <c r="R255" s="8"/>
    </row>
    <row r="256" spans="1:18" ht="21" customHeight="1">
      <c r="A256" s="12">
        <v>41455</v>
      </c>
      <c r="B256" s="12"/>
      <c r="C256" s="8">
        <v>187.750374</v>
      </c>
      <c r="D256" s="8">
        <v>59.44328800000002</v>
      </c>
      <c r="E256" s="8">
        <v>128.307086</v>
      </c>
      <c r="F256" s="8">
        <f t="shared" si="41"/>
        <v>1456.4535919999998</v>
      </c>
      <c r="G256" s="8">
        <f t="shared" si="40"/>
        <v>8.809555395706697</v>
      </c>
      <c r="H256" s="11">
        <f t="shared" si="39"/>
        <v>-72.45715041010918</v>
      </c>
      <c r="I256" s="11">
        <f t="shared" si="32"/>
        <v>127.96085160049347</v>
      </c>
      <c r="J256" s="11">
        <f t="shared" si="32"/>
        <v>77.47829021620538</v>
      </c>
      <c r="M256" s="14"/>
      <c r="N256" s="14"/>
      <c r="O256" s="15"/>
      <c r="P256" s="15"/>
      <c r="Q256" s="15"/>
      <c r="R256" s="8"/>
    </row>
    <row r="257" spans="1:18" ht="21" customHeight="1">
      <c r="A257" s="12">
        <v>41486</v>
      </c>
      <c r="B257" s="12"/>
      <c r="C257" s="8">
        <v>211.9489439999999</v>
      </c>
      <c r="D257" s="8">
        <v>89.70092500000003</v>
      </c>
      <c r="E257" s="8">
        <f aca="true" t="shared" si="42" ref="E257:E268">C257-D257</f>
        <v>122.24801899999987</v>
      </c>
      <c r="F257" s="8">
        <f>E257</f>
        <v>122.24801899999987</v>
      </c>
      <c r="G257" s="8">
        <f>E257/$G$50*100</f>
        <v>7.196872702854194</v>
      </c>
      <c r="H257" s="11">
        <f t="shared" si="39"/>
        <v>-4.722316739388912</v>
      </c>
      <c r="I257" s="11">
        <f t="shared" si="32"/>
        <v>135.19463128050765</v>
      </c>
      <c r="J257" s="11">
        <f t="shared" si="32"/>
        <v>135.19463128050765</v>
      </c>
      <c r="M257" s="14"/>
      <c r="N257" s="14"/>
      <c r="O257" s="15"/>
      <c r="P257" s="15"/>
      <c r="Q257" s="15"/>
      <c r="R257" s="8"/>
    </row>
    <row r="258" spans="1:18" ht="21" customHeight="1">
      <c r="A258" s="12">
        <v>41517</v>
      </c>
      <c r="B258" s="12"/>
      <c r="C258" s="8">
        <v>156.63345700000002</v>
      </c>
      <c r="D258" s="8">
        <v>136.88547100000002</v>
      </c>
      <c r="E258" s="8">
        <f t="shared" si="42"/>
        <v>19.747985999999997</v>
      </c>
      <c r="F258" s="8">
        <f aca="true" t="shared" si="43" ref="F258:F268">E258+F257</f>
        <v>141.99600499999985</v>
      </c>
      <c r="G258" s="8">
        <f aca="true" t="shared" si="44" ref="G258:G266">E258/$G$50*100</f>
        <v>1.1625852307655549</v>
      </c>
      <c r="H258" s="11">
        <f t="shared" si="39"/>
        <v>-83.84596645283878</v>
      </c>
      <c r="I258" s="11">
        <f t="shared" si="32"/>
        <v>154.28309191359097</v>
      </c>
      <c r="J258" s="11">
        <f t="shared" si="32"/>
        <v>137.67596613437277</v>
      </c>
      <c r="M258" s="14"/>
      <c r="N258" s="14"/>
      <c r="O258" s="15"/>
      <c r="P258" s="15"/>
      <c r="Q258" s="15"/>
      <c r="R258" s="8"/>
    </row>
    <row r="259" spans="1:18" ht="21" customHeight="1">
      <c r="A259" s="12">
        <v>41547</v>
      </c>
      <c r="B259" s="12"/>
      <c r="C259" s="8">
        <v>176.4868390000001</v>
      </c>
      <c r="D259" s="8">
        <v>79.01059800000003</v>
      </c>
      <c r="E259" s="8">
        <f t="shared" si="42"/>
        <v>97.47624100000006</v>
      </c>
      <c r="F259" s="8">
        <f t="shared" si="43"/>
        <v>239.47224599999993</v>
      </c>
      <c r="G259" s="8">
        <f t="shared" si="44"/>
        <v>5.738531419717631</v>
      </c>
      <c r="H259" s="11">
        <f t="shared" si="39"/>
        <v>393.6009221396049</v>
      </c>
      <c r="I259" s="11">
        <f t="shared" si="32"/>
        <v>49.84025825291121</v>
      </c>
      <c r="J259" s="11">
        <f t="shared" si="32"/>
        <v>91.8894775054066</v>
      </c>
      <c r="M259" s="14"/>
      <c r="N259" s="14"/>
      <c r="O259" s="15"/>
      <c r="P259" s="15"/>
      <c r="Q259" s="15"/>
      <c r="R259" s="8"/>
    </row>
    <row r="260" spans="1:18" ht="21" customHeight="1">
      <c r="A260" s="12">
        <v>41578</v>
      </c>
      <c r="B260" s="12"/>
      <c r="C260" s="8">
        <v>165.37965600000004</v>
      </c>
      <c r="D260" s="8">
        <v>107.16600300000006</v>
      </c>
      <c r="E260" s="8">
        <f t="shared" si="42"/>
        <v>58.21365299999998</v>
      </c>
      <c r="F260" s="8">
        <f t="shared" si="43"/>
        <v>297.6858989999999</v>
      </c>
      <c r="G260" s="8">
        <f t="shared" si="44"/>
        <v>3.4271005259326657</v>
      </c>
      <c r="H260" s="11">
        <f t="shared" si="39"/>
        <v>-40.27913632820541</v>
      </c>
      <c r="I260" s="11">
        <f t="shared" si="32"/>
        <v>-54.27881891810715</v>
      </c>
      <c r="J260" s="11">
        <f t="shared" si="32"/>
        <v>18.073040237679976</v>
      </c>
      <c r="M260" s="14"/>
      <c r="N260" s="14"/>
      <c r="O260" s="15"/>
      <c r="P260" s="15"/>
      <c r="Q260" s="15"/>
      <c r="R260" s="8"/>
    </row>
    <row r="261" spans="1:18" ht="21" customHeight="1">
      <c r="A261" s="12">
        <v>41608</v>
      </c>
      <c r="B261" s="12"/>
      <c r="C261" s="8">
        <v>138.649036</v>
      </c>
      <c r="D261" s="8">
        <v>81.48941900000001</v>
      </c>
      <c r="E261" s="8">
        <f t="shared" si="42"/>
        <v>57.15961699999998</v>
      </c>
      <c r="F261" s="8">
        <f t="shared" si="43"/>
        <v>354.84551599999986</v>
      </c>
      <c r="G261" s="8">
        <f t="shared" si="44"/>
        <v>3.3650482900086987</v>
      </c>
      <c r="H261" s="11">
        <f t="shared" si="39"/>
        <v>-1.8106336669852976</v>
      </c>
      <c r="I261" s="11">
        <f t="shared" si="32"/>
        <v>-10.171686692836317</v>
      </c>
      <c r="J261" s="11">
        <f t="shared" si="32"/>
        <v>12.38101179463198</v>
      </c>
      <c r="M261" s="14"/>
      <c r="N261" s="14"/>
      <c r="O261" s="15"/>
      <c r="P261" s="15"/>
      <c r="Q261" s="15"/>
      <c r="R261" s="8"/>
    </row>
    <row r="262" spans="1:18" ht="21" customHeight="1">
      <c r="A262" s="12">
        <v>41639</v>
      </c>
      <c r="B262" s="12"/>
      <c r="C262" s="8">
        <v>201.686581</v>
      </c>
      <c r="D262" s="8">
        <v>111.42194300000007</v>
      </c>
      <c r="E262" s="8">
        <f t="shared" si="42"/>
        <v>90.26463799999992</v>
      </c>
      <c r="F262" s="8">
        <f t="shared" si="43"/>
        <v>445.1101539999998</v>
      </c>
      <c r="G262" s="8">
        <f t="shared" si="44"/>
        <v>5.313976574583312</v>
      </c>
      <c r="H262" s="11">
        <f t="shared" si="39"/>
        <v>57.916799897382</v>
      </c>
      <c r="I262" s="11">
        <f t="shared" si="32"/>
        <v>-64.31884813087414</v>
      </c>
      <c r="J262" s="11">
        <f t="shared" si="32"/>
        <v>-21.735830560640935</v>
      </c>
      <c r="M262" s="14"/>
      <c r="N262" s="14"/>
      <c r="O262" s="15"/>
      <c r="P262" s="15"/>
      <c r="Q262" s="15"/>
      <c r="R262" s="8"/>
    </row>
    <row r="263" spans="1:18" ht="21" customHeight="1">
      <c r="A263" s="12">
        <v>41670</v>
      </c>
      <c r="B263" s="12"/>
      <c r="C263" s="8">
        <v>207.4068</v>
      </c>
      <c r="D263" s="8">
        <v>68.29939399999999</v>
      </c>
      <c r="E263" s="8">
        <v>139.10740599999997</v>
      </c>
      <c r="F263" s="8">
        <f t="shared" si="43"/>
        <v>584.2175599999998</v>
      </c>
      <c r="G263" s="8">
        <f t="shared" si="44"/>
        <v>8.189402995612197</v>
      </c>
      <c r="H263" s="11">
        <f t="shared" si="39"/>
        <v>54.11063411122314</v>
      </c>
      <c r="I263" s="11">
        <f t="shared" si="32"/>
        <v>443.12685785223243</v>
      </c>
      <c r="J263" s="11">
        <f t="shared" si="32"/>
        <v>10.608137104044348</v>
      </c>
      <c r="M263" s="14"/>
      <c r="N263" s="14"/>
      <c r="O263" s="15"/>
      <c r="P263" s="15"/>
      <c r="Q263" s="15"/>
      <c r="R263" s="8"/>
    </row>
    <row r="264" spans="1:18" ht="21" customHeight="1">
      <c r="A264" s="12">
        <v>41698</v>
      </c>
      <c r="B264" s="12"/>
      <c r="C264" s="8">
        <v>161.98788900000002</v>
      </c>
      <c r="D264" s="8">
        <v>75.16709499999999</v>
      </c>
      <c r="E264" s="8">
        <f t="shared" si="42"/>
        <v>86.82079400000003</v>
      </c>
      <c r="F264" s="8">
        <f t="shared" si="43"/>
        <v>671.0383539999998</v>
      </c>
      <c r="G264" s="8">
        <f t="shared" si="44"/>
        <v>5.111233764685612</v>
      </c>
      <c r="H264" s="11">
        <f t="shared" si="39"/>
        <v>-37.587223788789466</v>
      </c>
      <c r="I264" s="11">
        <f t="shared" si="32"/>
        <v>721.7773186703516</v>
      </c>
      <c r="J264" s="11">
        <f t="shared" si="32"/>
        <v>30.49547743695299</v>
      </c>
      <c r="M264" s="14"/>
      <c r="N264" s="14"/>
      <c r="O264" s="15"/>
      <c r="P264" s="15"/>
      <c r="Q264" s="15"/>
      <c r="R264" s="8"/>
    </row>
    <row r="265" spans="1:18" ht="21" customHeight="1">
      <c r="A265" s="12">
        <v>41729</v>
      </c>
      <c r="B265" s="12"/>
      <c r="C265" s="8">
        <v>179.19823</v>
      </c>
      <c r="D265" s="8">
        <v>110.15850699999999</v>
      </c>
      <c r="E265" s="8">
        <f t="shared" si="42"/>
        <v>69.03972300000001</v>
      </c>
      <c r="F265" s="8">
        <f t="shared" si="43"/>
        <v>740.0780769999998</v>
      </c>
      <c r="G265" s="8">
        <f t="shared" si="44"/>
        <v>4.064442940963448</v>
      </c>
      <c r="H265" s="11">
        <f t="shared" si="39"/>
        <v>-20.48019855704155</v>
      </c>
      <c r="I265" s="11">
        <f t="shared" si="32"/>
        <v>-40.87331103729799</v>
      </c>
      <c r="J265" s="11">
        <f t="shared" si="32"/>
        <v>17.288547508723767</v>
      </c>
      <c r="M265" s="14"/>
      <c r="N265" s="14"/>
      <c r="O265" s="15"/>
      <c r="P265" s="15"/>
      <c r="Q265" s="15"/>
      <c r="R265" s="8"/>
    </row>
    <row r="266" spans="1:18" ht="21" customHeight="1">
      <c r="A266" s="12">
        <v>41759</v>
      </c>
      <c r="B266" s="12"/>
      <c r="C266" s="8">
        <v>266.932331</v>
      </c>
      <c r="D266" s="8">
        <v>110.05595200000005</v>
      </c>
      <c r="E266" s="8">
        <f t="shared" si="42"/>
        <v>156.87637899999993</v>
      </c>
      <c r="F266" s="8">
        <f t="shared" si="43"/>
        <v>896.9544559999997</v>
      </c>
      <c r="G266" s="8">
        <f t="shared" si="44"/>
        <v>9.235481597028658</v>
      </c>
      <c r="H266" s="11">
        <f t="shared" si="39"/>
        <v>127.22625784579105</v>
      </c>
      <c r="I266" s="11">
        <f t="shared" si="32"/>
        <v>-32.17973169833029</v>
      </c>
      <c r="J266" s="11">
        <f t="shared" si="32"/>
        <v>4.01870124378088</v>
      </c>
      <c r="M266" s="14"/>
      <c r="N266" s="14"/>
      <c r="O266" s="15"/>
      <c r="P266" s="15"/>
      <c r="Q266" s="15"/>
      <c r="R266" s="8"/>
    </row>
    <row r="267" spans="1:18" ht="21" customHeight="1">
      <c r="A267" s="12">
        <v>41789</v>
      </c>
      <c r="B267" s="12"/>
      <c r="C267" s="8">
        <v>704.8404740000005</v>
      </c>
      <c r="D267" s="8">
        <v>92.660078</v>
      </c>
      <c r="E267" s="8">
        <f t="shared" si="42"/>
        <v>612.1803960000005</v>
      </c>
      <c r="F267" s="8">
        <f t="shared" si="43"/>
        <v>1509.1348520000001</v>
      </c>
      <c r="G267" s="8">
        <f>E267/$G$50*100</f>
        <v>36.03972004810058</v>
      </c>
      <c r="H267" s="11">
        <f t="shared" si="39"/>
        <v>290.2310850762312</v>
      </c>
      <c r="I267" s="11">
        <f t="shared" si="32"/>
        <v>31.412793280238827</v>
      </c>
      <c r="J267" s="11">
        <f t="shared" si="32"/>
        <v>13.627137155605357</v>
      </c>
      <c r="M267" s="14"/>
      <c r="N267" s="14"/>
      <c r="O267" s="15"/>
      <c r="P267" s="15"/>
      <c r="Q267" s="15"/>
      <c r="R267" s="8"/>
    </row>
    <row r="268" spans="1:18" ht="21" customHeight="1">
      <c r="A268" s="12">
        <v>41820</v>
      </c>
      <c r="B268" s="12"/>
      <c r="C268" s="8">
        <v>276.26937799999996</v>
      </c>
      <c r="D268" s="8">
        <v>86.77728399999998</v>
      </c>
      <c r="E268" s="8">
        <f t="shared" si="42"/>
        <v>189.49209399999998</v>
      </c>
      <c r="F268" s="8">
        <f t="shared" si="43"/>
        <v>1698.626946</v>
      </c>
      <c r="G268" s="8">
        <f>E268/$G$50*100</f>
        <v>11.155603909747464</v>
      </c>
      <c r="H268" s="11">
        <f t="shared" si="39"/>
        <v>-69.04636358201843</v>
      </c>
      <c r="I268" s="11">
        <f t="shared" si="32"/>
        <v>47.68638265231897</v>
      </c>
      <c r="J268" s="11">
        <f t="shared" si="32"/>
        <v>16.62760525499808</v>
      </c>
      <c r="M268" s="14"/>
      <c r="N268" s="14"/>
      <c r="O268" s="15"/>
      <c r="P268" s="15"/>
      <c r="Q268" s="15"/>
      <c r="R268" s="8"/>
    </row>
    <row r="269" spans="1:18" ht="21" customHeight="1">
      <c r="A269" s="12">
        <v>41850</v>
      </c>
      <c r="B269" s="12"/>
      <c r="C269" s="8">
        <v>150.221471</v>
      </c>
      <c r="D269" s="8">
        <v>116.56108</v>
      </c>
      <c r="E269" s="8">
        <f>C269-D269</f>
        <v>33.660391000000004</v>
      </c>
      <c r="F269" s="8">
        <f>E269</f>
        <v>33.660391000000004</v>
      </c>
      <c r="G269" s="8">
        <f>E269/$F$280*100</f>
        <v>3.25589212296495</v>
      </c>
      <c r="H269" s="11">
        <f>(E269-E268)/ABS(E268)*100</f>
        <v>-82.23651958798872</v>
      </c>
      <c r="I269" s="11">
        <f aca="true" t="shared" si="45" ref="I269:J278">(E269-E257)/ABS(E257)*100</f>
        <v>-72.46549164939839</v>
      </c>
      <c r="J269" s="11">
        <f t="shared" si="45"/>
        <v>-72.46549164939839</v>
      </c>
      <c r="M269" s="14"/>
      <c r="N269" s="14"/>
      <c r="O269" s="15"/>
      <c r="P269" s="15"/>
      <c r="Q269" s="15"/>
      <c r="R269" s="8"/>
    </row>
    <row r="270" spans="1:18" ht="21" customHeight="1">
      <c r="A270" s="12">
        <v>41881</v>
      </c>
      <c r="B270" s="12"/>
      <c r="C270" s="8">
        <v>136.202587</v>
      </c>
      <c r="D270" s="8">
        <v>55.23816</v>
      </c>
      <c r="E270" s="8">
        <f aca="true" t="shared" si="46" ref="E270:E280">C270-D270</f>
        <v>80.964427</v>
      </c>
      <c r="F270" s="8">
        <f aca="true" t="shared" si="47" ref="F270:F277">E270+F269</f>
        <v>114.624818</v>
      </c>
      <c r="G270" s="8">
        <f aca="true" t="shared" si="48" ref="G270:G277">E270/$F$280*100</f>
        <v>7.831502614145829</v>
      </c>
      <c r="H270" s="11">
        <f t="shared" si="39"/>
        <v>140.53323385340352</v>
      </c>
      <c r="I270" s="11">
        <f t="shared" si="45"/>
        <v>309.98827424730814</v>
      </c>
      <c r="J270" s="11">
        <f t="shared" si="45"/>
        <v>-19.27602611073451</v>
      </c>
      <c r="M270" s="14"/>
      <c r="N270" s="14"/>
      <c r="O270" s="15"/>
      <c r="P270" s="15"/>
      <c r="Q270" s="15"/>
      <c r="R270" s="8"/>
    </row>
    <row r="271" spans="1:18" ht="21" customHeight="1">
      <c r="A271" s="12">
        <v>41912</v>
      </c>
      <c r="B271" s="12"/>
      <c r="C271" s="8">
        <v>143.611891</v>
      </c>
      <c r="D271" s="8">
        <v>53.266962</v>
      </c>
      <c r="E271" s="8">
        <f t="shared" si="46"/>
        <v>90.34492900000001</v>
      </c>
      <c r="F271" s="8">
        <f t="shared" si="47"/>
        <v>204.969747</v>
      </c>
      <c r="G271" s="8">
        <f t="shared" si="48"/>
        <v>8.738856975277788</v>
      </c>
      <c r="H271" s="11">
        <f t="shared" si="39"/>
        <v>11.585954903379983</v>
      </c>
      <c r="I271" s="11">
        <f t="shared" si="45"/>
        <v>-7.315948919285928</v>
      </c>
      <c r="J271" s="11">
        <f t="shared" si="45"/>
        <v>-14.407723473725605</v>
      </c>
      <c r="M271" s="14"/>
      <c r="N271" s="14"/>
      <c r="O271" s="15"/>
      <c r="P271" s="15"/>
      <c r="Q271" s="15"/>
      <c r="R271" s="8"/>
    </row>
    <row r="272" spans="1:18" ht="21" customHeight="1">
      <c r="A272" s="12">
        <v>41942</v>
      </c>
      <c r="B272" s="12"/>
      <c r="C272" s="8">
        <v>973.533301</v>
      </c>
      <c r="D272" s="8">
        <v>711.375331</v>
      </c>
      <c r="E272" s="8">
        <f t="shared" si="46"/>
        <v>262.1579700000001</v>
      </c>
      <c r="F272" s="8">
        <f t="shared" si="47"/>
        <v>467.1277170000001</v>
      </c>
      <c r="G272" s="8">
        <f t="shared" si="48"/>
        <v>25.35793685508531</v>
      </c>
      <c r="H272" s="11">
        <f t="shared" si="39"/>
        <v>190.17452656363267</v>
      </c>
      <c r="I272" s="11">
        <f t="shared" si="45"/>
        <v>350.337603792018</v>
      </c>
      <c r="J272" s="11">
        <f t="shared" si="45"/>
        <v>56.91966551630322</v>
      </c>
      <c r="M272" s="14"/>
      <c r="N272" s="14"/>
      <c r="O272" s="15"/>
      <c r="P272" s="15"/>
      <c r="Q272" s="15"/>
      <c r="R272" s="8"/>
    </row>
    <row r="273" spans="1:18" ht="21" customHeight="1">
      <c r="A273" s="12">
        <v>41973</v>
      </c>
      <c r="B273" s="12"/>
      <c r="C273" s="8">
        <v>163.156842</v>
      </c>
      <c r="D273" s="8">
        <v>118.866285</v>
      </c>
      <c r="E273" s="8">
        <f t="shared" si="46"/>
        <v>44.29055700000001</v>
      </c>
      <c r="F273" s="8">
        <f t="shared" si="47"/>
        <v>511.4182740000001</v>
      </c>
      <c r="G273" s="8">
        <f t="shared" si="48"/>
        <v>4.284123605635779</v>
      </c>
      <c r="H273" s="11">
        <f t="shared" si="39"/>
        <v>-83.10539366779504</v>
      </c>
      <c r="I273" s="11">
        <f t="shared" si="45"/>
        <v>-22.514251626283606</v>
      </c>
      <c r="J273" s="11">
        <f t="shared" si="45"/>
        <v>44.12420361541226</v>
      </c>
      <c r="M273" s="14"/>
      <c r="N273" s="14"/>
      <c r="O273" s="15"/>
      <c r="P273" s="15"/>
      <c r="Q273" s="15"/>
      <c r="R273" s="8"/>
    </row>
    <row r="274" spans="1:18" ht="21" customHeight="1">
      <c r="A274" s="12">
        <v>42004</v>
      </c>
      <c r="B274" s="12"/>
      <c r="C274" s="8">
        <v>237.622238</v>
      </c>
      <c r="D274" s="8">
        <v>115.797499</v>
      </c>
      <c r="E274" s="8">
        <f t="shared" si="46"/>
        <v>121.82473900000001</v>
      </c>
      <c r="F274" s="8">
        <f t="shared" si="47"/>
        <v>633.2430130000001</v>
      </c>
      <c r="G274" s="8">
        <f t="shared" si="48"/>
        <v>11.783826518603451</v>
      </c>
      <c r="H274" s="11">
        <f t="shared" si="39"/>
        <v>175.05804228201507</v>
      </c>
      <c r="I274" s="11">
        <f t="shared" si="45"/>
        <v>34.963970054364054</v>
      </c>
      <c r="J274" s="11">
        <f t="shared" si="45"/>
        <v>42.26658441946045</v>
      </c>
      <c r="M274" s="14"/>
      <c r="N274" s="14"/>
      <c r="O274" s="15"/>
      <c r="P274" s="15"/>
      <c r="Q274" s="15"/>
      <c r="R274" s="8"/>
    </row>
    <row r="275" spans="1:18" ht="21" customHeight="1">
      <c r="A275" s="12">
        <v>42035</v>
      </c>
      <c r="B275" s="12"/>
      <c r="C275" s="8">
        <v>105.923472</v>
      </c>
      <c r="D275" s="8">
        <v>90.991121</v>
      </c>
      <c r="E275" s="8">
        <f t="shared" si="46"/>
        <v>14.932350999999997</v>
      </c>
      <c r="F275" s="8">
        <f t="shared" si="47"/>
        <v>648.1753640000002</v>
      </c>
      <c r="G275" s="8">
        <f t="shared" si="48"/>
        <v>1.444371932525911</v>
      </c>
      <c r="H275" s="11">
        <f t="shared" si="39"/>
        <v>-87.74275970334729</v>
      </c>
      <c r="I275" s="11">
        <f t="shared" si="45"/>
        <v>-89.26559596690345</v>
      </c>
      <c r="J275" s="11">
        <f t="shared" si="45"/>
        <v>10.947600411052411</v>
      </c>
      <c r="M275" s="14"/>
      <c r="N275" s="14"/>
      <c r="O275" s="15"/>
      <c r="P275" s="15"/>
      <c r="Q275" s="15"/>
      <c r="R275" s="8"/>
    </row>
    <row r="276" spans="1:18" ht="21" customHeight="1">
      <c r="A276" s="12">
        <v>42036</v>
      </c>
      <c r="B276" s="12"/>
      <c r="C276" s="8">
        <v>138.002663</v>
      </c>
      <c r="D276" s="8">
        <v>47.921251</v>
      </c>
      <c r="E276" s="8">
        <f t="shared" si="46"/>
        <v>90.08141200000001</v>
      </c>
      <c r="F276" s="8">
        <f t="shared" si="47"/>
        <v>738.2567760000002</v>
      </c>
      <c r="G276" s="8">
        <f t="shared" si="48"/>
        <v>8.713367582579785</v>
      </c>
      <c r="H276" s="11">
        <f t="shared" si="39"/>
        <v>503.2634244935712</v>
      </c>
      <c r="I276" s="11">
        <f t="shared" si="45"/>
        <v>3.7555726569374364</v>
      </c>
      <c r="J276" s="11">
        <f t="shared" si="45"/>
        <v>10.017076013512098</v>
      </c>
      <c r="M276" s="14"/>
      <c r="N276" s="14"/>
      <c r="O276" s="15"/>
      <c r="P276" s="15"/>
      <c r="Q276" s="15"/>
      <c r="R276" s="8"/>
    </row>
    <row r="277" spans="1:18" ht="21" customHeight="1">
      <c r="A277" s="12">
        <v>42094</v>
      </c>
      <c r="B277" s="12"/>
      <c r="C277" s="8">
        <v>184.324573</v>
      </c>
      <c r="D277" s="8">
        <v>59.930041</v>
      </c>
      <c r="E277" s="8">
        <f t="shared" si="46"/>
        <v>124.39453199999998</v>
      </c>
      <c r="F277" s="8">
        <f t="shared" si="47"/>
        <v>862.6513080000002</v>
      </c>
      <c r="G277" s="8">
        <f t="shared" si="48"/>
        <v>12.032396678895124</v>
      </c>
      <c r="H277" s="11">
        <f t="shared" si="39"/>
        <v>38.09123240652574</v>
      </c>
      <c r="I277" s="11">
        <f t="shared" si="45"/>
        <v>80.17820262691374</v>
      </c>
      <c r="J277" s="11">
        <f t="shared" si="45"/>
        <v>16.562202666084442</v>
      </c>
      <c r="M277" s="14"/>
      <c r="N277" s="14"/>
      <c r="O277" s="15"/>
      <c r="P277" s="15"/>
      <c r="Q277" s="15"/>
      <c r="R277" s="8"/>
    </row>
    <row r="278" spans="1:18" ht="21" customHeight="1">
      <c r="A278" s="12">
        <v>42124</v>
      </c>
      <c r="B278" s="12"/>
      <c r="C278" s="8">
        <v>205.954288</v>
      </c>
      <c r="D278" s="8">
        <v>70.471719</v>
      </c>
      <c r="E278" s="8">
        <f t="shared" si="46"/>
        <v>135.482569</v>
      </c>
      <c r="F278" s="8">
        <f>E278+F277</f>
        <v>998.1338770000002</v>
      </c>
      <c r="G278" s="8">
        <f>E278/$F$280*100</f>
        <v>13.10491696921035</v>
      </c>
      <c r="H278" s="11">
        <f aca="true" t="shared" si="49" ref="H278:H283">(E278-E277)/ABS(E277)*100</f>
        <v>8.913604819864613</v>
      </c>
      <c r="I278" s="11">
        <f t="shared" si="45"/>
        <v>-13.637368567768846</v>
      </c>
      <c r="J278" s="11">
        <f t="shared" si="45"/>
        <v>11.280329823123209</v>
      </c>
      <c r="M278" s="14"/>
      <c r="N278" s="14"/>
      <c r="O278" s="15"/>
      <c r="P278" s="15"/>
      <c r="Q278" s="15"/>
      <c r="R278" s="8"/>
    </row>
    <row r="279" spans="1:18" ht="21" customHeight="1">
      <c r="A279" s="12">
        <v>42155</v>
      </c>
      <c r="B279" s="12"/>
      <c r="C279" s="8">
        <v>196.666065</v>
      </c>
      <c r="D279" s="8">
        <v>127.543045</v>
      </c>
      <c r="E279" s="8">
        <f t="shared" si="46"/>
        <v>69.12302</v>
      </c>
      <c r="F279" s="8">
        <f>E279+F278</f>
        <v>1067.2568970000002</v>
      </c>
      <c r="G279" s="8">
        <f>E279/$F$280*100</f>
        <v>6.686110578262405</v>
      </c>
      <c r="H279" s="11">
        <f t="shared" si="49"/>
        <v>-48.98013780651001</v>
      </c>
      <c r="I279" s="11">
        <f aca="true" t="shared" si="50" ref="I279:J281">(E279-E267)/ABS(E267)*100</f>
        <v>-88.7087171605541</v>
      </c>
      <c r="J279" s="11">
        <f t="shared" si="50"/>
        <v>-29.280216702595897</v>
      </c>
      <c r="M279" s="14"/>
      <c r="N279" s="14"/>
      <c r="O279" s="15"/>
      <c r="P279" s="15"/>
      <c r="Q279" s="15"/>
      <c r="R279" s="8"/>
    </row>
    <row r="280" spans="1:18" ht="21" customHeight="1">
      <c r="A280" s="12">
        <v>42185</v>
      </c>
      <c r="B280" s="12"/>
      <c r="C280" s="8">
        <v>207.726</v>
      </c>
      <c r="D280" s="8">
        <v>241.152852</v>
      </c>
      <c r="E280" s="8">
        <f t="shared" si="46"/>
        <v>-33.426852</v>
      </c>
      <c r="F280" s="8">
        <f>E280+F279</f>
        <v>1033.8300450000002</v>
      </c>
      <c r="G280" s="8">
        <f>E280/$F$280*100</f>
        <v>-3.233302433186684</v>
      </c>
      <c r="H280" s="11">
        <f t="shared" si="49"/>
        <v>-148.35849475326742</v>
      </c>
      <c r="I280" s="11">
        <f t="shared" si="50"/>
        <v>-117.64023569236615</v>
      </c>
      <c r="J280" s="11">
        <f t="shared" si="50"/>
        <v>-39.13731043567231</v>
      </c>
      <c r="M280" s="14"/>
      <c r="N280" s="14"/>
      <c r="O280" s="15"/>
      <c r="P280" s="15"/>
      <c r="Q280" s="15"/>
      <c r="R280" s="8"/>
    </row>
    <row r="281" spans="1:18" ht="21" customHeight="1">
      <c r="A281" s="12">
        <v>42215</v>
      </c>
      <c r="B281" s="12"/>
      <c r="C281" s="8">
        <v>275.270859</v>
      </c>
      <c r="D281" s="8">
        <v>107.371467</v>
      </c>
      <c r="E281" s="8">
        <f aca="true" t="shared" si="51" ref="E281:E286">C281-D281</f>
        <v>167.89939199999998</v>
      </c>
      <c r="F281" s="8">
        <f>E281</f>
        <v>167.89939199999998</v>
      </c>
      <c r="G281" s="8">
        <f>E281/$F$292*100</f>
        <v>7.016500683756079</v>
      </c>
      <c r="H281" s="11">
        <f>(E281-E280)/ABS(E280)*100</f>
        <v>602.2889741456959</v>
      </c>
      <c r="I281" s="11">
        <f aca="true" t="shared" si="52" ref="I281:I286">(E281-E269)/ABS(E269)*100</f>
        <v>398.8040453837864</v>
      </c>
      <c r="J281" s="11">
        <f t="shared" si="50"/>
        <v>398.8040453837864</v>
      </c>
      <c r="M281" s="14"/>
      <c r="N281" s="14"/>
      <c r="O281" s="15"/>
      <c r="P281" s="15"/>
      <c r="Q281" s="15"/>
      <c r="R281" s="8"/>
    </row>
    <row r="282" spans="1:18" ht="21" customHeight="1">
      <c r="A282" s="12">
        <v>42246</v>
      </c>
      <c r="B282" s="12"/>
      <c r="C282" s="8">
        <v>261.919835</v>
      </c>
      <c r="D282" s="8">
        <v>98.050264</v>
      </c>
      <c r="E282" s="8">
        <f t="shared" si="51"/>
        <v>163.86957099999998</v>
      </c>
      <c r="F282" s="8">
        <f aca="true" t="shared" si="53" ref="F282:F287">E282+F281</f>
        <v>331.768963</v>
      </c>
      <c r="G282" s="8">
        <f aca="true" t="shared" si="54" ref="G282:G291">E282/$F$292*100</f>
        <v>6.848094821977171</v>
      </c>
      <c r="H282" s="11">
        <f t="shared" si="49"/>
        <v>-2.400140317363388</v>
      </c>
      <c r="I282" s="11">
        <f t="shared" si="52"/>
        <v>102.39699961070554</v>
      </c>
      <c r="J282" s="11">
        <f aca="true" t="shared" si="55" ref="J282:J287">(F282-F270)/ABS(F270)*100</f>
        <v>189.43903143209351</v>
      </c>
      <c r="M282" s="14"/>
      <c r="N282" s="14"/>
      <c r="O282" s="15"/>
      <c r="P282" s="15"/>
      <c r="Q282" s="15"/>
      <c r="R282" s="8"/>
    </row>
    <row r="283" spans="1:18" ht="21" customHeight="1">
      <c r="A283" s="12">
        <v>42277</v>
      </c>
      <c r="B283" s="12"/>
      <c r="C283" s="8">
        <v>241.258835</v>
      </c>
      <c r="D283" s="8">
        <v>58.75689</v>
      </c>
      <c r="E283" s="8">
        <f t="shared" si="51"/>
        <v>182.501945</v>
      </c>
      <c r="F283" s="8">
        <f t="shared" si="53"/>
        <v>514.270908</v>
      </c>
      <c r="G283" s="8">
        <f t="shared" si="54"/>
        <v>7.626740077053491</v>
      </c>
      <c r="H283" s="11">
        <f t="shared" si="49"/>
        <v>11.370246401633668</v>
      </c>
      <c r="I283" s="11">
        <f t="shared" si="52"/>
        <v>102.00574290118706</v>
      </c>
      <c r="J283" s="11">
        <f t="shared" si="55"/>
        <v>150.90088441198105</v>
      </c>
      <c r="M283" s="14"/>
      <c r="N283" s="14"/>
      <c r="O283" s="15"/>
      <c r="P283" s="15"/>
      <c r="Q283" s="15"/>
      <c r="R283" s="8"/>
    </row>
    <row r="284" spans="1:18" ht="21" customHeight="1">
      <c r="A284" s="12">
        <v>42307</v>
      </c>
      <c r="B284" s="12"/>
      <c r="C284" s="8">
        <v>263.431054</v>
      </c>
      <c r="D284" s="8">
        <v>53.687939</v>
      </c>
      <c r="E284" s="8">
        <f t="shared" si="51"/>
        <v>209.74311500000002</v>
      </c>
      <c r="F284" s="8">
        <f t="shared" si="53"/>
        <v>724.014023</v>
      </c>
      <c r="G284" s="8">
        <f t="shared" si="54"/>
        <v>8.765146152587795</v>
      </c>
      <c r="H284" s="11">
        <f aca="true" t="shared" si="56" ref="H284:H289">(E284-E283)/ABS(E283)*100</f>
        <v>14.926509413365435</v>
      </c>
      <c r="I284" s="11">
        <f t="shared" si="52"/>
        <v>-19.993614918516517</v>
      </c>
      <c r="J284" s="11">
        <f t="shared" si="55"/>
        <v>54.992734674316026</v>
      </c>
      <c r="M284" s="14"/>
      <c r="N284" s="14"/>
      <c r="O284" s="15"/>
      <c r="P284" s="15"/>
      <c r="Q284" s="15"/>
      <c r="R284" s="8"/>
    </row>
    <row r="285" spans="1:18" ht="21" customHeight="1">
      <c r="A285" s="12">
        <v>42338</v>
      </c>
      <c r="B285" s="12"/>
      <c r="C285" s="8">
        <v>293.741857</v>
      </c>
      <c r="D285" s="8">
        <v>69.938222</v>
      </c>
      <c r="E285" s="8">
        <f t="shared" si="51"/>
        <v>223.80363499999999</v>
      </c>
      <c r="F285" s="8">
        <f t="shared" si="53"/>
        <v>947.8176579999999</v>
      </c>
      <c r="G285" s="8">
        <f>E285/$F$292*100</f>
        <v>9.352734034942758</v>
      </c>
      <c r="H285" s="11">
        <f t="shared" si="56"/>
        <v>6.703686078086505</v>
      </c>
      <c r="I285" s="11">
        <f t="shared" si="52"/>
        <v>405.30779055228396</v>
      </c>
      <c r="J285" s="11">
        <f t="shared" si="55"/>
        <v>85.33120660447885</v>
      </c>
      <c r="M285" s="14"/>
      <c r="N285" s="14"/>
      <c r="O285" s="15"/>
      <c r="P285" s="15"/>
      <c r="Q285" s="15"/>
      <c r="R285" s="8"/>
    </row>
    <row r="286" spans="1:18" ht="21" customHeight="1">
      <c r="A286" s="12">
        <v>42368</v>
      </c>
      <c r="B286" s="12"/>
      <c r="C286" s="8">
        <v>426.032013</v>
      </c>
      <c r="D286" s="8">
        <v>101.983438</v>
      </c>
      <c r="E286" s="8">
        <f t="shared" si="51"/>
        <v>324.048575</v>
      </c>
      <c r="F286" s="8">
        <f t="shared" si="53"/>
        <v>1271.866233</v>
      </c>
      <c r="G286" s="8">
        <f t="shared" si="54"/>
        <v>13.541961176712796</v>
      </c>
      <c r="H286" s="11">
        <f t="shared" si="56"/>
        <v>44.791470880265216</v>
      </c>
      <c r="I286" s="11">
        <f t="shared" si="52"/>
        <v>165.99570634007267</v>
      </c>
      <c r="J286" s="11">
        <f t="shared" si="55"/>
        <v>100.84962753469809</v>
      </c>
      <c r="M286" s="14"/>
      <c r="N286" s="14"/>
      <c r="O286" s="15"/>
      <c r="P286" s="15"/>
      <c r="Q286" s="15"/>
      <c r="R286" s="8"/>
    </row>
    <row r="287" spans="1:18" ht="21" customHeight="1">
      <c r="A287" s="12">
        <v>42400</v>
      </c>
      <c r="B287" s="12"/>
      <c r="C287" s="8">
        <v>147.128345</v>
      </c>
      <c r="D287" s="8">
        <v>69.122852</v>
      </c>
      <c r="E287" s="8">
        <f aca="true" t="shared" si="57" ref="E287:E292">C287-D287</f>
        <v>78.005493</v>
      </c>
      <c r="F287" s="8">
        <f t="shared" si="53"/>
        <v>1349.8717259999999</v>
      </c>
      <c r="G287" s="8">
        <f t="shared" si="54"/>
        <v>3.259842626298671</v>
      </c>
      <c r="H287" s="11">
        <f t="shared" si="56"/>
        <v>-75.92783952220744</v>
      </c>
      <c r="I287" s="11">
        <f aca="true" t="shared" si="58" ref="I287:I292">(E287-E275)/ABS(E275)*100</f>
        <v>422.3925756901911</v>
      </c>
      <c r="J287" s="11">
        <f t="shared" si="55"/>
        <v>108.25717868536569</v>
      </c>
      <c r="M287" s="14"/>
      <c r="N287" s="14"/>
      <c r="O287" s="15"/>
      <c r="P287" s="15"/>
      <c r="Q287" s="15"/>
      <c r="R287" s="8"/>
    </row>
    <row r="288" spans="1:18" ht="21" customHeight="1">
      <c r="A288" s="12">
        <v>42429</v>
      </c>
      <c r="B288" s="12"/>
      <c r="C288" s="8">
        <v>212.051319</v>
      </c>
      <c r="D288" s="8">
        <v>57.661461</v>
      </c>
      <c r="E288" s="8">
        <f t="shared" si="57"/>
        <v>154.389858</v>
      </c>
      <c r="F288" s="8">
        <f>E288+F287</f>
        <v>1504.2615839999999</v>
      </c>
      <c r="G288" s="8">
        <f t="shared" si="54"/>
        <v>6.451938457418619</v>
      </c>
      <c r="H288" s="11">
        <f t="shared" si="56"/>
        <v>97.92177712408022</v>
      </c>
      <c r="I288" s="11">
        <f t="shared" si="58"/>
        <v>71.38925175817623</v>
      </c>
      <c r="J288" s="11">
        <f aca="true" t="shared" si="59" ref="J288:J293">(F288-F276)/ABS(F276)*100</f>
        <v>103.75858819072994</v>
      </c>
      <c r="M288" s="14"/>
      <c r="N288" s="14"/>
      <c r="O288" s="15"/>
      <c r="P288" s="15"/>
      <c r="Q288" s="15"/>
      <c r="R288" s="8"/>
    </row>
    <row r="289" spans="1:18" ht="21" customHeight="1">
      <c r="A289" s="12">
        <v>42460</v>
      </c>
      <c r="B289" s="12"/>
      <c r="C289" s="8">
        <v>363.210403</v>
      </c>
      <c r="D289" s="8">
        <v>76.135542</v>
      </c>
      <c r="E289" s="8">
        <f t="shared" si="57"/>
        <v>287.074861</v>
      </c>
      <c r="F289" s="8">
        <f>E289+F288</f>
        <v>1791.336445</v>
      </c>
      <c r="G289" s="8">
        <f t="shared" si="54"/>
        <v>11.996832951579012</v>
      </c>
      <c r="H289" s="11">
        <f t="shared" si="56"/>
        <v>85.94152797264701</v>
      </c>
      <c r="I289" s="11">
        <f t="shared" si="58"/>
        <v>130.77771698196514</v>
      </c>
      <c r="J289" s="11">
        <f t="shared" si="59"/>
        <v>107.65475324590818</v>
      </c>
      <c r="M289" s="14"/>
      <c r="N289" s="14"/>
      <c r="O289" s="15"/>
      <c r="P289" s="15"/>
      <c r="Q289" s="15"/>
      <c r="R289" s="8"/>
    </row>
    <row r="290" spans="1:18" ht="21" customHeight="1">
      <c r="A290" s="12">
        <v>42490</v>
      </c>
      <c r="B290" s="12"/>
      <c r="C290" s="8">
        <v>237.721808</v>
      </c>
      <c r="D290" s="8">
        <v>90.389024</v>
      </c>
      <c r="E290" s="8">
        <f t="shared" si="57"/>
        <v>147.332784</v>
      </c>
      <c r="F290" s="8">
        <f>E290+F289</f>
        <v>1938.6692289999999</v>
      </c>
      <c r="G290" s="8">
        <f>E290/$F$292*100</f>
        <v>6.157023961561974</v>
      </c>
      <c r="H290" s="11">
        <f aca="true" t="shared" si="60" ref="H290:H295">(E290-E289)/ABS(E289)*100</f>
        <v>-48.67792202815</v>
      </c>
      <c r="I290" s="11">
        <f t="shared" si="58"/>
        <v>8.746671315333554</v>
      </c>
      <c r="J290" s="11">
        <f t="shared" si="59"/>
        <v>94.22937881107501</v>
      </c>
      <c r="M290" s="14"/>
      <c r="N290" s="14"/>
      <c r="O290" s="15"/>
      <c r="P290" s="15"/>
      <c r="Q290" s="15"/>
      <c r="R290" s="8"/>
    </row>
    <row r="291" spans="1:18" ht="21" customHeight="1">
      <c r="A291" s="12">
        <v>42521</v>
      </c>
      <c r="B291" s="12"/>
      <c r="C291" s="8">
        <v>194.946449</v>
      </c>
      <c r="D291" s="8">
        <v>35.951563</v>
      </c>
      <c r="E291" s="8">
        <f t="shared" si="57"/>
        <v>158.994886</v>
      </c>
      <c r="F291" s="8">
        <f>E291+F290</f>
        <v>2097.664115</v>
      </c>
      <c r="G291" s="8">
        <f t="shared" si="54"/>
        <v>6.6443821686544275</v>
      </c>
      <c r="H291" s="11">
        <f t="shared" si="60"/>
        <v>7.915483359087279</v>
      </c>
      <c r="I291" s="11">
        <f t="shared" si="58"/>
        <v>130.01727355083736</v>
      </c>
      <c r="J291" s="11">
        <f t="shared" si="59"/>
        <v>96.54725313993447</v>
      </c>
      <c r="M291" s="14"/>
      <c r="N291" s="14"/>
      <c r="O291" s="15"/>
      <c r="P291" s="15"/>
      <c r="Q291" s="15"/>
      <c r="R291" s="8"/>
    </row>
    <row r="292" spans="1:18" ht="21" customHeight="1">
      <c r="A292" s="12">
        <v>42522</v>
      </c>
      <c r="B292" s="12"/>
      <c r="C292" s="8">
        <v>339.618804</v>
      </c>
      <c r="D292" s="8">
        <v>44.360869</v>
      </c>
      <c r="E292" s="8">
        <f t="shared" si="57"/>
        <v>295.25793500000003</v>
      </c>
      <c r="F292" s="8">
        <f>E292+F291</f>
        <v>2392.92205</v>
      </c>
      <c r="G292" s="8">
        <f>E292/$F$292*100</f>
        <v>12.338802887457199</v>
      </c>
      <c r="H292" s="11">
        <f t="shared" si="60"/>
        <v>85.70278732109662</v>
      </c>
      <c r="I292" s="11">
        <f t="shared" si="58"/>
        <v>983.2956660112656</v>
      </c>
      <c r="J292" s="11">
        <f t="shared" si="59"/>
        <v>131.46184051944437</v>
      </c>
      <c r="M292" s="14"/>
      <c r="N292" s="14"/>
      <c r="O292" s="15"/>
      <c r="P292" s="15"/>
      <c r="Q292" s="15"/>
      <c r="R292" s="8"/>
    </row>
    <row r="293" spans="1:18" ht="21" customHeight="1">
      <c r="A293" s="12">
        <v>42552</v>
      </c>
      <c r="B293" s="12"/>
      <c r="C293" s="8">
        <v>157.700393</v>
      </c>
      <c r="D293" s="8">
        <v>30.529923</v>
      </c>
      <c r="E293" s="8">
        <f aca="true" t="shared" si="61" ref="E293:E298">C293-D293</f>
        <v>127.17047</v>
      </c>
      <c r="F293" s="8">
        <f>E293</f>
        <v>127.17047</v>
      </c>
      <c r="G293" s="8">
        <f>E293/$F$304*100</f>
        <v>5.284309649050971</v>
      </c>
      <c r="H293" s="11">
        <f>(E293-E292)/ABS(E292)*100</f>
        <v>-56.929025463786445</v>
      </c>
      <c r="I293" s="11">
        <f aca="true" t="shared" si="62" ref="I293:I298">(E293-E281)/ABS(E281)*100</f>
        <v>-24.25793298882225</v>
      </c>
      <c r="J293" s="11">
        <f t="shared" si="59"/>
        <v>-24.25793298882225</v>
      </c>
      <c r="M293" s="14"/>
      <c r="N293" s="14"/>
      <c r="O293" s="15"/>
      <c r="P293" s="15"/>
      <c r="Q293" s="15"/>
      <c r="R293" s="8"/>
    </row>
    <row r="294" spans="1:18" ht="21" customHeight="1">
      <c r="A294" s="12">
        <v>42583</v>
      </c>
      <c r="B294" s="12"/>
      <c r="C294" s="8">
        <v>164.745783</v>
      </c>
      <c r="D294" s="8">
        <v>37.736769</v>
      </c>
      <c r="E294" s="8">
        <f t="shared" si="61"/>
        <v>127.00901399999998</v>
      </c>
      <c r="F294" s="8">
        <f aca="true" t="shared" si="63" ref="F294:F299">E294+F293</f>
        <v>254.17948399999997</v>
      </c>
      <c r="G294" s="8">
        <f aca="true" t="shared" si="64" ref="G294:G302">E294/$F$304*100</f>
        <v>5.277600674092419</v>
      </c>
      <c r="H294" s="11">
        <f t="shared" si="60"/>
        <v>-0.12696029196087374</v>
      </c>
      <c r="I294" s="11">
        <f t="shared" si="62"/>
        <v>-22.493838712740637</v>
      </c>
      <c r="J294" s="11">
        <f aca="true" t="shared" si="65" ref="J294:J299">(F294-F282)/ABS(F282)*100</f>
        <v>-23.386599607872306</v>
      </c>
      <c r="M294" s="14"/>
      <c r="N294" s="14"/>
      <c r="O294" s="15"/>
      <c r="P294" s="15"/>
      <c r="Q294" s="15"/>
      <c r="R294" s="8"/>
    </row>
    <row r="295" spans="1:18" ht="21" customHeight="1">
      <c r="A295" s="12">
        <v>42614</v>
      </c>
      <c r="B295" s="12"/>
      <c r="C295" s="8">
        <v>223.377322</v>
      </c>
      <c r="D295" s="8">
        <v>31.997574</v>
      </c>
      <c r="E295" s="8">
        <f t="shared" si="61"/>
        <v>191.379748</v>
      </c>
      <c r="F295" s="8">
        <f t="shared" si="63"/>
        <v>445.55923199999995</v>
      </c>
      <c r="G295" s="8">
        <f t="shared" si="64"/>
        <v>7.952395308355338</v>
      </c>
      <c r="H295" s="11">
        <f t="shared" si="60"/>
        <v>50.68202009662088</v>
      </c>
      <c r="I295" s="11">
        <f t="shared" si="62"/>
        <v>4.86449774548978</v>
      </c>
      <c r="J295" s="11">
        <f t="shared" si="65"/>
        <v>-13.360988329520676</v>
      </c>
      <c r="M295" s="14"/>
      <c r="N295" s="14"/>
      <c r="O295" s="15"/>
      <c r="P295" s="15"/>
      <c r="Q295" s="15"/>
      <c r="R295" s="8"/>
    </row>
    <row r="296" spans="1:18" ht="21" customHeight="1">
      <c r="A296" s="12">
        <v>42644</v>
      </c>
      <c r="B296" s="12"/>
      <c r="C296" s="8">
        <v>212.696467</v>
      </c>
      <c r="D296" s="8">
        <v>71.021413</v>
      </c>
      <c r="E296" s="8">
        <f t="shared" si="61"/>
        <v>141.67505400000002</v>
      </c>
      <c r="F296" s="8">
        <f t="shared" si="63"/>
        <v>587.234286</v>
      </c>
      <c r="G296" s="8">
        <f t="shared" si="64"/>
        <v>5.887018070170044</v>
      </c>
      <c r="H296" s="11">
        <f aca="true" t="shared" si="66" ref="H296:H302">(E296-E295)/ABS(E295)*100</f>
        <v>-25.971762696646454</v>
      </c>
      <c r="I296" s="11">
        <f t="shared" si="62"/>
        <v>-32.45306097413495</v>
      </c>
      <c r="J296" s="11">
        <f t="shared" si="65"/>
        <v>-18.891862954980358</v>
      </c>
      <c r="M296" s="14"/>
      <c r="N296" s="14"/>
      <c r="O296" s="15"/>
      <c r="P296" s="15"/>
      <c r="Q296" s="15"/>
      <c r="R296" s="8"/>
    </row>
    <row r="297" spans="1:18" ht="21" customHeight="1">
      <c r="A297" s="12">
        <v>42675</v>
      </c>
      <c r="B297" s="12"/>
      <c r="C297" s="8">
        <v>268.254423</v>
      </c>
      <c r="D297" s="8">
        <v>84.357281</v>
      </c>
      <c r="E297" s="8">
        <f t="shared" si="61"/>
        <v>183.89714199999997</v>
      </c>
      <c r="F297" s="8">
        <f t="shared" si="63"/>
        <v>771.1314279999999</v>
      </c>
      <c r="G297" s="8">
        <f t="shared" si="64"/>
        <v>7.641470869011465</v>
      </c>
      <c r="H297" s="11">
        <f t="shared" si="66"/>
        <v>29.802062401190227</v>
      </c>
      <c r="I297" s="11">
        <f t="shared" si="62"/>
        <v>-17.83102986687415</v>
      </c>
      <c r="J297" s="11">
        <f t="shared" si="65"/>
        <v>-18.64137352883122</v>
      </c>
      <c r="M297" s="14"/>
      <c r="N297" s="14"/>
      <c r="O297" s="15"/>
      <c r="P297" s="15"/>
      <c r="Q297" s="15"/>
      <c r="R297" s="8"/>
    </row>
    <row r="298" spans="1:18" ht="21" customHeight="1">
      <c r="A298" s="12">
        <v>42705</v>
      </c>
      <c r="B298" s="12"/>
      <c r="C298" s="8">
        <v>772.739635</v>
      </c>
      <c r="D298" s="8">
        <v>87.709393</v>
      </c>
      <c r="E298" s="8">
        <f t="shared" si="61"/>
        <v>685.030242</v>
      </c>
      <c r="F298" s="8">
        <f t="shared" si="63"/>
        <v>1456.16167</v>
      </c>
      <c r="G298" s="8">
        <f t="shared" si="64"/>
        <v>28.465035300194476</v>
      </c>
      <c r="H298" s="11">
        <f t="shared" si="66"/>
        <v>272.5072801838324</v>
      </c>
      <c r="I298" s="11">
        <f t="shared" si="62"/>
        <v>111.39739373950339</v>
      </c>
      <c r="J298" s="11">
        <f t="shared" si="65"/>
        <v>14.490158809019974</v>
      </c>
      <c r="M298" s="14"/>
      <c r="N298" s="14"/>
      <c r="O298" s="15"/>
      <c r="P298" s="15"/>
      <c r="Q298" s="15"/>
      <c r="R298" s="8"/>
    </row>
    <row r="299" spans="1:18" ht="21" customHeight="1">
      <c r="A299" s="12">
        <v>42736</v>
      </c>
      <c r="B299" s="12"/>
      <c r="C299" s="8">
        <v>154.510925</v>
      </c>
      <c r="D299" s="8">
        <v>84.88843</v>
      </c>
      <c r="E299" s="8">
        <f aca="true" t="shared" si="67" ref="E299:E331">C299-D299</f>
        <v>69.62249499999999</v>
      </c>
      <c r="F299" s="8">
        <f t="shared" si="63"/>
        <v>1525.784165</v>
      </c>
      <c r="G299" s="8">
        <f t="shared" si="64"/>
        <v>2.8930208571180316</v>
      </c>
      <c r="H299" s="11">
        <f t="shared" si="66"/>
        <v>-89.83658082061726</v>
      </c>
      <c r="I299" s="11">
        <f aca="true" t="shared" si="68" ref="I299:I304">(E299-E287)/ABS(E287)*100</f>
        <v>-10.746676519306165</v>
      </c>
      <c r="J299" s="11">
        <f t="shared" si="65"/>
        <v>13.03178928869573</v>
      </c>
      <c r="M299" s="14"/>
      <c r="N299" s="14"/>
      <c r="O299" s="15"/>
      <c r="P299" s="15"/>
      <c r="Q299" s="15"/>
      <c r="R299" s="8"/>
    </row>
    <row r="300" spans="1:18" ht="21" customHeight="1">
      <c r="A300" s="12">
        <v>42767</v>
      </c>
      <c r="B300" s="12"/>
      <c r="C300" s="8">
        <v>144.369504</v>
      </c>
      <c r="D300" s="8">
        <v>31.530682</v>
      </c>
      <c r="E300" s="8">
        <f t="shared" si="67"/>
        <v>112.83882200000001</v>
      </c>
      <c r="F300" s="8">
        <f>E300+F299</f>
        <v>1638.622987</v>
      </c>
      <c r="G300" s="8">
        <f t="shared" si="64"/>
        <v>4.6887872308889404</v>
      </c>
      <c r="H300" s="11">
        <f t="shared" si="66"/>
        <v>62.072361813520224</v>
      </c>
      <c r="I300" s="11">
        <f t="shared" si="68"/>
        <v>-26.91306057163418</v>
      </c>
      <c r="J300" s="11">
        <f aca="true" t="shared" si="69" ref="J300:J307">(F300-F288)/ABS(F288)*100</f>
        <v>8.932050411253481</v>
      </c>
      <c r="M300" s="14"/>
      <c r="N300" s="14"/>
      <c r="O300" s="15"/>
      <c r="P300" s="15"/>
      <c r="Q300" s="15"/>
      <c r="R300" s="8"/>
    </row>
    <row r="301" spans="1:18" ht="21" customHeight="1">
      <c r="A301" s="12">
        <v>42795</v>
      </c>
      <c r="B301" s="12"/>
      <c r="C301" s="8">
        <v>274.003374</v>
      </c>
      <c r="D301" s="8">
        <v>57.495182</v>
      </c>
      <c r="E301" s="8">
        <f t="shared" si="67"/>
        <v>216.508192</v>
      </c>
      <c r="F301" s="8">
        <f>E301+F300</f>
        <v>1855.131179</v>
      </c>
      <c r="G301" s="8">
        <f t="shared" si="64"/>
        <v>8.996556575470551</v>
      </c>
      <c r="H301" s="11">
        <f t="shared" si="66"/>
        <v>91.87384994146784</v>
      </c>
      <c r="I301" s="11">
        <f t="shared" si="68"/>
        <v>-24.581277773395836</v>
      </c>
      <c r="J301" s="11">
        <f t="shared" si="69"/>
        <v>3.5612926973079064</v>
      </c>
      <c r="M301" s="14"/>
      <c r="N301" s="14"/>
      <c r="O301" s="15"/>
      <c r="P301" s="15"/>
      <c r="Q301" s="15"/>
      <c r="R301" s="8"/>
    </row>
    <row r="302" spans="1:18" ht="21" customHeight="1">
      <c r="A302" s="12">
        <v>42826</v>
      </c>
      <c r="B302" s="12"/>
      <c r="C302" s="8">
        <v>163.079333</v>
      </c>
      <c r="D302" s="8">
        <v>73.847954</v>
      </c>
      <c r="E302" s="8">
        <f t="shared" si="67"/>
        <v>89.23137899999999</v>
      </c>
      <c r="F302" s="8">
        <f>E302+F301</f>
        <v>1944.362558</v>
      </c>
      <c r="G302" s="8">
        <f t="shared" si="64"/>
        <v>3.7078280598304323</v>
      </c>
      <c r="H302" s="11">
        <f t="shared" si="66"/>
        <v>-58.78614191189588</v>
      </c>
      <c r="I302" s="11">
        <f t="shared" si="68"/>
        <v>-39.43548979567237</v>
      </c>
      <c r="J302" s="11">
        <f t="shared" si="69"/>
        <v>0.2936720155679624</v>
      </c>
      <c r="M302" s="14"/>
      <c r="N302" s="14"/>
      <c r="O302" s="15"/>
      <c r="P302" s="15"/>
      <c r="Q302" s="15"/>
      <c r="R302" s="8"/>
    </row>
    <row r="303" spans="1:18" ht="21" customHeight="1">
      <c r="A303" s="12">
        <v>42856</v>
      </c>
      <c r="B303" s="12"/>
      <c r="C303" s="8">
        <v>320.487973</v>
      </c>
      <c r="D303" s="8">
        <v>58.360243</v>
      </c>
      <c r="E303" s="8">
        <f t="shared" si="67"/>
        <v>262.12773000000004</v>
      </c>
      <c r="F303" s="8">
        <f>E303+F302</f>
        <v>2206.490288</v>
      </c>
      <c r="G303" s="8">
        <f>E303/$F$304*100</f>
        <v>10.89218348349918</v>
      </c>
      <c r="H303" s="11">
        <f aca="true" t="shared" si="70" ref="H303:H308">(E303-E302)/ABS(E302)*100</f>
        <v>193.76182788792275</v>
      </c>
      <c r="I303" s="11">
        <f t="shared" si="68"/>
        <v>64.86551020263634</v>
      </c>
      <c r="J303" s="11">
        <f t="shared" si="69"/>
        <v>5.187969428556484</v>
      </c>
      <c r="M303" s="14"/>
      <c r="N303" s="14"/>
      <c r="O303" s="15"/>
      <c r="P303" s="15"/>
      <c r="Q303" s="15"/>
      <c r="R303" s="8"/>
    </row>
    <row r="304" spans="1:18" ht="21" customHeight="1">
      <c r="A304" s="12">
        <v>42916</v>
      </c>
      <c r="B304" s="12"/>
      <c r="C304" s="8">
        <v>254.811609</v>
      </c>
      <c r="D304" s="8">
        <v>54.73456</v>
      </c>
      <c r="E304" s="8">
        <f t="shared" si="67"/>
        <v>200.077049</v>
      </c>
      <c r="F304" s="8">
        <f>E304+F303</f>
        <v>2406.567337</v>
      </c>
      <c r="G304" s="8">
        <f>E304/$F$304*100</f>
        <v>8.31379392231816</v>
      </c>
      <c r="H304" s="11">
        <f t="shared" si="70"/>
        <v>-23.67192551509146</v>
      </c>
      <c r="I304" s="11">
        <f t="shared" si="68"/>
        <v>-32.23652092533941</v>
      </c>
      <c r="J304" s="11">
        <f t="shared" si="69"/>
        <v>0.5702353321538336</v>
      </c>
      <c r="M304" s="14"/>
      <c r="N304" s="14"/>
      <c r="O304" s="15"/>
      <c r="P304" s="15"/>
      <c r="Q304" s="15"/>
      <c r="R304" s="8"/>
    </row>
    <row r="305" spans="1:18" ht="21" customHeight="1">
      <c r="A305" s="12">
        <v>42947</v>
      </c>
      <c r="B305" s="12"/>
      <c r="C305" s="8">
        <v>530.017205</v>
      </c>
      <c r="D305" s="8">
        <v>53.423918</v>
      </c>
      <c r="E305" s="8">
        <f t="shared" si="67"/>
        <v>476.593287</v>
      </c>
      <c r="F305" s="8">
        <f>E305</f>
        <v>476.593287</v>
      </c>
      <c r="G305" s="8">
        <f aca="true" t="shared" si="71" ref="G305:G316">E305/$F$316*100</f>
        <v>17.141877168805085</v>
      </c>
      <c r="H305" s="11">
        <f t="shared" si="70"/>
        <v>138.2048762624443</v>
      </c>
      <c r="I305" s="11">
        <f aca="true" t="shared" si="72" ref="I305:I310">(E305-E293)/ABS(E293)*100</f>
        <v>274.76726082714015</v>
      </c>
      <c r="J305" s="11">
        <f t="shared" si="69"/>
        <v>274.76726082714015</v>
      </c>
      <c r="M305" s="14"/>
      <c r="N305" s="14"/>
      <c r="O305" s="15"/>
      <c r="P305" s="15"/>
      <c r="Q305" s="15"/>
      <c r="R305" s="8"/>
    </row>
    <row r="306" spans="1:18" ht="21" customHeight="1">
      <c r="A306" s="12">
        <v>42978</v>
      </c>
      <c r="B306" s="12"/>
      <c r="C306" s="8">
        <v>332.696395</v>
      </c>
      <c r="D306" s="8">
        <v>51.966012</v>
      </c>
      <c r="E306" s="8">
        <f t="shared" si="67"/>
        <v>280.730383</v>
      </c>
      <c r="F306" s="8">
        <f aca="true" t="shared" si="73" ref="F306:F311">E306+F305</f>
        <v>757.32367</v>
      </c>
      <c r="G306" s="8">
        <f t="shared" si="71"/>
        <v>10.09717483271561</v>
      </c>
      <c r="H306" s="11">
        <f t="shared" si="70"/>
        <v>-41.096446245160806</v>
      </c>
      <c r="I306" s="11">
        <f t="shared" si="72"/>
        <v>121.03185762862473</v>
      </c>
      <c r="J306" s="11">
        <f t="shared" si="69"/>
        <v>197.9483859523454</v>
      </c>
      <c r="M306" s="14"/>
      <c r="N306" s="14"/>
      <c r="O306" s="15"/>
      <c r="P306" s="15"/>
      <c r="Q306" s="15"/>
      <c r="R306" s="8"/>
    </row>
    <row r="307" spans="1:18" ht="21" customHeight="1">
      <c r="A307" s="12">
        <v>43008</v>
      </c>
      <c r="B307" s="12"/>
      <c r="C307" s="8">
        <v>222.178678</v>
      </c>
      <c r="D307" s="8">
        <v>88.937942</v>
      </c>
      <c r="E307" s="8">
        <f t="shared" si="67"/>
        <v>133.24073599999997</v>
      </c>
      <c r="F307" s="8">
        <f t="shared" si="73"/>
        <v>890.564406</v>
      </c>
      <c r="G307" s="8">
        <f t="shared" si="71"/>
        <v>4.792338441798457</v>
      </c>
      <c r="H307" s="11">
        <f t="shared" si="70"/>
        <v>-52.53782844017992</v>
      </c>
      <c r="I307" s="11">
        <f t="shared" si="72"/>
        <v>-30.37887373537561</v>
      </c>
      <c r="J307" s="11">
        <f t="shared" si="69"/>
        <v>99.87564885649144</v>
      </c>
      <c r="M307" s="14"/>
      <c r="N307" s="14"/>
      <c r="O307" s="15"/>
      <c r="P307" s="15"/>
      <c r="Q307" s="15"/>
      <c r="R307" s="8"/>
    </row>
    <row r="308" spans="1:18" ht="21" customHeight="1">
      <c r="A308" s="12">
        <v>43039</v>
      </c>
      <c r="B308" s="12"/>
      <c r="C308" s="8">
        <v>350.502094</v>
      </c>
      <c r="D308" s="8">
        <v>48.609916</v>
      </c>
      <c r="E308" s="8">
        <f t="shared" si="67"/>
        <v>301.892178</v>
      </c>
      <c r="F308" s="8">
        <f t="shared" si="73"/>
        <v>1192.456584</v>
      </c>
      <c r="G308" s="8">
        <f t="shared" si="71"/>
        <v>10.858312054863333</v>
      </c>
      <c r="H308" s="11">
        <f t="shared" si="70"/>
        <v>126.57648633823221</v>
      </c>
      <c r="I308" s="11">
        <f t="shared" si="72"/>
        <v>113.08774514389808</v>
      </c>
      <c r="J308" s="11">
        <f aca="true" t="shared" si="74" ref="J308:J313">(F308-F296)/ABS(F296)*100</f>
        <v>103.06317468663606</v>
      </c>
      <c r="M308" s="14"/>
      <c r="N308" s="14"/>
      <c r="O308" s="15"/>
      <c r="P308" s="15"/>
      <c r="Q308" s="15"/>
      <c r="R308" s="8"/>
    </row>
    <row r="309" spans="1:18" ht="21" customHeight="1">
      <c r="A309" s="12">
        <v>43069</v>
      </c>
      <c r="B309" s="12"/>
      <c r="C309" s="8">
        <v>279.259936</v>
      </c>
      <c r="D309" s="8">
        <v>120.826229</v>
      </c>
      <c r="E309" s="8">
        <f t="shared" si="67"/>
        <v>158.43370699999997</v>
      </c>
      <c r="F309" s="8">
        <f t="shared" si="73"/>
        <v>1350.890291</v>
      </c>
      <c r="G309" s="8">
        <f t="shared" si="71"/>
        <v>5.698467055396132</v>
      </c>
      <c r="H309" s="11">
        <f aca="true" t="shared" si="75" ref="H309:H314">(E309-E308)/ABS(E308)*100</f>
        <v>-47.51977078385914</v>
      </c>
      <c r="I309" s="11">
        <f t="shared" si="72"/>
        <v>-13.846563749207155</v>
      </c>
      <c r="J309" s="11">
        <f t="shared" si="74"/>
        <v>75.18288607477169</v>
      </c>
      <c r="M309" s="14"/>
      <c r="N309" s="14"/>
      <c r="O309" s="15"/>
      <c r="P309" s="15"/>
      <c r="Q309" s="15"/>
      <c r="R309" s="8"/>
    </row>
    <row r="310" spans="1:18" ht="21" customHeight="1">
      <c r="A310" s="12">
        <v>43100</v>
      </c>
      <c r="B310" s="12"/>
      <c r="C310" s="8">
        <v>257.799712</v>
      </c>
      <c r="D310" s="8">
        <v>62.973773</v>
      </c>
      <c r="E310" s="8">
        <f t="shared" si="67"/>
        <v>194.825939</v>
      </c>
      <c r="F310" s="8">
        <f t="shared" si="73"/>
        <v>1545.71623</v>
      </c>
      <c r="G310" s="8">
        <f t="shared" si="71"/>
        <v>7.007405279787569</v>
      </c>
      <c r="H310" s="11">
        <f t="shared" si="75"/>
        <v>22.97000599752428</v>
      </c>
      <c r="I310" s="11">
        <f t="shared" si="72"/>
        <v>-71.5595126966672</v>
      </c>
      <c r="J310" s="11">
        <f t="shared" si="74"/>
        <v>6.150042391927542</v>
      </c>
      <c r="M310" s="14"/>
      <c r="N310" s="14"/>
      <c r="O310" s="15"/>
      <c r="P310" s="15"/>
      <c r="Q310" s="15"/>
      <c r="R310" s="8"/>
    </row>
    <row r="311" spans="1:18" ht="21" customHeight="1">
      <c r="A311" s="12">
        <v>43131</v>
      </c>
      <c r="B311" s="12"/>
      <c r="C311" s="8">
        <v>182.47311</v>
      </c>
      <c r="D311" s="8">
        <v>63.964088</v>
      </c>
      <c r="E311" s="8">
        <f t="shared" si="67"/>
        <v>118.50902199999999</v>
      </c>
      <c r="F311" s="8">
        <f t="shared" si="73"/>
        <v>1664.225252</v>
      </c>
      <c r="G311" s="8">
        <f t="shared" si="71"/>
        <v>4.262475267552855</v>
      </c>
      <c r="H311" s="11">
        <f t="shared" si="75"/>
        <v>-39.17184610617995</v>
      </c>
      <c r="I311" s="11">
        <f aca="true" t="shared" si="76" ref="I311:I317">(E311-E299)/ABS(E299)*100</f>
        <v>70.21656865356522</v>
      </c>
      <c r="J311" s="11">
        <f t="shared" si="74"/>
        <v>9.07343844402789</v>
      </c>
      <c r="M311" s="14"/>
      <c r="N311" s="14"/>
      <c r="O311" s="15"/>
      <c r="P311" s="15"/>
      <c r="Q311" s="15"/>
      <c r="R311" s="8"/>
    </row>
    <row r="312" spans="1:18" ht="21" customHeight="1">
      <c r="A312" s="12">
        <v>43159</v>
      </c>
      <c r="B312" s="12"/>
      <c r="C312" s="8">
        <v>309.12031</v>
      </c>
      <c r="D312" s="8">
        <v>35.235272</v>
      </c>
      <c r="E312" s="8">
        <f t="shared" si="67"/>
        <v>273.885038</v>
      </c>
      <c r="F312" s="8">
        <f>E312+F311</f>
        <v>1938.11029</v>
      </c>
      <c r="G312" s="8">
        <f t="shared" si="71"/>
        <v>9.850964769819583</v>
      </c>
      <c r="H312" s="11">
        <f t="shared" si="75"/>
        <v>131.10901885596527</v>
      </c>
      <c r="I312" s="11">
        <f t="shared" si="76"/>
        <v>142.72234781040166</v>
      </c>
      <c r="J312" s="11">
        <f t="shared" si="74"/>
        <v>18.276766857048866</v>
      </c>
      <c r="M312" s="14"/>
      <c r="N312" s="14"/>
      <c r="O312" s="15"/>
      <c r="P312" s="15"/>
      <c r="Q312" s="15"/>
      <c r="R312" s="8"/>
    </row>
    <row r="313" spans="1:18" ht="21" customHeight="1">
      <c r="A313" s="12">
        <v>43190</v>
      </c>
      <c r="B313" s="12"/>
      <c r="C313" s="8">
        <v>186.668226</v>
      </c>
      <c r="D313" s="8">
        <v>34.046929</v>
      </c>
      <c r="E313" s="8">
        <f t="shared" si="67"/>
        <v>152.621297</v>
      </c>
      <c r="F313" s="8">
        <f>E313+F312</f>
        <v>2090.731587</v>
      </c>
      <c r="G313" s="8">
        <f t="shared" si="71"/>
        <v>5.489409099708364</v>
      </c>
      <c r="H313" s="11">
        <f t="shared" si="75"/>
        <v>-44.275416388389935</v>
      </c>
      <c r="I313" s="11">
        <f t="shared" si="76"/>
        <v>-29.50784190188979</v>
      </c>
      <c r="J313" s="11">
        <f t="shared" si="74"/>
        <v>12.699932525903618</v>
      </c>
      <c r="M313" s="14"/>
      <c r="N313" s="14"/>
      <c r="O313" s="15"/>
      <c r="P313" s="15"/>
      <c r="Q313" s="15"/>
      <c r="R313" s="8"/>
    </row>
    <row r="314" spans="1:18" ht="21" customHeight="1">
      <c r="A314" s="12">
        <v>43220</v>
      </c>
      <c r="B314" s="12"/>
      <c r="C314" s="8">
        <v>226.87116</v>
      </c>
      <c r="D314" s="8">
        <v>31.316997</v>
      </c>
      <c r="E314" s="8">
        <f t="shared" si="67"/>
        <v>195.55416300000002</v>
      </c>
      <c r="F314" s="8">
        <f>E314+F313</f>
        <v>2286.28575</v>
      </c>
      <c r="G314" s="8">
        <f t="shared" si="71"/>
        <v>7.03359768891266</v>
      </c>
      <c r="H314" s="11">
        <f t="shared" si="75"/>
        <v>28.13032443303114</v>
      </c>
      <c r="I314" s="11">
        <f t="shared" si="76"/>
        <v>119.1540298844872</v>
      </c>
      <c r="J314" s="11">
        <f aca="true" t="shared" si="77" ref="J314:J319">(F314-F302)/ABS(F302)*100</f>
        <v>17.58536187570425</v>
      </c>
      <c r="M314" s="14"/>
      <c r="N314" s="14"/>
      <c r="O314" s="15"/>
      <c r="P314" s="15"/>
      <c r="Q314" s="15"/>
      <c r="R314" s="8"/>
    </row>
    <row r="315" spans="1:18" ht="21" customHeight="1">
      <c r="A315" s="12">
        <v>43251</v>
      </c>
      <c r="B315" s="12"/>
      <c r="C315" s="8">
        <v>307.554023</v>
      </c>
      <c r="D315" s="8">
        <v>58.16211</v>
      </c>
      <c r="E315" s="8">
        <f t="shared" si="67"/>
        <v>249.391913</v>
      </c>
      <c r="F315" s="8">
        <f>E315+F314</f>
        <v>2535.677663</v>
      </c>
      <c r="G315" s="8">
        <f t="shared" si="71"/>
        <v>8.970007879148586</v>
      </c>
      <c r="H315" s="11">
        <f aca="true" t="shared" si="78" ref="H315:H321">(E315-E314)/ABS(E314)*100</f>
        <v>27.53086366154218</v>
      </c>
      <c r="I315" s="11">
        <f t="shared" si="76"/>
        <v>-4.858630180027139</v>
      </c>
      <c r="J315" s="11">
        <f t="shared" si="77"/>
        <v>14.919049351374259</v>
      </c>
      <c r="M315" s="14"/>
      <c r="N315" s="14"/>
      <c r="O315" s="15"/>
      <c r="P315" s="15"/>
      <c r="Q315" s="15"/>
      <c r="R315" s="8"/>
    </row>
    <row r="316" spans="1:18" ht="21" customHeight="1">
      <c r="A316" s="12">
        <v>43281</v>
      </c>
      <c r="B316" s="12"/>
      <c r="C316" s="8">
        <v>309.371099</v>
      </c>
      <c r="D316" s="8">
        <v>64.762319</v>
      </c>
      <c r="E316" s="8">
        <f t="shared" si="67"/>
        <v>244.60878000000002</v>
      </c>
      <c r="F316" s="8">
        <f>E316+F315</f>
        <v>2780.286443</v>
      </c>
      <c r="G316" s="8">
        <f t="shared" si="71"/>
        <v>8.797970461491763</v>
      </c>
      <c r="H316" s="11">
        <f t="shared" si="78"/>
        <v>-1.9179182446064176</v>
      </c>
      <c r="I316" s="11">
        <f t="shared" si="76"/>
        <v>22.257290989932603</v>
      </c>
      <c r="J316" s="11">
        <f t="shared" si="77"/>
        <v>15.52913563872574</v>
      </c>
      <c r="M316" s="14"/>
      <c r="N316" s="14"/>
      <c r="O316" s="15"/>
      <c r="P316" s="15"/>
      <c r="Q316" s="15"/>
      <c r="R316" s="8"/>
    </row>
    <row r="317" spans="1:18" ht="21" customHeight="1">
      <c r="A317" s="12">
        <v>43312</v>
      </c>
      <c r="B317" s="12"/>
      <c r="C317" s="8">
        <v>216.692436</v>
      </c>
      <c r="D317" s="8">
        <v>85.648365</v>
      </c>
      <c r="E317" s="8">
        <f t="shared" si="67"/>
        <v>131.04407099999997</v>
      </c>
      <c r="F317" s="8">
        <f>E317</f>
        <v>131.04407099999997</v>
      </c>
      <c r="G317" s="8">
        <f>E317/$F$328*100</f>
        <v>9.61866404136578</v>
      </c>
      <c r="H317" s="11">
        <f t="shared" si="78"/>
        <v>-46.42707796506734</v>
      </c>
      <c r="I317" s="11">
        <f t="shared" si="76"/>
        <v>-72.50400402723255</v>
      </c>
      <c r="J317" s="11">
        <f t="shared" si="77"/>
        <v>-72.50400402723255</v>
      </c>
      <c r="M317" s="14"/>
      <c r="N317" s="14"/>
      <c r="O317" s="15"/>
      <c r="P317" s="15"/>
      <c r="Q317" s="15"/>
      <c r="R317" s="8"/>
    </row>
    <row r="318" spans="1:18" ht="21" customHeight="1">
      <c r="A318" s="12">
        <v>43343</v>
      </c>
      <c r="B318" s="12"/>
      <c r="C318" s="8">
        <v>231.746941</v>
      </c>
      <c r="D318" s="8">
        <v>84.799423</v>
      </c>
      <c r="E318" s="8">
        <f t="shared" si="67"/>
        <v>146.947518</v>
      </c>
      <c r="F318" s="8">
        <f aca="true" t="shared" si="79" ref="F318:F323">E318+F317</f>
        <v>277.991589</v>
      </c>
      <c r="G318" s="8">
        <f aca="true" t="shared" si="80" ref="G318:G328">E318/$F$328*100</f>
        <v>10.78598059850072</v>
      </c>
      <c r="H318" s="11">
        <f t="shared" si="78"/>
        <v>12.135953102372737</v>
      </c>
      <c r="I318" s="11">
        <f aca="true" t="shared" si="81" ref="I318:I323">(E318-E306)/ABS(E306)*100</f>
        <v>-47.655285320506266</v>
      </c>
      <c r="J318" s="11">
        <f t="shared" si="77"/>
        <v>-63.29289575750353</v>
      </c>
      <c r="M318" s="14"/>
      <c r="N318" s="14"/>
      <c r="O318" s="15"/>
      <c r="P318" s="15"/>
      <c r="Q318" s="15"/>
      <c r="R318" s="8"/>
    </row>
    <row r="319" spans="1:18" ht="21" customHeight="1">
      <c r="A319" s="12">
        <v>43373</v>
      </c>
      <c r="B319" s="12"/>
      <c r="C319" s="8">
        <v>185.787828</v>
      </c>
      <c r="D319" s="8">
        <v>76.698586</v>
      </c>
      <c r="E319" s="8">
        <f t="shared" si="67"/>
        <v>109.08924199999998</v>
      </c>
      <c r="F319" s="8">
        <f t="shared" si="79"/>
        <v>387.080831</v>
      </c>
      <c r="G319" s="8">
        <f t="shared" si="80"/>
        <v>8.007174695643037</v>
      </c>
      <c r="H319" s="11">
        <f t="shared" si="78"/>
        <v>-25.763127213894162</v>
      </c>
      <c r="I319" s="11">
        <f t="shared" si="81"/>
        <v>-18.12620878948011</v>
      </c>
      <c r="J319" s="11">
        <f t="shared" si="77"/>
        <v>-56.53533552518828</v>
      </c>
      <c r="M319" s="14"/>
      <c r="N319" s="14"/>
      <c r="O319" s="15"/>
      <c r="P319" s="15"/>
      <c r="Q319" s="15"/>
      <c r="R319" s="8"/>
    </row>
    <row r="320" spans="1:18" ht="21" customHeight="1">
      <c r="A320" s="12">
        <v>43404</v>
      </c>
      <c r="B320" s="12"/>
      <c r="C320" s="8">
        <v>224.65594</v>
      </c>
      <c r="D320" s="8">
        <v>615.522445</v>
      </c>
      <c r="E320" s="8">
        <f t="shared" si="67"/>
        <v>-390.86650499999996</v>
      </c>
      <c r="F320" s="8">
        <f t="shared" si="79"/>
        <v>-3.785673999999972</v>
      </c>
      <c r="G320" s="8">
        <f t="shared" si="80"/>
        <v>-28.689688651521045</v>
      </c>
      <c r="H320" s="11">
        <f t="shared" si="78"/>
        <v>-458.29977166767736</v>
      </c>
      <c r="I320" s="11">
        <f t="shared" si="81"/>
        <v>-229.47222004539645</v>
      </c>
      <c r="J320" s="11">
        <f aca="true" t="shared" si="82" ref="J320:J328">(F320-F308)/ABS(F308)*100</f>
        <v>-100.31746849745264</v>
      </c>
      <c r="M320" s="14"/>
      <c r="N320" s="14"/>
      <c r="O320" s="15"/>
      <c r="P320" s="15"/>
      <c r="Q320" s="15"/>
      <c r="R320" s="8"/>
    </row>
    <row r="321" spans="1:18" ht="21" customHeight="1">
      <c r="A321" s="12">
        <v>43434</v>
      </c>
      <c r="B321" s="12"/>
      <c r="C321" s="8">
        <v>344.355426</v>
      </c>
      <c r="D321" s="8">
        <v>106.538668</v>
      </c>
      <c r="E321" s="8">
        <f t="shared" si="67"/>
        <v>237.81675800000002</v>
      </c>
      <c r="F321" s="8">
        <f t="shared" si="79"/>
        <v>234.03108400000005</v>
      </c>
      <c r="G321" s="8">
        <f t="shared" si="80"/>
        <v>17.455803083290874</v>
      </c>
      <c r="H321" s="11">
        <f t="shared" si="78"/>
        <v>160.8434734002086</v>
      </c>
      <c r="I321" s="11">
        <f t="shared" si="81"/>
        <v>50.10490034169312</v>
      </c>
      <c r="J321" s="11">
        <f t="shared" si="82"/>
        <v>-82.67578902897009</v>
      </c>
      <c r="M321" s="14"/>
      <c r="N321" s="14"/>
      <c r="O321" s="15"/>
      <c r="P321" s="15"/>
      <c r="Q321" s="15"/>
      <c r="R321" s="8"/>
    </row>
    <row r="322" spans="1:18" ht="21" customHeight="1">
      <c r="A322" s="12">
        <v>43465</v>
      </c>
      <c r="B322" s="12"/>
      <c r="C322" s="8">
        <v>349.869829</v>
      </c>
      <c r="D322" s="8">
        <v>82.37239</v>
      </c>
      <c r="E322" s="8">
        <f t="shared" si="67"/>
        <v>267.497439</v>
      </c>
      <c r="F322" s="8">
        <f t="shared" si="79"/>
        <v>501.52852300000006</v>
      </c>
      <c r="G322" s="8">
        <f t="shared" si="80"/>
        <v>19.634371689099435</v>
      </c>
      <c r="H322" s="11">
        <f aca="true" t="shared" si="83" ref="H322:H328">(E322-E321)/ABS(E321)*100</f>
        <v>12.480483398062285</v>
      </c>
      <c r="I322" s="11">
        <f t="shared" si="81"/>
        <v>37.30073129533331</v>
      </c>
      <c r="J322" s="11">
        <f t="shared" si="82"/>
        <v>-67.5536483821484</v>
      </c>
      <c r="M322" s="14"/>
      <c r="N322" s="14"/>
      <c r="O322" s="15"/>
      <c r="P322" s="15"/>
      <c r="Q322" s="15"/>
      <c r="R322" s="8"/>
    </row>
    <row r="323" spans="1:18" ht="21" customHeight="1">
      <c r="A323" s="12">
        <v>43496</v>
      </c>
      <c r="B323" s="12"/>
      <c r="C323" s="8">
        <v>216.081657</v>
      </c>
      <c r="D323" s="8">
        <v>70.013489</v>
      </c>
      <c r="E323" s="8">
        <f t="shared" si="67"/>
        <v>146.06816800000001</v>
      </c>
      <c r="F323" s="8">
        <f t="shared" si="79"/>
        <v>647.5966910000001</v>
      </c>
      <c r="G323" s="8">
        <f t="shared" si="80"/>
        <v>10.721436112357772</v>
      </c>
      <c r="H323" s="11">
        <f t="shared" si="83"/>
        <v>-45.39455459982926</v>
      </c>
      <c r="I323" s="11">
        <f t="shared" si="81"/>
        <v>23.2548927793869</v>
      </c>
      <c r="J323" s="11">
        <f t="shared" si="82"/>
        <v>-61.08719716746612</v>
      </c>
      <c r="M323" s="14"/>
      <c r="N323" s="14"/>
      <c r="O323" s="15"/>
      <c r="P323" s="15"/>
      <c r="Q323" s="15"/>
      <c r="R323" s="8"/>
    </row>
    <row r="324" spans="1:18" ht="21" customHeight="1">
      <c r="A324" s="12">
        <v>43524</v>
      </c>
      <c r="B324" s="12"/>
      <c r="C324" s="8">
        <v>175.930414</v>
      </c>
      <c r="D324" s="8">
        <v>63.803752</v>
      </c>
      <c r="E324" s="8">
        <f t="shared" si="67"/>
        <v>112.12666200000001</v>
      </c>
      <c r="F324" s="8">
        <f>E324+F323</f>
        <v>759.7233530000001</v>
      </c>
      <c r="G324" s="8">
        <f t="shared" si="80"/>
        <v>8.230122001153147</v>
      </c>
      <c r="H324" s="11">
        <f t="shared" si="83"/>
        <v>-23.236757511739313</v>
      </c>
      <c r="I324" s="11">
        <f aca="true" t="shared" si="84" ref="I324:I330">(E324-E312)/ABS(E312)*100</f>
        <v>-59.060683701896856</v>
      </c>
      <c r="J324" s="11">
        <f t="shared" si="82"/>
        <v>-60.8008193899017</v>
      </c>
      <c r="M324" s="14"/>
      <c r="N324" s="14"/>
      <c r="O324" s="15"/>
      <c r="P324" s="15"/>
      <c r="Q324" s="15"/>
      <c r="R324" s="8"/>
    </row>
    <row r="325" spans="1:18" ht="21" customHeight="1">
      <c r="A325" s="12">
        <v>43555</v>
      </c>
      <c r="B325" s="12"/>
      <c r="C325" s="8">
        <v>201.792327</v>
      </c>
      <c r="D325" s="8">
        <v>56.394955</v>
      </c>
      <c r="E325" s="8">
        <f t="shared" si="67"/>
        <v>145.397372</v>
      </c>
      <c r="F325" s="8">
        <f>E325+F324</f>
        <v>905.1207250000001</v>
      </c>
      <c r="G325" s="8">
        <f t="shared" si="80"/>
        <v>10.672199536333725</v>
      </c>
      <c r="H325" s="11">
        <f t="shared" si="83"/>
        <v>29.67243419767546</v>
      </c>
      <c r="I325" s="11">
        <f t="shared" si="84"/>
        <v>-4.733235231253478</v>
      </c>
      <c r="J325" s="11">
        <f t="shared" si="82"/>
        <v>-56.707942299816594</v>
      </c>
      <c r="M325" s="14"/>
      <c r="N325" s="14"/>
      <c r="O325" s="15"/>
      <c r="P325" s="15"/>
      <c r="Q325" s="15"/>
      <c r="R325" s="8"/>
    </row>
    <row r="326" spans="1:18" ht="21" customHeight="1">
      <c r="A326" s="12">
        <v>43585</v>
      </c>
      <c r="B326" s="12"/>
      <c r="C326" s="8">
        <v>167.246333</v>
      </c>
      <c r="D326" s="8">
        <v>66.39935</v>
      </c>
      <c r="E326" s="8">
        <f t="shared" si="67"/>
        <v>100.846983</v>
      </c>
      <c r="F326" s="8">
        <f>E326+F325</f>
        <v>1005.9677080000001</v>
      </c>
      <c r="G326" s="8">
        <f t="shared" si="80"/>
        <v>7.4021910465703264</v>
      </c>
      <c r="H326" s="11">
        <f t="shared" si="83"/>
        <v>-30.640436197154923</v>
      </c>
      <c r="I326" s="11">
        <f t="shared" si="84"/>
        <v>-48.43015282676443</v>
      </c>
      <c r="J326" s="11">
        <f t="shared" si="82"/>
        <v>-55.99991348413032</v>
      </c>
      <c r="M326" s="14"/>
      <c r="N326" s="14"/>
      <c r="O326" s="15"/>
      <c r="P326" s="15"/>
      <c r="Q326" s="15"/>
      <c r="R326" s="8"/>
    </row>
    <row r="327" spans="1:18" ht="21" customHeight="1">
      <c r="A327" s="12">
        <v>43616</v>
      </c>
      <c r="B327" s="12"/>
      <c r="C327" s="8">
        <v>312.006298</v>
      </c>
      <c r="D327" s="8">
        <v>58.05412</v>
      </c>
      <c r="E327" s="8">
        <f t="shared" si="67"/>
        <v>253.952178</v>
      </c>
      <c r="F327" s="8">
        <f>E327+F326</f>
        <v>1259.9198860000001</v>
      </c>
      <c r="G327" s="8">
        <f t="shared" si="80"/>
        <v>18.640146510368428</v>
      </c>
      <c r="H327" s="11">
        <f t="shared" si="83"/>
        <v>151.81931124305424</v>
      </c>
      <c r="I327" s="11">
        <f t="shared" si="84"/>
        <v>1.8285536788837315</v>
      </c>
      <c r="J327" s="11">
        <f t="shared" si="82"/>
        <v>-50.312300952741396</v>
      </c>
      <c r="M327" s="14"/>
      <c r="N327" s="14"/>
      <c r="O327" s="15"/>
      <c r="P327" s="15"/>
      <c r="Q327" s="15"/>
      <c r="R327" s="8"/>
    </row>
    <row r="328" spans="1:18" ht="21" customHeight="1">
      <c r="A328" s="12">
        <v>43646</v>
      </c>
      <c r="B328" s="12"/>
      <c r="C328" s="8">
        <v>159.052531</v>
      </c>
      <c r="D328" s="8">
        <v>56.578737</v>
      </c>
      <c r="E328" s="8">
        <f t="shared" si="67"/>
        <v>102.473794</v>
      </c>
      <c r="F328" s="8">
        <f>E328+F327</f>
        <v>1362.3936800000001</v>
      </c>
      <c r="G328" s="8">
        <f t="shared" si="80"/>
        <v>7.521599336837792</v>
      </c>
      <c r="H328" s="11">
        <f t="shared" si="83"/>
        <v>-59.6483893908561</v>
      </c>
      <c r="I328" s="11">
        <f t="shared" si="84"/>
        <v>-58.107066312174084</v>
      </c>
      <c r="J328" s="11">
        <f t="shared" si="82"/>
        <v>-50.99808210660688</v>
      </c>
      <c r="M328" s="14"/>
      <c r="N328" s="14"/>
      <c r="O328" s="15"/>
      <c r="P328" s="15"/>
      <c r="Q328" s="15"/>
      <c r="R328" s="8"/>
    </row>
    <row r="329" spans="1:18" ht="21" customHeight="1">
      <c r="A329" s="12">
        <v>43677</v>
      </c>
      <c r="B329" s="12"/>
      <c r="C329" s="8">
        <v>165.226828</v>
      </c>
      <c r="D329" s="8">
        <v>94.015725</v>
      </c>
      <c r="E329" s="8">
        <f t="shared" si="67"/>
        <v>71.21110300000001</v>
      </c>
      <c r="F329" s="8">
        <f>E329</f>
        <v>71.21110300000001</v>
      </c>
      <c r="G329" s="8">
        <f>E329/$F$340*100</f>
        <v>2.7415111159464387</v>
      </c>
      <c r="H329" s="11">
        <f aca="true" t="shared" si="85" ref="H329:H334">(E329-E328)/ABS(E328)*100</f>
        <v>-30.507986266225284</v>
      </c>
      <c r="I329" s="11">
        <f t="shared" si="84"/>
        <v>-45.6586608943185</v>
      </c>
      <c r="J329" s="11">
        <f aca="true" t="shared" si="86" ref="J329:J334">(F329-F317)/ABS(F317)*100</f>
        <v>-45.6586608943185</v>
      </c>
      <c r="M329" s="14"/>
      <c r="N329" s="14"/>
      <c r="O329" s="15"/>
      <c r="P329" s="15"/>
      <c r="Q329" s="15"/>
      <c r="R329" s="8"/>
    </row>
    <row r="330" spans="1:18" ht="21" customHeight="1">
      <c r="A330" s="12">
        <v>43708</v>
      </c>
      <c r="B330" s="12"/>
      <c r="C330" s="8">
        <v>149.394329</v>
      </c>
      <c r="D330" s="8">
        <v>58.457409</v>
      </c>
      <c r="E330" s="8">
        <f t="shared" si="67"/>
        <v>90.93692</v>
      </c>
      <c r="F330" s="8">
        <f aca="true" t="shared" si="87" ref="F330:F335">E330+F329</f>
        <v>162.14802300000002</v>
      </c>
      <c r="G330" s="8">
        <f aca="true" t="shared" si="88" ref="G330:G339">E330/$F$340*100</f>
        <v>3.5009228410621867</v>
      </c>
      <c r="H330" s="11">
        <f t="shared" si="85"/>
        <v>27.70047951651583</v>
      </c>
      <c r="I330" s="11">
        <f t="shared" si="84"/>
        <v>-38.116055828857206</v>
      </c>
      <c r="J330" s="11">
        <f t="shared" si="86"/>
        <v>-41.671608273011444</v>
      </c>
      <c r="M330" s="14"/>
      <c r="N330" s="14"/>
      <c r="O330" s="15"/>
      <c r="P330" s="15"/>
      <c r="Q330" s="15"/>
      <c r="R330" s="8"/>
    </row>
    <row r="331" spans="1:18" ht="21" customHeight="1">
      <c r="A331" s="12">
        <v>43738</v>
      </c>
      <c r="B331" s="12"/>
      <c r="C331" s="8">
        <v>438.260875</v>
      </c>
      <c r="D331" s="8">
        <v>54.697694</v>
      </c>
      <c r="E331" s="8">
        <f t="shared" si="67"/>
        <v>383.563181</v>
      </c>
      <c r="F331" s="8">
        <f t="shared" si="87"/>
        <v>545.711204</v>
      </c>
      <c r="G331" s="8">
        <f t="shared" si="88"/>
        <v>14.766555776832663</v>
      </c>
      <c r="H331" s="11">
        <f t="shared" si="85"/>
        <v>321.79038062868193</v>
      </c>
      <c r="I331" s="11">
        <f aca="true" t="shared" si="89" ref="I331:I336">(E331-E319)/ABS(E319)*100</f>
        <v>251.60495569306457</v>
      </c>
      <c r="J331" s="11">
        <f t="shared" si="86"/>
        <v>40.98120090064599</v>
      </c>
      <c r="M331" s="14"/>
      <c r="N331" s="14"/>
      <c r="O331" s="15"/>
      <c r="P331" s="15"/>
      <c r="Q331" s="15"/>
      <c r="R331" s="8"/>
    </row>
    <row r="332" spans="1:18" ht="21" customHeight="1">
      <c r="A332" s="12">
        <v>43769</v>
      </c>
      <c r="B332" s="12"/>
      <c r="C332" s="8">
        <v>189.727539</v>
      </c>
      <c r="D332" s="8">
        <v>56.635146</v>
      </c>
      <c r="E332" s="8">
        <f aca="true" t="shared" si="90" ref="E332:E337">C332-D332</f>
        <v>133.09239300000002</v>
      </c>
      <c r="F332" s="8">
        <f t="shared" si="87"/>
        <v>678.803597</v>
      </c>
      <c r="G332" s="8">
        <f t="shared" si="88"/>
        <v>5.1238396750772415</v>
      </c>
      <c r="H332" s="11">
        <f t="shared" si="85"/>
        <v>-65.30105088475632</v>
      </c>
      <c r="I332" s="11">
        <f t="shared" si="89"/>
        <v>134.05060072875776</v>
      </c>
      <c r="J332" s="11">
        <f t="shared" si="86"/>
        <v>18030.85186415959</v>
      </c>
      <c r="M332" s="14"/>
      <c r="N332" s="14"/>
      <c r="O332" s="15"/>
      <c r="P332" s="15"/>
      <c r="Q332" s="15"/>
      <c r="R332" s="8"/>
    </row>
    <row r="333" spans="1:18" ht="21" customHeight="1">
      <c r="A333" s="12">
        <v>43799</v>
      </c>
      <c r="B333" s="12"/>
      <c r="C333" s="8">
        <v>240.978104</v>
      </c>
      <c r="D333" s="8">
        <v>48.454739</v>
      </c>
      <c r="E333" s="8">
        <f t="shared" si="90"/>
        <v>192.523365</v>
      </c>
      <c r="F333" s="8">
        <f t="shared" si="87"/>
        <v>871.326962</v>
      </c>
      <c r="G333" s="8">
        <f t="shared" si="88"/>
        <v>7.411834994704597</v>
      </c>
      <c r="H333" s="11">
        <f t="shared" si="85"/>
        <v>44.65392097954087</v>
      </c>
      <c r="I333" s="11">
        <f t="shared" si="89"/>
        <v>-19.04550099030448</v>
      </c>
      <c r="J333" s="11">
        <f t="shared" si="86"/>
        <v>272.31249247215374</v>
      </c>
      <c r="M333" s="14"/>
      <c r="N333" s="14"/>
      <c r="O333" s="15"/>
      <c r="P333" s="15"/>
      <c r="Q333" s="15"/>
      <c r="R333" s="8"/>
    </row>
    <row r="334" spans="1:18" ht="21" customHeight="1">
      <c r="A334" s="12">
        <v>43830</v>
      </c>
      <c r="B334" s="12"/>
      <c r="C334" s="8">
        <v>579.734564</v>
      </c>
      <c r="D334" s="8">
        <v>78.933899</v>
      </c>
      <c r="E334" s="8">
        <f t="shared" si="90"/>
        <v>500.800665</v>
      </c>
      <c r="F334" s="8">
        <f t="shared" si="87"/>
        <v>1372.1276269999998</v>
      </c>
      <c r="G334" s="8">
        <f t="shared" si="88"/>
        <v>19.280007360240837</v>
      </c>
      <c r="H334" s="11">
        <f t="shared" si="85"/>
        <v>160.12461656277407</v>
      </c>
      <c r="I334" s="11">
        <f t="shared" si="89"/>
        <v>87.21699425316741</v>
      </c>
      <c r="J334" s="11">
        <f t="shared" si="86"/>
        <v>173.5891507809616</v>
      </c>
      <c r="M334" s="14"/>
      <c r="N334" s="14"/>
      <c r="O334" s="15"/>
      <c r="P334" s="15"/>
      <c r="Q334" s="15"/>
      <c r="R334" s="8"/>
    </row>
    <row r="335" spans="1:18" ht="21" customHeight="1">
      <c r="A335" s="12">
        <v>43861</v>
      </c>
      <c r="B335" s="12"/>
      <c r="C335" s="8">
        <v>294.606858</v>
      </c>
      <c r="D335" s="8">
        <v>72.67365</v>
      </c>
      <c r="E335" s="8">
        <f t="shared" si="90"/>
        <v>221.93320799999998</v>
      </c>
      <c r="F335" s="8">
        <f t="shared" si="87"/>
        <v>1594.0608349999998</v>
      </c>
      <c r="G335" s="8">
        <f t="shared" si="88"/>
        <v>8.544065898398639</v>
      </c>
      <c r="H335" s="11">
        <f aca="true" t="shared" si="91" ref="H335:H341">(E335-E334)/ABS(E334)*100</f>
        <v>-55.68432242397282</v>
      </c>
      <c r="I335" s="11">
        <f t="shared" si="89"/>
        <v>51.93810604922488</v>
      </c>
      <c r="J335" s="11">
        <f aca="true" t="shared" si="92" ref="J335:J341">(F335-F323)/ABS(F323)*100</f>
        <v>146.1502439949928</v>
      </c>
      <c r="M335" s="14"/>
      <c r="N335" s="14"/>
      <c r="O335" s="15"/>
      <c r="P335" s="15"/>
      <c r="Q335" s="15"/>
      <c r="R335" s="8"/>
    </row>
    <row r="336" spans="1:18" ht="21" customHeight="1">
      <c r="A336" s="12">
        <v>43890</v>
      </c>
      <c r="B336" s="12"/>
      <c r="C336" s="8">
        <v>321.023531</v>
      </c>
      <c r="D336" s="8">
        <v>43.564992</v>
      </c>
      <c r="E336" s="8">
        <f t="shared" si="90"/>
        <v>277.458539</v>
      </c>
      <c r="F336" s="8">
        <f>E336+F335</f>
        <v>1871.5193739999997</v>
      </c>
      <c r="G336" s="8">
        <f t="shared" si="88"/>
        <v>10.681700420828454</v>
      </c>
      <c r="H336" s="11">
        <f t="shared" si="91"/>
        <v>25.018937679664415</v>
      </c>
      <c r="I336" s="11">
        <f t="shared" si="89"/>
        <v>147.45099341314554</v>
      </c>
      <c r="J336" s="11">
        <f t="shared" si="92"/>
        <v>146.34222004756506</v>
      </c>
      <c r="M336" s="14"/>
      <c r="N336" s="14"/>
      <c r="O336" s="15"/>
      <c r="P336" s="15"/>
      <c r="Q336" s="15"/>
      <c r="R336" s="8"/>
    </row>
    <row r="337" spans="1:18" ht="21" customHeight="1">
      <c r="A337" s="12">
        <v>43921</v>
      </c>
      <c r="B337" s="12"/>
      <c r="C337" s="8">
        <v>319.843206</v>
      </c>
      <c r="D337" s="8">
        <v>41.110835</v>
      </c>
      <c r="E337" s="8">
        <f t="shared" si="90"/>
        <v>278.732371</v>
      </c>
      <c r="F337" s="8">
        <f>E337+F336</f>
        <v>2150.2517449999996</v>
      </c>
      <c r="G337" s="8">
        <f t="shared" si="88"/>
        <v>10.730740871554913</v>
      </c>
      <c r="H337" s="11">
        <f t="shared" si="91"/>
        <v>0.45910715330337243</v>
      </c>
      <c r="I337" s="11">
        <f aca="true" t="shared" si="93" ref="I337:I342">(E337-E325)/ABS(E325)*100</f>
        <v>91.7038576185545</v>
      </c>
      <c r="J337" s="11">
        <f t="shared" si="92"/>
        <v>137.5651872295819</v>
      </c>
      <c r="M337" s="14"/>
      <c r="N337" s="14"/>
      <c r="O337" s="15"/>
      <c r="P337" s="15"/>
      <c r="Q337" s="15"/>
      <c r="R337" s="8"/>
    </row>
    <row r="338" spans="1:18" ht="21" customHeight="1">
      <c r="A338" s="12">
        <v>43951</v>
      </c>
      <c r="B338" s="12"/>
      <c r="C338" s="8">
        <v>192.645197</v>
      </c>
      <c r="D338" s="8">
        <v>41.575112</v>
      </c>
      <c r="E338" s="8">
        <f aca="true" t="shared" si="94" ref="E338:E345">C338-D338</f>
        <v>151.070085</v>
      </c>
      <c r="F338" s="8">
        <f>E338+F337</f>
        <v>2301.3218299999994</v>
      </c>
      <c r="G338" s="8">
        <f t="shared" si="88"/>
        <v>5.81595144389876</v>
      </c>
      <c r="H338" s="11">
        <f t="shared" si="91"/>
        <v>-45.80102610327955</v>
      </c>
      <c r="I338" s="11">
        <f t="shared" si="93"/>
        <v>49.801293510188614</v>
      </c>
      <c r="J338" s="11">
        <f t="shared" si="92"/>
        <v>128.7669685317572</v>
      </c>
      <c r="M338" s="14"/>
      <c r="N338" s="14"/>
      <c r="O338" s="15"/>
      <c r="P338" s="15"/>
      <c r="Q338" s="15"/>
      <c r="R338" s="8"/>
    </row>
    <row r="339" spans="1:18" ht="21" customHeight="1">
      <c r="A339" s="12">
        <v>43981</v>
      </c>
      <c r="B339" s="12"/>
      <c r="C339" s="8">
        <v>204.98901</v>
      </c>
      <c r="D339" s="8">
        <v>83.594326</v>
      </c>
      <c r="E339" s="8">
        <f t="shared" si="94"/>
        <v>121.39468400000001</v>
      </c>
      <c r="F339" s="8">
        <f>E339+F338</f>
        <v>2422.7165139999993</v>
      </c>
      <c r="G339" s="8">
        <f t="shared" si="88"/>
        <v>4.673496991091477</v>
      </c>
      <c r="H339" s="11">
        <f t="shared" si="91"/>
        <v>-19.643466143545226</v>
      </c>
      <c r="I339" s="11">
        <f t="shared" si="93"/>
        <v>-52.19781733866444</v>
      </c>
      <c r="J339" s="11">
        <f t="shared" si="92"/>
        <v>92.29131478285112</v>
      </c>
      <c r="M339" s="14"/>
      <c r="N339" s="14"/>
      <c r="O339" s="15"/>
      <c r="P339" s="15"/>
      <c r="Q339" s="15"/>
      <c r="R339" s="8"/>
    </row>
    <row r="340" spans="1:18" ht="21" customHeight="1">
      <c r="A340" s="12">
        <v>44012</v>
      </c>
      <c r="B340" s="12"/>
      <c r="C340" s="8">
        <v>225.636328</v>
      </c>
      <c r="D340" s="8">
        <v>50.840011</v>
      </c>
      <c r="E340" s="8">
        <f t="shared" si="94"/>
        <v>174.796317</v>
      </c>
      <c r="F340" s="8">
        <f>E340+F339</f>
        <v>2597.512830999999</v>
      </c>
      <c r="G340" s="8">
        <f>E340/$F$330*100</f>
        <v>107.8004614339331</v>
      </c>
      <c r="H340" s="11">
        <f t="shared" si="91"/>
        <v>43.990091856081584</v>
      </c>
      <c r="I340" s="11">
        <f t="shared" si="93"/>
        <v>70.57660322403989</v>
      </c>
      <c r="J340" s="11">
        <f t="shared" si="92"/>
        <v>90.65802118224732</v>
      </c>
      <c r="M340" s="14"/>
      <c r="N340" s="14"/>
      <c r="O340" s="15"/>
      <c r="P340" s="15"/>
      <c r="Q340" s="15"/>
      <c r="R340" s="8"/>
    </row>
    <row r="341" spans="1:18" ht="21" customHeight="1">
      <c r="A341" s="12">
        <v>44042</v>
      </c>
      <c r="B341" s="12"/>
      <c r="C341" s="8">
        <v>180.272729</v>
      </c>
      <c r="D341" s="8">
        <v>75.157965</v>
      </c>
      <c r="E341" s="8">
        <f t="shared" si="94"/>
        <v>105.114764</v>
      </c>
      <c r="F341" s="8">
        <f>E341</f>
        <v>105.114764</v>
      </c>
      <c r="G341" s="8">
        <f>E341/$F$352*100</f>
        <v>5.773947784321626</v>
      </c>
      <c r="H341" s="11">
        <f t="shared" si="91"/>
        <v>-39.86442860806959</v>
      </c>
      <c r="I341" s="11">
        <f t="shared" si="93"/>
        <v>47.61007704093557</v>
      </c>
      <c r="J341" s="11">
        <f t="shared" si="92"/>
        <v>47.61007704093557</v>
      </c>
      <c r="M341" s="14"/>
      <c r="N341" s="14"/>
      <c r="O341" s="15"/>
      <c r="P341" s="15"/>
      <c r="Q341" s="15"/>
      <c r="R341" s="8"/>
    </row>
    <row r="342" spans="1:18" ht="21" customHeight="1">
      <c r="A342" s="12">
        <v>44073</v>
      </c>
      <c r="B342" s="12"/>
      <c r="C342" s="8">
        <v>193.019443</v>
      </c>
      <c r="D342" s="8">
        <v>91.089211</v>
      </c>
      <c r="E342" s="8">
        <f t="shared" si="94"/>
        <v>101.93023199999999</v>
      </c>
      <c r="F342" s="8">
        <f aca="true" t="shared" si="95" ref="F342:F347">E342+F341</f>
        <v>207.04499599999997</v>
      </c>
      <c r="G342" s="8">
        <f aca="true" t="shared" si="96" ref="G342:G352">E342/$F$352*100</f>
        <v>5.599021629461959</v>
      </c>
      <c r="H342" s="11">
        <f aca="true" t="shared" si="97" ref="H342:H347">(E342-E341)/ABS(E341)*100</f>
        <v>-3.029576320981898</v>
      </c>
      <c r="I342" s="11">
        <f t="shared" si="93"/>
        <v>12.088942532911814</v>
      </c>
      <c r="J342" s="11">
        <f aca="true" t="shared" si="98" ref="J342:J347">(F342-F330)/ABS(F330)*100</f>
        <v>27.68888091839389</v>
      </c>
      <c r="M342" s="14"/>
      <c r="N342" s="14"/>
      <c r="O342" s="15"/>
      <c r="P342" s="15"/>
      <c r="Q342" s="15"/>
      <c r="R342" s="8"/>
    </row>
    <row r="343" spans="1:18" ht="21" customHeight="1">
      <c r="A343" s="12">
        <v>44104</v>
      </c>
      <c r="B343" s="12"/>
      <c r="C343" s="8">
        <v>277.853722</v>
      </c>
      <c r="D343" s="8">
        <v>100.194821</v>
      </c>
      <c r="E343" s="8">
        <f t="shared" si="94"/>
        <v>177.65890100000001</v>
      </c>
      <c r="F343" s="8">
        <f t="shared" si="95"/>
        <v>384.703897</v>
      </c>
      <c r="G343" s="8">
        <f t="shared" si="96"/>
        <v>9.758792949332648</v>
      </c>
      <c r="H343" s="11">
        <f t="shared" si="97"/>
        <v>74.29461065094017</v>
      </c>
      <c r="I343" s="11">
        <f aca="true" t="shared" si="99" ref="I343:I348">(E343-E331)/ABS(E331)*100</f>
        <v>-53.681972149459256</v>
      </c>
      <c r="J343" s="11">
        <f t="shared" si="98"/>
        <v>-29.504123393442367</v>
      </c>
      <c r="M343" s="14"/>
      <c r="N343" s="14"/>
      <c r="O343" s="15"/>
      <c r="P343" s="15"/>
      <c r="Q343" s="15"/>
      <c r="R343" s="8"/>
    </row>
    <row r="344" spans="1:18" ht="21" customHeight="1">
      <c r="A344" s="12">
        <v>44134</v>
      </c>
      <c r="B344" s="12"/>
      <c r="C344" s="8">
        <v>376.81025</v>
      </c>
      <c r="D344" s="8">
        <v>70.332332</v>
      </c>
      <c r="E344" s="8">
        <f t="shared" si="94"/>
        <v>306.477918</v>
      </c>
      <c r="F344" s="8">
        <f t="shared" si="95"/>
        <v>691.1818149999999</v>
      </c>
      <c r="G344" s="8">
        <f t="shared" si="96"/>
        <v>16.834813952296987</v>
      </c>
      <c r="H344" s="11">
        <f t="shared" si="97"/>
        <v>72.50918263870155</v>
      </c>
      <c r="I344" s="11">
        <f t="shared" si="99"/>
        <v>130.2745567133953</v>
      </c>
      <c r="J344" s="11">
        <f t="shared" si="98"/>
        <v>1.823534532625635</v>
      </c>
      <c r="M344" s="14"/>
      <c r="N344" s="14"/>
      <c r="O344" s="15"/>
      <c r="P344" s="15"/>
      <c r="Q344" s="15"/>
      <c r="R344" s="8"/>
    </row>
    <row r="345" spans="1:18" ht="21" customHeight="1">
      <c r="A345" s="12">
        <v>44165</v>
      </c>
      <c r="B345" s="12"/>
      <c r="C345" s="8">
        <v>312.673782</v>
      </c>
      <c r="D345" s="8">
        <v>339.1896</v>
      </c>
      <c r="E345" s="8">
        <f t="shared" si="94"/>
        <v>-26.515817999999967</v>
      </c>
      <c r="F345" s="8">
        <f t="shared" si="95"/>
        <v>664.665997</v>
      </c>
      <c r="G345" s="8">
        <f t="shared" si="96"/>
        <v>-1.4565123181989479</v>
      </c>
      <c r="H345" s="11">
        <f t="shared" si="97"/>
        <v>-108.65178743481283</v>
      </c>
      <c r="I345" s="11">
        <f t="shared" si="99"/>
        <v>-113.77277921565519</v>
      </c>
      <c r="J345" s="11">
        <f t="shared" si="98"/>
        <v>-23.717958242178213</v>
      </c>
      <c r="M345" s="14"/>
      <c r="N345" s="14"/>
      <c r="O345" s="15"/>
      <c r="P345" s="15"/>
      <c r="Q345" s="15"/>
      <c r="R345" s="8"/>
    </row>
    <row r="346" spans="1:18" ht="21" customHeight="1">
      <c r="A346" s="12">
        <v>44196</v>
      </c>
      <c r="B346" s="12"/>
      <c r="C346" s="8">
        <v>255.7690792</v>
      </c>
      <c r="D346" s="8">
        <v>88.252031</v>
      </c>
      <c r="E346" s="8">
        <f aca="true" t="shared" si="100" ref="E346:E351">C346-D346</f>
        <v>167.51704819999998</v>
      </c>
      <c r="F346" s="8">
        <f t="shared" si="95"/>
        <v>832.1830451999999</v>
      </c>
      <c r="G346" s="8">
        <f t="shared" si="96"/>
        <v>9.20170157343919</v>
      </c>
      <c r="H346" s="11">
        <f t="shared" si="97"/>
        <v>731.7627017955855</v>
      </c>
      <c r="I346" s="11">
        <f t="shared" si="99"/>
        <v>-66.55015460093288</v>
      </c>
      <c r="J346" s="11">
        <f t="shared" si="98"/>
        <v>-39.35090083278383</v>
      </c>
      <c r="M346" s="14"/>
      <c r="N346" s="14"/>
      <c r="O346" s="15"/>
      <c r="P346" s="15"/>
      <c r="Q346" s="15"/>
      <c r="R346" s="8"/>
    </row>
    <row r="347" spans="1:18" ht="21" customHeight="1">
      <c r="A347" s="12">
        <v>44227</v>
      </c>
      <c r="B347" s="12"/>
      <c r="C347" s="8">
        <v>268.05929430000003</v>
      </c>
      <c r="D347" s="8">
        <v>99.56596</v>
      </c>
      <c r="E347" s="8">
        <f t="shared" si="100"/>
        <v>168.49333430000001</v>
      </c>
      <c r="F347" s="8">
        <f t="shared" si="95"/>
        <v>1000.6763794999999</v>
      </c>
      <c r="G347" s="8">
        <f t="shared" si="96"/>
        <v>9.255328911307343</v>
      </c>
      <c r="H347" s="11">
        <f t="shared" si="97"/>
        <v>0.5827980557742651</v>
      </c>
      <c r="I347" s="11">
        <f t="shared" si="99"/>
        <v>-24.07925978342095</v>
      </c>
      <c r="J347" s="11">
        <f t="shared" si="98"/>
        <v>-37.22470576224903</v>
      </c>
      <c r="M347" s="14"/>
      <c r="N347" s="14"/>
      <c r="O347" s="15"/>
      <c r="P347" s="15"/>
      <c r="Q347" s="15"/>
      <c r="R347" s="8"/>
    </row>
    <row r="348" spans="1:18" ht="21" customHeight="1">
      <c r="A348" s="12">
        <v>44255</v>
      </c>
      <c r="B348" s="12"/>
      <c r="C348" s="8">
        <v>208.524931</v>
      </c>
      <c r="D348" s="8">
        <v>71.558444</v>
      </c>
      <c r="E348" s="8">
        <f t="shared" si="100"/>
        <v>136.96648700000003</v>
      </c>
      <c r="F348" s="8">
        <f>E348+F347</f>
        <v>1137.6428664999999</v>
      </c>
      <c r="G348" s="8">
        <f t="shared" si="96"/>
        <v>7.523561049330492</v>
      </c>
      <c r="H348" s="11">
        <f aca="true" t="shared" si="101" ref="H348:H353">(E348-E347)/ABS(E347)*100</f>
        <v>-18.711035324321422</v>
      </c>
      <c r="I348" s="11">
        <f t="shared" si="99"/>
        <v>-50.63533186124071</v>
      </c>
      <c r="J348" s="11">
        <f aca="true" t="shared" si="102" ref="J348:J353">(F348-F336)/ABS(F336)*100</f>
        <v>-39.212872583385824</v>
      </c>
      <c r="M348" s="14"/>
      <c r="N348" s="14"/>
      <c r="O348" s="15"/>
      <c r="P348" s="15"/>
      <c r="Q348" s="15"/>
      <c r="R348" s="8"/>
    </row>
    <row r="349" spans="1:18" ht="21" customHeight="1">
      <c r="A349" s="12">
        <v>44286</v>
      </c>
      <c r="B349" s="12"/>
      <c r="C349" s="8">
        <v>259.0966255</v>
      </c>
      <c r="D349" s="8">
        <v>85.684599</v>
      </c>
      <c r="E349" s="8">
        <f t="shared" si="100"/>
        <v>173.41202650000002</v>
      </c>
      <c r="F349" s="8">
        <f>E349+F348</f>
        <v>1311.054893</v>
      </c>
      <c r="G349" s="8">
        <f t="shared" si="96"/>
        <v>9.525512383630508</v>
      </c>
      <c r="H349" s="11">
        <f t="shared" si="101"/>
        <v>26.609092704553333</v>
      </c>
      <c r="I349" s="11">
        <f aca="true" t="shared" si="103" ref="I349:I354">(E349-E337)/ABS(E337)*100</f>
        <v>-37.785472897225844</v>
      </c>
      <c r="J349" s="11">
        <f t="shared" si="102"/>
        <v>-39.02784192369065</v>
      </c>
      <c r="M349" s="14"/>
      <c r="N349" s="14"/>
      <c r="O349" s="15"/>
      <c r="P349" s="15"/>
      <c r="Q349" s="15"/>
      <c r="R349" s="8"/>
    </row>
    <row r="350" spans="1:18" ht="21" customHeight="1">
      <c r="A350" s="12">
        <v>44316</v>
      </c>
      <c r="B350" s="12"/>
      <c r="C350" s="8">
        <v>248.138906</v>
      </c>
      <c r="D350" s="8">
        <v>79.185539</v>
      </c>
      <c r="E350" s="8">
        <f t="shared" si="100"/>
        <v>168.953367</v>
      </c>
      <c r="F350" s="8">
        <f>E350+F349</f>
        <v>1480.00826</v>
      </c>
      <c r="G350" s="8">
        <f t="shared" si="96"/>
        <v>9.280598480374541</v>
      </c>
      <c r="H350" s="11">
        <f t="shared" si="101"/>
        <v>-2.5711362643005833</v>
      </c>
      <c r="I350" s="11">
        <f t="shared" si="103"/>
        <v>11.83773875549218</v>
      </c>
      <c r="J350" s="11">
        <f t="shared" si="102"/>
        <v>-35.68877500284259</v>
      </c>
      <c r="M350" s="14"/>
      <c r="N350" s="14"/>
      <c r="O350" s="15"/>
      <c r="P350" s="15"/>
      <c r="Q350" s="15"/>
      <c r="R350" s="8"/>
    </row>
    <row r="351" spans="1:18" ht="21" customHeight="1">
      <c r="A351" s="12">
        <v>44347</v>
      </c>
      <c r="B351" s="12"/>
      <c r="C351" s="8">
        <v>264.321629</v>
      </c>
      <c r="D351" s="8">
        <v>65.146711</v>
      </c>
      <c r="E351" s="8">
        <f t="shared" si="100"/>
        <v>199.174918</v>
      </c>
      <c r="F351" s="8">
        <f>E351+F350</f>
        <v>1679.183178</v>
      </c>
      <c r="G351" s="8">
        <f t="shared" si="96"/>
        <v>10.940666493610179</v>
      </c>
      <c r="H351" s="11">
        <f t="shared" si="101"/>
        <v>17.887510344792364</v>
      </c>
      <c r="I351" s="11">
        <f t="shared" si="103"/>
        <v>64.07219116777797</v>
      </c>
      <c r="J351" s="11">
        <f t="shared" si="102"/>
        <v>-30.690067604005257</v>
      </c>
      <c r="M351" s="14"/>
      <c r="N351" s="14"/>
      <c r="O351" s="15"/>
      <c r="P351" s="15"/>
      <c r="Q351" s="15"/>
      <c r="R351" s="8"/>
    </row>
    <row r="352" spans="1:18" ht="21" customHeight="1">
      <c r="A352" s="12">
        <v>44377</v>
      </c>
      <c r="B352" s="12"/>
      <c r="C352" s="8">
        <v>216.9003712</v>
      </c>
      <c r="D352" s="8">
        <v>75.582777</v>
      </c>
      <c r="E352" s="8">
        <f aca="true" t="shared" si="104" ref="E352:E357">C352-D352</f>
        <v>141.3175942</v>
      </c>
      <c r="F352" s="8">
        <f>E352+F351</f>
        <v>1820.5007722</v>
      </c>
      <c r="G352" s="8">
        <f t="shared" si="96"/>
        <v>7.762567111093478</v>
      </c>
      <c r="H352" s="11">
        <f t="shared" si="101"/>
        <v>-29.04849886771385</v>
      </c>
      <c r="I352" s="11">
        <f t="shared" si="103"/>
        <v>-19.15299096376269</v>
      </c>
      <c r="J352" s="11">
        <f t="shared" si="102"/>
        <v>-29.913694728540086</v>
      </c>
      <c r="M352" s="14"/>
      <c r="N352" s="14"/>
      <c r="O352" s="15"/>
      <c r="P352" s="15"/>
      <c r="Q352" s="15"/>
      <c r="R352" s="8"/>
    </row>
    <row r="353" spans="1:18" ht="21" customHeight="1">
      <c r="A353" s="12">
        <v>44408</v>
      </c>
      <c r="B353" s="12"/>
      <c r="C353" s="8">
        <v>163.452855</v>
      </c>
      <c r="D353" s="8">
        <v>46.100353</v>
      </c>
      <c r="E353" s="8">
        <f t="shared" si="104"/>
        <v>117.352502</v>
      </c>
      <c r="F353" s="8">
        <f>E353</f>
        <v>117.352502</v>
      </c>
      <c r="G353" s="8">
        <f>E353/$F$364*100</f>
        <v>6.061927711275788</v>
      </c>
      <c r="H353" s="11">
        <f t="shared" si="101"/>
        <v>-16.958321669475463</v>
      </c>
      <c r="I353" s="11">
        <f t="shared" si="103"/>
        <v>11.642263688096191</v>
      </c>
      <c r="J353" s="11">
        <f t="shared" si="102"/>
        <v>11.642263688096191</v>
      </c>
      <c r="M353" s="14"/>
      <c r="N353" s="14"/>
      <c r="O353" s="15"/>
      <c r="P353" s="15"/>
      <c r="Q353" s="15"/>
      <c r="R353" s="8"/>
    </row>
    <row r="354" spans="1:18" ht="21" customHeight="1">
      <c r="A354" s="12">
        <v>44439</v>
      </c>
      <c r="B354" s="12"/>
      <c r="C354" s="8">
        <v>167.515675</v>
      </c>
      <c r="D354" s="8">
        <v>30.612783</v>
      </c>
      <c r="E354" s="8">
        <f t="shared" si="104"/>
        <v>136.90289199999998</v>
      </c>
      <c r="F354" s="8">
        <f aca="true" t="shared" si="105" ref="F354:F359">E354+F353</f>
        <v>254.25539399999997</v>
      </c>
      <c r="G354" s="8">
        <f>E354/$F$364*100</f>
        <v>7.071817137470118</v>
      </c>
      <c r="H354" s="11">
        <f aca="true" t="shared" si="106" ref="H354:H365">(E354-E353)/ABS(E353)*100</f>
        <v>16.659542546438406</v>
      </c>
      <c r="I354" s="11">
        <f t="shared" si="103"/>
        <v>34.31038987530215</v>
      </c>
      <c r="J354" s="11">
        <f aca="true" t="shared" si="107" ref="J354:J382">(F354-F342)/ABS(F342)*100</f>
        <v>22.801999039860885</v>
      </c>
      <c r="M354" s="14"/>
      <c r="N354" s="14"/>
      <c r="O354" s="15"/>
      <c r="P354" s="15"/>
      <c r="Q354" s="15"/>
      <c r="R354" s="8"/>
    </row>
    <row r="355" spans="1:18" ht="21" customHeight="1">
      <c r="A355" s="12">
        <v>44469</v>
      </c>
      <c r="B355" s="12"/>
      <c r="C355" s="8">
        <v>290.740189</v>
      </c>
      <c r="D355" s="8">
        <v>29.968788</v>
      </c>
      <c r="E355" s="8">
        <f t="shared" si="104"/>
        <v>260.77140099999997</v>
      </c>
      <c r="F355" s="8">
        <f t="shared" si="105"/>
        <v>515.026795</v>
      </c>
      <c r="G355" s="8">
        <f aca="true" t="shared" si="108" ref="G355:G364">E355/$F$364*100</f>
        <v>13.470333866678963</v>
      </c>
      <c r="H355" s="11">
        <f t="shared" si="106"/>
        <v>90.47910324640914</v>
      </c>
      <c r="I355" s="11">
        <f aca="true" t="shared" si="109" ref="I355:I382">(E355-E343)/ABS(E343)*100</f>
        <v>46.78206356798298</v>
      </c>
      <c r="J355" s="11">
        <f t="shared" si="107"/>
        <v>33.876157485350355</v>
      </c>
      <c r="M355" s="14"/>
      <c r="N355" s="14"/>
      <c r="O355" s="15"/>
      <c r="P355" s="15"/>
      <c r="Q355" s="15"/>
      <c r="R355" s="8"/>
    </row>
    <row r="356" spans="1:18" ht="21" customHeight="1">
      <c r="A356" s="12">
        <v>44500</v>
      </c>
      <c r="B356" s="12"/>
      <c r="C356" s="8">
        <v>283.599581</v>
      </c>
      <c r="D356" s="8">
        <v>36.308551</v>
      </c>
      <c r="E356" s="8">
        <f t="shared" si="104"/>
        <v>247.29103</v>
      </c>
      <c r="F356" s="8">
        <f t="shared" si="105"/>
        <v>762.317825</v>
      </c>
      <c r="G356" s="8">
        <f t="shared" si="108"/>
        <v>12.773995628205117</v>
      </c>
      <c r="H356" s="11">
        <f t="shared" si="106"/>
        <v>-5.1694207832246</v>
      </c>
      <c r="I356" s="11">
        <f t="shared" si="109"/>
        <v>-19.311958390424717</v>
      </c>
      <c r="J356" s="11">
        <f t="shared" si="107"/>
        <v>10.29193888731</v>
      </c>
      <c r="M356" s="14"/>
      <c r="N356" s="14"/>
      <c r="O356" s="15"/>
      <c r="P356" s="15"/>
      <c r="Q356" s="15"/>
      <c r="R356" s="8"/>
    </row>
    <row r="357" spans="1:18" ht="21" customHeight="1">
      <c r="A357" s="12">
        <v>44530</v>
      </c>
      <c r="B357" s="12"/>
      <c r="C357" s="8">
        <v>202.668712</v>
      </c>
      <c r="D357" s="8">
        <v>44.23448</v>
      </c>
      <c r="E357" s="8">
        <f t="shared" si="104"/>
        <v>158.434232</v>
      </c>
      <c r="F357" s="8">
        <f t="shared" si="105"/>
        <v>920.7520569999999</v>
      </c>
      <c r="G357" s="8">
        <f t="shared" si="108"/>
        <v>8.184033957584452</v>
      </c>
      <c r="H357" s="11">
        <f t="shared" si="106"/>
        <v>-35.932074851239044</v>
      </c>
      <c r="I357" s="11">
        <f t="shared" si="109"/>
        <v>697.5083702867481</v>
      </c>
      <c r="J357" s="11">
        <f t="shared" si="107"/>
        <v>38.528533301817156</v>
      </c>
      <c r="M357" s="14"/>
      <c r="N357" s="14"/>
      <c r="O357" s="15"/>
      <c r="P357" s="15"/>
      <c r="Q357" s="15"/>
      <c r="R357" s="8"/>
    </row>
    <row r="358" spans="1:18" ht="21" customHeight="1">
      <c r="A358" s="12">
        <v>44561</v>
      </c>
      <c r="B358" s="12"/>
      <c r="C358" s="8">
        <v>368.647334</v>
      </c>
      <c r="D358" s="8">
        <v>128.833063</v>
      </c>
      <c r="E358" s="8">
        <f aca="true" t="shared" si="110" ref="E358:E363">C358-D358</f>
        <v>239.814271</v>
      </c>
      <c r="F358" s="8">
        <f t="shared" si="105"/>
        <v>1160.5663279999999</v>
      </c>
      <c r="G358" s="8">
        <f t="shared" si="108"/>
        <v>12.38777827620839</v>
      </c>
      <c r="H358" s="11">
        <f t="shared" si="106"/>
        <v>51.365186659913235</v>
      </c>
      <c r="I358" s="11">
        <f t="shared" si="109"/>
        <v>43.158128427432516</v>
      </c>
      <c r="J358" s="11">
        <f t="shared" si="107"/>
        <v>39.46046301881566</v>
      </c>
      <c r="M358" s="14"/>
      <c r="N358" s="14"/>
      <c r="O358" s="15"/>
      <c r="P358" s="15"/>
      <c r="Q358" s="15"/>
      <c r="R358" s="8"/>
    </row>
    <row r="359" spans="1:18" ht="21" customHeight="1">
      <c r="A359" s="12">
        <v>44592</v>
      </c>
      <c r="B359" s="12"/>
      <c r="C359" s="8">
        <v>195.129988</v>
      </c>
      <c r="D359" s="8">
        <v>74.020697</v>
      </c>
      <c r="E359" s="8">
        <f t="shared" si="110"/>
        <v>121.109291</v>
      </c>
      <c r="F359" s="8">
        <f t="shared" si="105"/>
        <v>1281.6756189999999</v>
      </c>
      <c r="G359" s="8">
        <f t="shared" si="108"/>
        <v>6.255987343208613</v>
      </c>
      <c r="H359" s="11">
        <f t="shared" si="106"/>
        <v>-49.49871394434237</v>
      </c>
      <c r="I359" s="11">
        <f t="shared" si="109"/>
        <v>-28.12220643437051</v>
      </c>
      <c r="J359" s="11">
        <f t="shared" si="107"/>
        <v>28.08093058421191</v>
      </c>
      <c r="M359" s="14"/>
      <c r="N359" s="14"/>
      <c r="O359" s="15"/>
      <c r="P359" s="15"/>
      <c r="Q359" s="15"/>
      <c r="R359" s="8"/>
    </row>
    <row r="360" spans="1:18" ht="21" customHeight="1">
      <c r="A360" s="12">
        <v>44620</v>
      </c>
      <c r="B360" s="12"/>
      <c r="C360" s="8">
        <v>166.666235</v>
      </c>
      <c r="D360" s="8">
        <v>64.80182</v>
      </c>
      <c r="E360" s="8">
        <f t="shared" si="110"/>
        <v>101.864415</v>
      </c>
      <c r="F360" s="8">
        <f>E360+F359</f>
        <v>1383.5400339999999</v>
      </c>
      <c r="G360" s="8">
        <f t="shared" si="108"/>
        <v>5.261879461942764</v>
      </c>
      <c r="H360" s="11">
        <f t="shared" si="106"/>
        <v>-15.890503396638664</v>
      </c>
      <c r="I360" s="11">
        <f t="shared" si="109"/>
        <v>-25.62821955125419</v>
      </c>
      <c r="J360" s="11">
        <f t="shared" si="107"/>
        <v>21.614618676994098</v>
      </c>
      <c r="M360" s="14"/>
      <c r="N360" s="14"/>
      <c r="O360" s="15"/>
      <c r="P360" s="15"/>
      <c r="Q360" s="15"/>
      <c r="R360" s="8"/>
    </row>
    <row r="361" spans="1:18" ht="21" customHeight="1">
      <c r="A361" s="12">
        <v>44651</v>
      </c>
      <c r="B361" s="12"/>
      <c r="C361" s="8">
        <v>199.011172</v>
      </c>
      <c r="D361" s="8">
        <v>229.442726</v>
      </c>
      <c r="E361" s="8">
        <f t="shared" si="110"/>
        <v>-30.431554000000006</v>
      </c>
      <c r="F361" s="8">
        <f>E361+F360</f>
        <v>1353.1084799999999</v>
      </c>
      <c r="G361" s="8">
        <f t="shared" si="108"/>
        <v>-1.5719637617081708</v>
      </c>
      <c r="H361" s="11">
        <f t="shared" si="106"/>
        <v>-129.8745680716863</v>
      </c>
      <c r="I361" s="11">
        <f t="shared" si="109"/>
        <v>-117.5486986769052</v>
      </c>
      <c r="J361" s="11">
        <f t="shared" si="107"/>
        <v>3.207614511378044</v>
      </c>
      <c r="M361" s="14"/>
      <c r="N361" s="14"/>
      <c r="O361" s="15"/>
      <c r="P361" s="15"/>
      <c r="Q361" s="15"/>
      <c r="R361" s="8"/>
    </row>
    <row r="362" spans="1:18" ht="21" customHeight="1">
      <c r="A362" s="12">
        <v>44681</v>
      </c>
      <c r="B362" s="12"/>
      <c r="C362" s="8">
        <v>194.358326</v>
      </c>
      <c r="D362" s="8">
        <v>23.804811</v>
      </c>
      <c r="E362" s="8">
        <f t="shared" si="110"/>
        <v>170.553515</v>
      </c>
      <c r="F362" s="8">
        <f>E362+F361</f>
        <v>1523.661995</v>
      </c>
      <c r="G362" s="8">
        <f t="shared" si="108"/>
        <v>8.810064218605165</v>
      </c>
      <c r="H362" s="11">
        <f t="shared" si="106"/>
        <v>660.4495748064655</v>
      </c>
      <c r="I362" s="11">
        <f t="shared" si="109"/>
        <v>0.9470944725238999</v>
      </c>
      <c r="J362" s="11">
        <f t="shared" si="107"/>
        <v>2.9495602274543975</v>
      </c>
      <c r="M362" s="14"/>
      <c r="N362" s="14"/>
      <c r="O362" s="15"/>
      <c r="P362" s="15"/>
      <c r="Q362" s="15"/>
      <c r="R362" s="8"/>
    </row>
    <row r="363" spans="1:18" ht="21" customHeight="1">
      <c r="A363" s="12">
        <v>44712</v>
      </c>
      <c r="B363" s="12"/>
      <c r="C363" s="8">
        <v>167.313384</v>
      </c>
      <c r="D363" s="8">
        <v>26.131618</v>
      </c>
      <c r="E363" s="8">
        <f t="shared" si="110"/>
        <v>141.181766</v>
      </c>
      <c r="F363" s="8">
        <f>E363+F362</f>
        <v>1664.8437609999999</v>
      </c>
      <c r="G363" s="8">
        <f t="shared" si="108"/>
        <v>7.292845444763113</v>
      </c>
      <c r="H363" s="11">
        <f t="shared" si="106"/>
        <v>-17.221426952121153</v>
      </c>
      <c r="I363" s="11">
        <f t="shared" si="109"/>
        <v>-29.116694301839747</v>
      </c>
      <c r="J363" s="11">
        <f t="shared" si="107"/>
        <v>-0.8539519206641397</v>
      </c>
      <c r="M363" s="14"/>
      <c r="N363" s="14"/>
      <c r="O363" s="15"/>
      <c r="P363" s="15"/>
      <c r="Q363" s="15"/>
      <c r="R363" s="8"/>
    </row>
    <row r="364" spans="1:18" ht="21" customHeight="1">
      <c r="A364" s="12">
        <v>44742</v>
      </c>
      <c r="B364" s="12"/>
      <c r="C364" s="8">
        <v>293.362419</v>
      </c>
      <c r="D364" s="8">
        <v>22.312062</v>
      </c>
      <c r="E364" s="8">
        <f aca="true" t="shared" si="111" ref="E364:E369">C364-D364</f>
        <v>271.05035699999996</v>
      </c>
      <c r="F364" s="8">
        <f>E364+F363</f>
        <v>1935.8941179999997</v>
      </c>
      <c r="G364" s="8">
        <f t="shared" si="108"/>
        <v>14.001300715765696</v>
      </c>
      <c r="H364" s="11">
        <f t="shared" si="106"/>
        <v>91.98680161006057</v>
      </c>
      <c r="I364" s="11">
        <f t="shared" si="109"/>
        <v>91.8022724165509</v>
      </c>
      <c r="J364" s="11">
        <f t="shared" si="107"/>
        <v>6.3385496761175</v>
      </c>
      <c r="M364" s="14"/>
      <c r="N364" s="14"/>
      <c r="O364" s="15"/>
      <c r="P364" s="15"/>
      <c r="Q364" s="15"/>
      <c r="R364" s="8"/>
    </row>
    <row r="365" spans="1:18" ht="21" customHeight="1">
      <c r="A365" s="12">
        <v>44773</v>
      </c>
      <c r="B365" s="12"/>
      <c r="C365" s="8">
        <v>162.994609</v>
      </c>
      <c r="D365" s="8">
        <v>69.13707</v>
      </c>
      <c r="E365" s="8">
        <f t="shared" si="111"/>
        <v>93.857539</v>
      </c>
      <c r="F365" s="8">
        <f>E365</f>
        <v>93.857539</v>
      </c>
      <c r="G365" s="8">
        <f aca="true" t="shared" si="112" ref="G365:G374">E365/$F$376*100</f>
        <v>6.060906667840117</v>
      </c>
      <c r="H365" s="11">
        <f t="shared" si="106"/>
        <v>-65.37265619613258</v>
      </c>
      <c r="I365" s="11">
        <f t="shared" si="109"/>
        <v>-20.02084540131918</v>
      </c>
      <c r="J365" s="11">
        <f t="shared" si="107"/>
        <v>-20.02084540131918</v>
      </c>
      <c r="M365" s="14"/>
      <c r="N365" s="14"/>
      <c r="O365" s="15"/>
      <c r="P365" s="15"/>
      <c r="Q365" s="15"/>
      <c r="R365" s="8"/>
    </row>
    <row r="366" spans="1:18" ht="21" customHeight="1">
      <c r="A366" s="12">
        <v>44804</v>
      </c>
      <c r="B366" s="12"/>
      <c r="C366" s="8">
        <v>180.615469</v>
      </c>
      <c r="D366" s="8">
        <v>36.712526</v>
      </c>
      <c r="E366" s="8">
        <f t="shared" si="111"/>
        <v>143.902943</v>
      </c>
      <c r="F366" s="8">
        <f aca="true" t="shared" si="113" ref="F366:F371">E366+F365</f>
        <v>237.760482</v>
      </c>
      <c r="G366" s="8">
        <f t="shared" si="112"/>
        <v>9.292618537020411</v>
      </c>
      <c r="H366" s="11">
        <f aca="true" t="shared" si="114" ref="H366:H371">(E366-E365)/ABS(E365)*100</f>
        <v>53.320601129334946</v>
      </c>
      <c r="I366" s="11">
        <f t="shared" si="109"/>
        <v>5.11315056806836</v>
      </c>
      <c r="J366" s="11">
        <f t="shared" si="107"/>
        <v>-6.487536700991277</v>
      </c>
      <c r="M366" s="14"/>
      <c r="N366" s="14"/>
      <c r="O366" s="15"/>
      <c r="P366" s="15"/>
      <c r="Q366" s="15"/>
      <c r="R366" s="8"/>
    </row>
    <row r="367" spans="1:18" ht="21" customHeight="1">
      <c r="A367" s="12">
        <v>44834</v>
      </c>
      <c r="B367" s="12"/>
      <c r="C367" s="8">
        <v>189.499484</v>
      </c>
      <c r="D367" s="8">
        <v>77.458511</v>
      </c>
      <c r="E367" s="8">
        <f t="shared" si="111"/>
        <v>112.040973</v>
      </c>
      <c r="F367" s="8">
        <f t="shared" si="113"/>
        <v>349.801455</v>
      </c>
      <c r="G367" s="8">
        <f t="shared" si="112"/>
        <v>7.235112784354962</v>
      </c>
      <c r="H367" s="11">
        <f t="shared" si="114"/>
        <v>-22.14129143974491</v>
      </c>
      <c r="I367" s="11">
        <f t="shared" si="109"/>
        <v>-57.03479270719567</v>
      </c>
      <c r="J367" s="11">
        <f t="shared" si="107"/>
        <v>-32.08092114896663</v>
      </c>
      <c r="M367" s="14"/>
      <c r="N367" s="14"/>
      <c r="O367" s="15"/>
      <c r="P367" s="15"/>
      <c r="Q367" s="15"/>
      <c r="R367" s="8"/>
    </row>
    <row r="368" spans="1:18" ht="21" customHeight="1">
      <c r="A368" s="12">
        <v>44865</v>
      </c>
      <c r="B368" s="12"/>
      <c r="C368" s="8">
        <v>178.225543</v>
      </c>
      <c r="D368" s="8">
        <v>38.121644</v>
      </c>
      <c r="E368" s="8">
        <f t="shared" si="111"/>
        <v>140.10389899999998</v>
      </c>
      <c r="F368" s="8">
        <f t="shared" si="113"/>
        <v>489.905354</v>
      </c>
      <c r="G368" s="8">
        <f t="shared" si="112"/>
        <v>9.047293000506844</v>
      </c>
      <c r="H368" s="11">
        <f t="shared" si="114"/>
        <v>25.047020967945354</v>
      </c>
      <c r="I368" s="11">
        <f t="shared" si="109"/>
        <v>-43.34452850958647</v>
      </c>
      <c r="J368" s="11">
        <f t="shared" si="107"/>
        <v>-35.73476338428791</v>
      </c>
      <c r="M368" s="14"/>
      <c r="N368" s="14"/>
      <c r="O368" s="15"/>
      <c r="P368" s="15"/>
      <c r="Q368" s="15"/>
      <c r="R368" s="8"/>
    </row>
    <row r="369" spans="1:18" ht="21" customHeight="1">
      <c r="A369" s="12">
        <v>44895</v>
      </c>
      <c r="B369" s="12"/>
      <c r="C369" s="8">
        <v>215.491661</v>
      </c>
      <c r="D369" s="8">
        <v>98.459727</v>
      </c>
      <c r="E369" s="8">
        <f t="shared" si="111"/>
        <v>117.03193399999999</v>
      </c>
      <c r="F369" s="8">
        <f t="shared" si="113"/>
        <v>606.937288</v>
      </c>
      <c r="G369" s="8">
        <f t="shared" si="112"/>
        <v>7.557407073403281</v>
      </c>
      <c r="H369" s="11">
        <f t="shared" si="114"/>
        <v>-16.46775369185121</v>
      </c>
      <c r="I369" s="11">
        <f t="shared" si="109"/>
        <v>-26.132166942305762</v>
      </c>
      <c r="J369" s="11">
        <f t="shared" si="107"/>
        <v>-34.082440176400276</v>
      </c>
      <c r="M369" s="14"/>
      <c r="N369" s="14"/>
      <c r="O369" s="15"/>
      <c r="P369" s="15"/>
      <c r="Q369" s="15"/>
      <c r="R369" s="8"/>
    </row>
    <row r="370" spans="1:18" ht="21" customHeight="1">
      <c r="A370" s="12">
        <v>44926</v>
      </c>
      <c r="B370" s="12"/>
      <c r="C370" s="8">
        <v>289.968918</v>
      </c>
      <c r="D370" s="8">
        <v>256.864333</v>
      </c>
      <c r="E370" s="8">
        <f aca="true" t="shared" si="115" ref="E370:E382">C370-D370</f>
        <v>33.104584999999986</v>
      </c>
      <c r="F370" s="8">
        <f t="shared" si="113"/>
        <v>640.0418729999999</v>
      </c>
      <c r="G370" s="8">
        <f t="shared" si="112"/>
        <v>2.137748358846057</v>
      </c>
      <c r="H370" s="11">
        <f t="shared" si="114"/>
        <v>-71.7132035090525</v>
      </c>
      <c r="I370" s="11">
        <f t="shared" si="109"/>
        <v>-86.19574020263373</v>
      </c>
      <c r="J370" s="11">
        <f t="shared" si="107"/>
        <v>-44.8509010163183</v>
      </c>
      <c r="M370" s="14"/>
      <c r="N370" s="14"/>
      <c r="O370" s="15"/>
      <c r="P370" s="15"/>
      <c r="Q370" s="15"/>
      <c r="R370" s="8"/>
    </row>
    <row r="371" spans="1:18" ht="21" customHeight="1">
      <c r="A371" s="12">
        <v>44957</v>
      </c>
      <c r="B371" s="12"/>
      <c r="C371" s="8">
        <v>278.281996</v>
      </c>
      <c r="D371" s="8">
        <v>41.542041</v>
      </c>
      <c r="E371" s="8">
        <f t="shared" si="115"/>
        <v>236.739955</v>
      </c>
      <c r="F371" s="8">
        <f t="shared" si="113"/>
        <v>876.7818279999999</v>
      </c>
      <c r="G371" s="8">
        <f t="shared" si="112"/>
        <v>15.287624063994146</v>
      </c>
      <c r="H371" s="11">
        <f t="shared" si="114"/>
        <v>615.1273909641221</v>
      </c>
      <c r="I371" s="11">
        <f t="shared" si="109"/>
        <v>95.47629504329277</v>
      </c>
      <c r="J371" s="11">
        <f t="shared" si="107"/>
        <v>-31.59097239564483</v>
      </c>
      <c r="M371" s="14"/>
      <c r="N371" s="14"/>
      <c r="O371" s="15"/>
      <c r="P371" s="15"/>
      <c r="Q371" s="15"/>
      <c r="R371" s="8"/>
    </row>
    <row r="372" spans="1:18" ht="21" customHeight="1">
      <c r="A372" s="12">
        <v>44985</v>
      </c>
      <c r="B372" s="12"/>
      <c r="C372" s="8">
        <v>152.524577</v>
      </c>
      <c r="D372" s="8">
        <v>39.155819</v>
      </c>
      <c r="E372" s="8">
        <f t="shared" si="115"/>
        <v>113.36875799999999</v>
      </c>
      <c r="F372" s="8">
        <f>E372+F371</f>
        <v>990.1505859999999</v>
      </c>
      <c r="G372" s="8">
        <f t="shared" si="112"/>
        <v>7.32085529418103</v>
      </c>
      <c r="H372" s="11">
        <f aca="true" t="shared" si="116" ref="H372:H382">(E372-E371)/ABS(E371)*100</f>
        <v>-52.1125371507315</v>
      </c>
      <c r="I372" s="11">
        <f t="shared" si="109"/>
        <v>11.293780070302265</v>
      </c>
      <c r="J372" s="11">
        <f t="shared" si="107"/>
        <v>-28.433542820055475</v>
      </c>
      <c r="M372" s="14"/>
      <c r="N372" s="14"/>
      <c r="O372" s="15"/>
      <c r="P372" s="15"/>
      <c r="Q372" s="15"/>
      <c r="R372" s="8"/>
    </row>
    <row r="373" spans="1:18" ht="21" customHeight="1">
      <c r="A373" s="12">
        <v>45016</v>
      </c>
      <c r="B373" s="12"/>
      <c r="C373" s="8">
        <v>222.188292</v>
      </c>
      <c r="D373" s="8">
        <v>57.458307</v>
      </c>
      <c r="E373" s="8">
        <f t="shared" si="115"/>
        <v>164.729985</v>
      </c>
      <c r="F373" s="8">
        <f>E373+F372</f>
        <v>1154.880571</v>
      </c>
      <c r="G373" s="8">
        <f t="shared" si="112"/>
        <v>10.637537219889202</v>
      </c>
      <c r="H373" s="11">
        <f t="shared" si="116"/>
        <v>45.304568830153386</v>
      </c>
      <c r="I373" s="11">
        <f t="shared" si="109"/>
        <v>641.313089039094</v>
      </c>
      <c r="J373" s="11">
        <f t="shared" si="107"/>
        <v>-14.649816472955662</v>
      </c>
      <c r="M373" s="14"/>
      <c r="N373" s="14"/>
      <c r="O373" s="15"/>
      <c r="P373" s="15"/>
      <c r="Q373" s="15"/>
      <c r="R373" s="8"/>
    </row>
    <row r="374" spans="1:18" ht="21" customHeight="1">
      <c r="A374" s="12">
        <v>45046</v>
      </c>
      <c r="B374" s="12"/>
      <c r="C374" s="8">
        <v>162.573738</v>
      </c>
      <c r="D374" s="8">
        <v>35.75588</v>
      </c>
      <c r="E374" s="8">
        <f t="shared" si="115"/>
        <v>126.817858</v>
      </c>
      <c r="F374" s="8">
        <f>E374+F373</f>
        <v>1281.698429</v>
      </c>
      <c r="G374" s="8">
        <f t="shared" si="112"/>
        <v>8.189338963526426</v>
      </c>
      <c r="H374" s="11">
        <f t="shared" si="116"/>
        <v>-23.01470919213645</v>
      </c>
      <c r="I374" s="11">
        <f t="shared" si="109"/>
        <v>-25.64336302303708</v>
      </c>
      <c r="J374" s="11">
        <f t="shared" si="107"/>
        <v>-15.880396491742902</v>
      </c>
      <c r="M374" s="14"/>
      <c r="N374" s="14"/>
      <c r="O374" s="15"/>
      <c r="P374" s="15"/>
      <c r="Q374" s="15"/>
      <c r="R374" s="8"/>
    </row>
    <row r="375" spans="1:18" ht="21" customHeight="1">
      <c r="A375" s="12">
        <v>45077</v>
      </c>
      <c r="B375" s="12"/>
      <c r="C375" s="8">
        <v>188.59558</v>
      </c>
      <c r="D375" s="8">
        <v>38.483956</v>
      </c>
      <c r="E375" s="8">
        <f>C375-D375</f>
        <v>150.111624</v>
      </c>
      <c r="F375" s="8">
        <f>E375+F374</f>
        <v>1431.8100530000002</v>
      </c>
      <c r="G375" s="8">
        <f>E375/$F$376*100</f>
        <v>9.693547822747712</v>
      </c>
      <c r="H375" s="11">
        <f t="shared" si="116"/>
        <v>18.367891058371296</v>
      </c>
      <c r="I375" s="11">
        <f t="shared" si="109"/>
        <v>6.325078834897132</v>
      </c>
      <c r="J375" s="11">
        <f t="shared" si="107"/>
        <v>-13.99733196945919</v>
      </c>
      <c r="M375" s="14"/>
      <c r="N375" s="14"/>
      <c r="O375" s="15"/>
      <c r="P375" s="15"/>
      <c r="Q375" s="15"/>
      <c r="R375" s="8"/>
    </row>
    <row r="376" spans="1:18" ht="15">
      <c r="A376" s="12">
        <v>45107</v>
      </c>
      <c r="B376" s="12"/>
      <c r="C376" s="8">
        <v>155.335987</v>
      </c>
      <c r="D376" s="8">
        <v>38.573456</v>
      </c>
      <c r="E376" s="8">
        <f t="shared" si="115"/>
        <v>116.762531</v>
      </c>
      <c r="F376" s="8">
        <f>E376+F375</f>
        <v>1548.5725840000002</v>
      </c>
      <c r="G376" s="8">
        <f>E376/$F$376*100</f>
        <v>7.540010213689794</v>
      </c>
      <c r="H376" s="11">
        <f t="shared" si="116"/>
        <v>-22.2161962620563</v>
      </c>
      <c r="I376" s="11">
        <f t="shared" si="109"/>
        <v>-56.922199884798516</v>
      </c>
      <c r="J376" s="11">
        <f t="shared" si="107"/>
        <v>-20.007371808131065</v>
      </c>
      <c r="K376" s="17"/>
      <c r="M376" s="14"/>
      <c r="N376" s="14"/>
      <c r="O376" s="15"/>
      <c r="P376" s="8"/>
      <c r="Q376" s="8"/>
      <c r="R376" s="8"/>
    </row>
    <row r="377" spans="1:18" ht="21" customHeight="1">
      <c r="A377" s="12">
        <v>45138</v>
      </c>
      <c r="B377" s="12"/>
      <c r="C377" s="8">
        <v>153.38044399999998</v>
      </c>
      <c r="D377" s="8">
        <v>70.13054199999998</v>
      </c>
      <c r="E377" s="8">
        <f t="shared" si="115"/>
        <v>83.249902</v>
      </c>
      <c r="F377" s="8">
        <f>E377</f>
        <v>83.249902</v>
      </c>
      <c r="G377" s="8">
        <f>E377/$F$384*100</f>
        <v>10.144442779871367</v>
      </c>
      <c r="H377" s="11">
        <f t="shared" si="116"/>
        <v>-28.70152669095533</v>
      </c>
      <c r="I377" s="11">
        <f t="shared" si="109"/>
        <v>-11.301848645317662</v>
      </c>
      <c r="J377" s="11">
        <f t="shared" si="107"/>
        <v>-11.301848645317662</v>
      </c>
      <c r="M377" s="14"/>
      <c r="N377" s="14"/>
      <c r="O377" s="15"/>
      <c r="P377" s="15"/>
      <c r="Q377" s="15"/>
      <c r="R377" s="8"/>
    </row>
    <row r="378" spans="1:18" ht="18.75" customHeight="1">
      <c r="A378" s="12">
        <v>45169</v>
      </c>
      <c r="B378" s="12"/>
      <c r="C378" s="8">
        <v>203.5451299999999</v>
      </c>
      <c r="D378" s="8">
        <v>61.591975999999974</v>
      </c>
      <c r="E378" s="8">
        <f>C378-D378</f>
        <v>141.95315399999993</v>
      </c>
      <c r="F378" s="8">
        <f aca="true" t="shared" si="117" ref="F378:F384">E378+F377</f>
        <v>225.20305599999995</v>
      </c>
      <c r="G378" s="8">
        <f aca="true" t="shared" si="118" ref="G378:G384">E378/$F$384*100</f>
        <v>17.297745866118465</v>
      </c>
      <c r="H378" s="11">
        <f t="shared" si="116"/>
        <v>70.51449982487658</v>
      </c>
      <c r="I378" s="11">
        <f t="shared" si="109"/>
        <v>-1.354933373391861</v>
      </c>
      <c r="J378" s="11">
        <f t="shared" si="107"/>
        <v>-5.281544642898246</v>
      </c>
      <c r="M378" s="14"/>
      <c r="N378" s="14"/>
      <c r="O378" s="15"/>
      <c r="P378" s="15"/>
      <c r="Q378" s="15"/>
      <c r="R378" s="8"/>
    </row>
    <row r="379" spans="1:18" ht="18.75" customHeight="1">
      <c r="A379" s="12">
        <v>45199</v>
      </c>
      <c r="B379" s="12"/>
      <c r="C379" s="8">
        <v>223.66186399999995</v>
      </c>
      <c r="D379" s="8">
        <v>51.165976999999984</v>
      </c>
      <c r="E379" s="8">
        <f t="shared" si="115"/>
        <v>172.49588699999998</v>
      </c>
      <c r="F379" s="8">
        <f t="shared" si="117"/>
        <v>397.69894299999993</v>
      </c>
      <c r="G379" s="8">
        <f t="shared" si="118"/>
        <v>21.019540124319388</v>
      </c>
      <c r="H379" s="11">
        <f t="shared" si="116"/>
        <v>21.516065081583232</v>
      </c>
      <c r="I379" s="11">
        <f t="shared" si="109"/>
        <v>53.95786236165585</v>
      </c>
      <c r="J379" s="11">
        <f t="shared" si="107"/>
        <v>13.692764085272302</v>
      </c>
      <c r="M379" s="14"/>
      <c r="N379" s="14"/>
      <c r="O379" s="15"/>
      <c r="P379" s="15"/>
      <c r="Q379" s="15"/>
      <c r="R379" s="8"/>
    </row>
    <row r="380" spans="1:18" ht="18.75" customHeight="1">
      <c r="A380" s="12">
        <v>45200</v>
      </c>
      <c r="C380" s="8">
        <v>174.186149</v>
      </c>
      <c r="D380" s="8">
        <v>51.72553400000001</v>
      </c>
      <c r="E380" s="8">
        <f>C380-D380</f>
        <v>122.46061499999999</v>
      </c>
      <c r="F380" s="8">
        <f t="shared" si="117"/>
        <v>520.159558</v>
      </c>
      <c r="G380" s="8">
        <f t="shared" si="118"/>
        <v>14.922476445141724</v>
      </c>
      <c r="H380" s="11">
        <f t="shared" si="116"/>
        <v>-29.006646401951603</v>
      </c>
      <c r="I380" s="11">
        <f t="shared" si="109"/>
        <v>-12.592999999236278</v>
      </c>
      <c r="J380" s="11">
        <f t="shared" si="107"/>
        <v>6.175520180169323</v>
      </c>
      <c r="M380" s="14"/>
      <c r="N380" s="14"/>
      <c r="O380" s="15"/>
      <c r="P380" s="15"/>
      <c r="Q380" s="15"/>
      <c r="R380" s="8"/>
    </row>
    <row r="381" spans="1:18" ht="18.75" customHeight="1">
      <c r="A381" s="12">
        <v>45231</v>
      </c>
      <c r="C381" s="8">
        <v>193.54187600000003</v>
      </c>
      <c r="D381" s="8">
        <v>62.168324999999996</v>
      </c>
      <c r="E381" s="8">
        <f>C381-D381</f>
        <v>131.37355100000002</v>
      </c>
      <c r="F381" s="8">
        <f t="shared" si="117"/>
        <v>651.533109</v>
      </c>
      <c r="G381" s="8">
        <f t="shared" si="118"/>
        <v>16.008565042010655</v>
      </c>
      <c r="H381" s="11">
        <f t="shared" si="116"/>
        <v>7.278206139990422</v>
      </c>
      <c r="I381" s="11">
        <f t="shared" si="109"/>
        <v>12.254447576675977</v>
      </c>
      <c r="J381" s="11">
        <f t="shared" si="107"/>
        <v>7.347681858030776</v>
      </c>
      <c r="M381" s="14"/>
      <c r="N381" s="14"/>
      <c r="O381" s="15"/>
      <c r="P381" s="15"/>
      <c r="Q381" s="15"/>
      <c r="R381" s="8"/>
    </row>
    <row r="382" spans="1:18" ht="18.75" customHeight="1">
      <c r="A382" s="12">
        <v>45261</v>
      </c>
      <c r="C382" s="8">
        <v>260.57552799999996</v>
      </c>
      <c r="D382" s="8">
        <v>49.464394000000006</v>
      </c>
      <c r="E382" s="8">
        <f t="shared" si="115"/>
        <v>211.11113399999996</v>
      </c>
      <c r="F382" s="8">
        <f t="shared" si="117"/>
        <v>862.644243</v>
      </c>
      <c r="G382" s="8">
        <f t="shared" si="118"/>
        <v>25.725013094390864</v>
      </c>
      <c r="H382" s="11">
        <f t="shared" si="116"/>
        <v>60.695309210299065</v>
      </c>
      <c r="I382" s="11">
        <f t="shared" si="109"/>
        <v>537.7096526055229</v>
      </c>
      <c r="J382" s="11">
        <f t="shared" si="107"/>
        <v>34.77934481952247</v>
      </c>
      <c r="M382" s="14"/>
      <c r="N382" s="14"/>
      <c r="O382" s="15"/>
      <c r="P382" s="15"/>
      <c r="Q382" s="15"/>
      <c r="R382" s="8"/>
    </row>
    <row r="383" spans="1:18" ht="18.75" customHeight="1">
      <c r="A383" s="12">
        <v>45292</v>
      </c>
      <c r="B383" s="12" t="s">
        <v>152</v>
      </c>
      <c r="C383" s="8">
        <v>184.69775999999996</v>
      </c>
      <c r="D383" s="8">
        <v>357.86889513999995</v>
      </c>
      <c r="E383" s="8">
        <f>C383-D383</f>
        <v>-173.17113514</v>
      </c>
      <c r="F383" s="8">
        <f t="shared" si="117"/>
        <v>689.47310786</v>
      </c>
      <c r="G383" s="8">
        <f t="shared" si="118"/>
        <v>-21.101822697077786</v>
      </c>
      <c r="H383" s="11">
        <f>(E383-E382)/ABS(E382)*100</f>
        <v>-182.0284235411288</v>
      </c>
      <c r="I383" s="11">
        <f>(E383-E371)/ABS(E371)*100</f>
        <v>-173.14825042523978</v>
      </c>
      <c r="J383" s="11">
        <f>(F383-F371)/ABS(F371)*100</f>
        <v>-21.36320737477692</v>
      </c>
      <c r="M383" s="14"/>
      <c r="N383" s="14"/>
      <c r="O383" s="15"/>
      <c r="P383" s="15"/>
      <c r="Q383" s="15"/>
      <c r="R383" s="8"/>
    </row>
    <row r="384" spans="1:18" ht="18.75" customHeight="1">
      <c r="A384" s="12">
        <v>45323</v>
      </c>
      <c r="B384" s="12" t="s">
        <v>14</v>
      </c>
      <c r="C384" s="8">
        <v>177.31437800000003</v>
      </c>
      <c r="D384" s="8">
        <v>46.142095999999995</v>
      </c>
      <c r="E384" s="8">
        <f>C384-D384</f>
        <v>131.17228200000005</v>
      </c>
      <c r="F384" s="8">
        <f t="shared" si="117"/>
        <v>820.64538986</v>
      </c>
      <c r="G384" s="8">
        <f t="shared" si="118"/>
        <v>15.984039345225312</v>
      </c>
      <c r="H384" s="11">
        <f>(E384-E383)/ABS(E383)*100</f>
        <v>175.74719764581664</v>
      </c>
      <c r="I384" s="11">
        <f>(E384-E372)/ABS(E372)*100</f>
        <v>15.70408313020424</v>
      </c>
      <c r="J384" s="11">
        <f>(F384-F372)/ABS(F372)*100</f>
        <v>-17.11913304265821</v>
      </c>
      <c r="M384" s="14"/>
      <c r="N384" s="14"/>
      <c r="O384" s="15"/>
      <c r="P384" s="15"/>
      <c r="Q384" s="15"/>
      <c r="R384" s="8"/>
    </row>
    <row r="385" spans="1:20" ht="15">
      <c r="A385" s="23" t="s">
        <v>15</v>
      </c>
      <c r="B385" s="16"/>
      <c r="C385" s="16"/>
      <c r="D385" s="16"/>
      <c r="E385" s="16"/>
      <c r="F385" s="16"/>
      <c r="G385" s="16"/>
      <c r="H385" s="16"/>
      <c r="I385" s="16"/>
      <c r="J385" s="24"/>
      <c r="K385" s="17"/>
      <c r="M385" s="14"/>
      <c r="N385" s="14"/>
      <c r="O385" s="14"/>
      <c r="P385" s="18"/>
      <c r="Q385" s="18"/>
      <c r="R385" s="18"/>
      <c r="S385" s="18"/>
      <c r="T385" s="18"/>
    </row>
    <row r="386" spans="1:20" ht="15">
      <c r="A386" s="25" t="s">
        <v>125</v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M386" s="14"/>
      <c r="N386" s="14"/>
      <c r="O386" s="14"/>
      <c r="P386" s="18"/>
      <c r="Q386" s="18"/>
      <c r="R386" s="18"/>
      <c r="S386" s="18"/>
      <c r="T386" s="18"/>
    </row>
    <row r="387" spans="1:20" ht="15">
      <c r="A387" s="25" t="s">
        <v>115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M387" s="14"/>
      <c r="N387" s="14"/>
      <c r="O387" s="14"/>
      <c r="P387" s="18"/>
      <c r="Q387" s="18"/>
      <c r="R387" s="18"/>
      <c r="S387" s="18"/>
      <c r="T387" s="18"/>
    </row>
    <row r="388" spans="1:10" ht="12.75">
      <c r="A388" s="4" t="s">
        <v>116</v>
      </c>
      <c r="B388" s="17"/>
      <c r="C388" s="17"/>
      <c r="D388" s="17"/>
      <c r="E388" s="17"/>
      <c r="F388" s="17"/>
      <c r="G388" s="17"/>
      <c r="H388" s="17"/>
      <c r="I388" s="17"/>
      <c r="J388" s="17"/>
    </row>
    <row r="389" spans="1:20" ht="15">
      <c r="A389" s="4" t="s">
        <v>117</v>
      </c>
      <c r="K389" s="17"/>
      <c r="M389" s="14"/>
      <c r="N389" s="14"/>
      <c r="O389" s="14"/>
      <c r="P389" s="18"/>
      <c r="Q389" s="18"/>
      <c r="R389" s="18"/>
      <c r="S389" s="18"/>
      <c r="T389" s="18"/>
    </row>
    <row r="390" spans="1:10" ht="12.75">
      <c r="A390" s="4" t="s">
        <v>118</v>
      </c>
      <c r="B390" s="17"/>
      <c r="C390" s="17"/>
      <c r="D390" s="17"/>
      <c r="E390" s="17"/>
      <c r="F390" s="17"/>
      <c r="G390" s="17"/>
      <c r="H390" s="17"/>
      <c r="I390" s="17"/>
      <c r="J390" s="17"/>
    </row>
    <row r="391" ht="12.75">
      <c r="A391" s="27" t="s">
        <v>130</v>
      </c>
    </row>
    <row r="392" spans="1:14" ht="15" hidden="1">
      <c r="A392" s="28" t="s">
        <v>131</v>
      </c>
      <c r="M392" s="14"/>
      <c r="N392" s="14"/>
    </row>
    <row r="393" spans="1:14" ht="15" hidden="1">
      <c r="A393" s="4" t="s">
        <v>119</v>
      </c>
      <c r="F393" s="19"/>
      <c r="M393" s="14"/>
      <c r="N393" s="14"/>
    </row>
    <row r="394" spans="1:14" ht="15" hidden="1">
      <c r="A394" s="4" t="s">
        <v>120</v>
      </c>
      <c r="B394" s="20"/>
      <c r="C394" s="20"/>
      <c r="D394" s="20"/>
      <c r="E394" s="20"/>
      <c r="F394" s="19"/>
      <c r="M394" s="14"/>
      <c r="N394" s="14"/>
    </row>
    <row r="395" spans="1:14" ht="15" hidden="1">
      <c r="A395" s="4" t="s">
        <v>121</v>
      </c>
      <c r="B395" s="20"/>
      <c r="C395" s="20"/>
      <c r="D395" s="20"/>
      <c r="E395" s="20"/>
      <c r="F395" s="19"/>
      <c r="M395" s="14"/>
      <c r="N395" s="14"/>
    </row>
    <row r="396" spans="1:14" ht="15" hidden="1">
      <c r="A396" s="4" t="s">
        <v>122</v>
      </c>
      <c r="B396" s="20"/>
      <c r="C396" s="20"/>
      <c r="D396" s="20"/>
      <c r="E396" s="20"/>
      <c r="F396" s="19"/>
      <c r="M396" s="14"/>
      <c r="N396" s="14"/>
    </row>
    <row r="397" spans="1:14" ht="15">
      <c r="A397" s="4" t="s">
        <v>123</v>
      </c>
      <c r="B397" s="20"/>
      <c r="C397" s="20"/>
      <c r="D397" s="20"/>
      <c r="E397" s="20"/>
      <c r="F397" s="19"/>
      <c r="M397" s="14"/>
      <c r="N397" s="14"/>
    </row>
    <row r="398" spans="1:14" ht="15" hidden="1">
      <c r="A398" s="1" t="s">
        <v>150</v>
      </c>
      <c r="F398" s="19"/>
      <c r="M398" s="14"/>
      <c r="N398" s="14"/>
    </row>
    <row r="399" spans="6:14" ht="15">
      <c r="F399" s="19"/>
      <c r="M399" s="14"/>
      <c r="N399" s="14"/>
    </row>
    <row r="400" spans="6:14" ht="15">
      <c r="F400" s="19"/>
      <c r="M400" s="14"/>
      <c r="N400" s="14"/>
    </row>
    <row r="401" spans="6:14" ht="15">
      <c r="F401" s="19"/>
      <c r="M401" s="14"/>
      <c r="N401" s="14"/>
    </row>
    <row r="402" spans="6:14" ht="15">
      <c r="F402" s="19"/>
      <c r="M402" s="14"/>
      <c r="N402" s="14"/>
    </row>
    <row r="403" spans="6:14" ht="15">
      <c r="F403" s="19"/>
      <c r="M403" s="14"/>
      <c r="N403" s="14"/>
    </row>
    <row r="404" spans="6:14" ht="15">
      <c r="F404" s="19"/>
      <c r="M404" s="14"/>
      <c r="N404" s="14"/>
    </row>
    <row r="405" spans="6:14" ht="15">
      <c r="F405" s="19"/>
      <c r="M405" s="14"/>
      <c r="N405" s="14"/>
    </row>
    <row r="406" spans="6:14" ht="15">
      <c r="F406" s="19"/>
      <c r="M406" s="14"/>
      <c r="N406" s="14"/>
    </row>
    <row r="407" spans="6:14" ht="15">
      <c r="F407" s="19"/>
      <c r="M407" s="14"/>
      <c r="N407" s="14"/>
    </row>
    <row r="408" spans="6:14" ht="15">
      <c r="F408" s="19"/>
      <c r="M408" s="14"/>
      <c r="N408" s="14"/>
    </row>
    <row r="409" ht="12.75">
      <c r="F409" s="19"/>
    </row>
  </sheetData>
  <sheetProtection/>
  <mergeCells count="214">
    <mergeCell ref="C58:D58"/>
    <mergeCell ref="E58:F58"/>
    <mergeCell ref="G58:H58"/>
    <mergeCell ref="I58:J58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G53:H53"/>
    <mergeCell ref="I53:J53"/>
    <mergeCell ref="C52:D52"/>
    <mergeCell ref="E52:F52"/>
    <mergeCell ref="G52:H52"/>
    <mergeCell ref="I52:J52"/>
    <mergeCell ref="C50:D50"/>
    <mergeCell ref="E50:F50"/>
    <mergeCell ref="G50:H50"/>
    <mergeCell ref="I50:J50"/>
    <mergeCell ref="A61:J61"/>
    <mergeCell ref="A62:B63"/>
    <mergeCell ref="C62:E62"/>
    <mergeCell ref="F62:F63"/>
    <mergeCell ref="G62:G63"/>
    <mergeCell ref="H62:J62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A34:J34"/>
    <mergeCell ref="A35:B36"/>
    <mergeCell ref="C35:H35"/>
    <mergeCell ref="I35:J35"/>
    <mergeCell ref="C36:D36"/>
    <mergeCell ref="E36:F36"/>
    <mergeCell ref="G36:H36"/>
    <mergeCell ref="I36:J36"/>
    <mergeCell ref="A31:B31"/>
    <mergeCell ref="D31:E31"/>
    <mergeCell ref="F31:G31"/>
    <mergeCell ref="I31:J31"/>
    <mergeCell ref="A32:B32"/>
    <mergeCell ref="D32:E32"/>
    <mergeCell ref="F32:G32"/>
    <mergeCell ref="I32:J32"/>
    <mergeCell ref="A29:B29"/>
    <mergeCell ref="D29:E29"/>
    <mergeCell ref="F29:G29"/>
    <mergeCell ref="I29:J29"/>
    <mergeCell ref="A30:B30"/>
    <mergeCell ref="D30:E30"/>
    <mergeCell ref="F30:G30"/>
    <mergeCell ref="I30:J30"/>
    <mergeCell ref="A27:B27"/>
    <mergeCell ref="D27:E27"/>
    <mergeCell ref="F27:G27"/>
    <mergeCell ref="I27:J27"/>
    <mergeCell ref="A28:B28"/>
    <mergeCell ref="D28:E28"/>
    <mergeCell ref="F28:G28"/>
    <mergeCell ref="I28:J28"/>
    <mergeCell ref="A25:B25"/>
    <mergeCell ref="D25:E25"/>
    <mergeCell ref="F25:G25"/>
    <mergeCell ref="I25:J25"/>
    <mergeCell ref="A26:B26"/>
    <mergeCell ref="D26:E26"/>
    <mergeCell ref="F26:G26"/>
    <mergeCell ref="I26:J26"/>
    <mergeCell ref="A23:B23"/>
    <mergeCell ref="D23:E23"/>
    <mergeCell ref="F23:G23"/>
    <mergeCell ref="I23:J23"/>
    <mergeCell ref="A24:B24"/>
    <mergeCell ref="D24:E24"/>
    <mergeCell ref="F24:G24"/>
    <mergeCell ref="I24:J24"/>
    <mergeCell ref="A21:B21"/>
    <mergeCell ref="D21:E21"/>
    <mergeCell ref="F21:G21"/>
    <mergeCell ref="I21:J21"/>
    <mergeCell ref="A22:B22"/>
    <mergeCell ref="D22:E22"/>
    <mergeCell ref="F22:G22"/>
    <mergeCell ref="I22:J22"/>
    <mergeCell ref="A19:B19"/>
    <mergeCell ref="D19:E19"/>
    <mergeCell ref="F19:G19"/>
    <mergeCell ref="I19:J19"/>
    <mergeCell ref="A20:B20"/>
    <mergeCell ref="D20:E20"/>
    <mergeCell ref="F20:G20"/>
    <mergeCell ref="I20:J20"/>
    <mergeCell ref="A17:B17"/>
    <mergeCell ref="D17:E17"/>
    <mergeCell ref="F17:G17"/>
    <mergeCell ref="I17:J17"/>
    <mergeCell ref="A18:B18"/>
    <mergeCell ref="D18:E18"/>
    <mergeCell ref="F18:G18"/>
    <mergeCell ref="I18:J18"/>
    <mergeCell ref="A15:B15"/>
    <mergeCell ref="D15:E15"/>
    <mergeCell ref="F15:G15"/>
    <mergeCell ref="I15:J15"/>
    <mergeCell ref="A16:B16"/>
    <mergeCell ref="D16:E16"/>
    <mergeCell ref="F16:G16"/>
    <mergeCell ref="I16:J16"/>
    <mergeCell ref="A13:B13"/>
    <mergeCell ref="D13:E13"/>
    <mergeCell ref="F13:G13"/>
    <mergeCell ref="I13:J13"/>
    <mergeCell ref="A14:B14"/>
    <mergeCell ref="D14:E14"/>
    <mergeCell ref="F14:G14"/>
    <mergeCell ref="I14:J14"/>
    <mergeCell ref="A11:B11"/>
    <mergeCell ref="D11:E11"/>
    <mergeCell ref="F11:G11"/>
    <mergeCell ref="I11:J11"/>
    <mergeCell ref="A12:B12"/>
    <mergeCell ref="D12:E12"/>
    <mergeCell ref="F12:G12"/>
    <mergeCell ref="I12:J12"/>
    <mergeCell ref="A9:B9"/>
    <mergeCell ref="D9:E9"/>
    <mergeCell ref="F9:G9"/>
    <mergeCell ref="I9:J9"/>
    <mergeCell ref="A10:B10"/>
    <mergeCell ref="D10:E10"/>
    <mergeCell ref="F10:G10"/>
    <mergeCell ref="I10:J10"/>
    <mergeCell ref="A7:B7"/>
    <mergeCell ref="D7:E7"/>
    <mergeCell ref="F7:G7"/>
    <mergeCell ref="I7:J7"/>
    <mergeCell ref="A8:B8"/>
    <mergeCell ref="D8:E8"/>
    <mergeCell ref="F8:G8"/>
    <mergeCell ref="I8:J8"/>
    <mergeCell ref="A1:J1"/>
    <mergeCell ref="A2:J2"/>
    <mergeCell ref="A3:J3"/>
    <mergeCell ref="A4:J4"/>
    <mergeCell ref="A5:B5"/>
    <mergeCell ref="D5:E5"/>
    <mergeCell ref="F5:G5"/>
    <mergeCell ref="I5:J5"/>
    <mergeCell ref="C59:D59"/>
    <mergeCell ref="E59:F59"/>
    <mergeCell ref="G59:H59"/>
    <mergeCell ref="I59:J59"/>
    <mergeCell ref="C51:D51"/>
    <mergeCell ref="E51:F51"/>
    <mergeCell ref="G51:H51"/>
    <mergeCell ref="I51:J51"/>
    <mergeCell ref="C53:D53"/>
    <mergeCell ref="E53:F53"/>
  </mergeCells>
  <hyperlinks>
    <hyperlink ref="A392" r:id="rId1" display="http://www.sbp.org.pk/departments/stats/Notice/Rev-Study-External-Sector.pdf"/>
  </hyperlinks>
  <printOptions horizontalCentered="1"/>
  <pageMargins left="1" right="0.7" top="0.5" bottom="0.75" header="0.3" footer="0.3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mustafa9038</dc:creator>
  <cp:keywords/>
  <dc:description/>
  <cp:lastModifiedBy>Muhammad Saeed - Statistics &amp; DWH</cp:lastModifiedBy>
  <cp:lastPrinted>2017-09-13T04:32:34Z</cp:lastPrinted>
  <dcterms:created xsi:type="dcterms:W3CDTF">2013-10-11T10:11:19Z</dcterms:created>
  <dcterms:modified xsi:type="dcterms:W3CDTF">2024-03-15T05:26:09Z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