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Exp.Imp.(BOP)" sheetId="1" r:id="rId1"/>
  </sheets>
  <definedNames>
    <definedName name="_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ACU_TRADE">#REF!</definedName>
    <definedName name="April94">#REF!</definedName>
    <definedName name="April97">#REF!</definedName>
    <definedName name="AR">#REF!</definedName>
    <definedName name="Assets">#REF!</definedName>
    <definedName name="Aug93">#REF!</definedName>
    <definedName name="Aug96">#REF!</definedName>
    <definedName name="Broad">#REF!</definedName>
    <definedName name="C_NOTE">#REF!</definedName>
    <definedName name="CUM_XM">#REF!</definedName>
    <definedName name="D.G..">#REF!</definedName>
    <definedName name="Dec93">#REF!</definedName>
    <definedName name="Dec96">#REF!</definedName>
    <definedName name="DESTINATIONM">#REF!</definedName>
    <definedName name="DESTINATIONX">#REF!</definedName>
    <definedName name="Directors">#REF!</definedName>
    <definedName name="DR_BALANCE">#REF!</definedName>
    <definedName name="EA2_">#REF!</definedName>
    <definedName name="ECD">#REF!</definedName>
    <definedName name="EFIN">#REF!</definedName>
    <definedName name="ETNT">#REF!</definedName>
    <definedName name="EXD">#REF!</definedName>
    <definedName name="EXNT">#REF!</definedName>
    <definedName name="F.E.R">#REF!</definedName>
    <definedName name="FCA">#REF!</definedName>
    <definedName name="FCA1">#REF!</definedName>
    <definedName name="Feb94">#REF!</definedName>
    <definedName name="Feb97">#REF!</definedName>
    <definedName name="Food_Items">#REF!</definedName>
    <definedName name="For_Governor">#REF!</definedName>
    <definedName name="Gov_USA3">#REF!</definedName>
    <definedName name="Gov_USA4">#REF!</definedName>
    <definedName name="Gov_USA5">#REF!</definedName>
    <definedName name="Gov_USA6">#REF!</definedName>
    <definedName name="Governor">#REF!</definedName>
    <definedName name="Group">#REF!</definedName>
    <definedName name="Historical">#REF!</definedName>
    <definedName name="Industrial">#REF!</definedName>
    <definedName name="InvGroup">#REF!</definedName>
    <definedName name="Jan94">#REF!</definedName>
    <definedName name="Jan97">#REF!</definedName>
    <definedName name="July93">#REF!</definedName>
    <definedName name="July96">#REF!</definedName>
    <definedName name="June94">#REF!</definedName>
    <definedName name="June97">#REF!</definedName>
    <definedName name="M_MAJ_COUNTRIES">#REF!</definedName>
    <definedName name="Machinery_Items">#REF!</definedName>
    <definedName name="MAJCOUNTRY_EXPORTS">#REF!</definedName>
    <definedName name="MAJCOUNTRY_IMPORT">#REF!</definedName>
    <definedName name="Major_Imports">#REF!</definedName>
    <definedName name="March94">#REF!</definedName>
    <definedName name="March97">#REF!</definedName>
    <definedName name="May94">#REF!</definedName>
    <definedName name="May97">#REF!</definedName>
    <definedName name="MBLOCK">#REF!</definedName>
    <definedName name="Monthly">#REF!</definedName>
    <definedName name="Nov93">#REF!</definedName>
    <definedName name="Nov96">#REF!</definedName>
    <definedName name="Oct93">#REF!</definedName>
    <definedName name="Oct96">#REF!</definedName>
    <definedName name="Output">#REF!</definedName>
    <definedName name="output1">#REF!</definedName>
    <definedName name="output2">#REF!</definedName>
    <definedName name="_xlnm.Print_Area" localSheetId="0">'Exp.Imp.(BOP)'!$A$1:$L$158</definedName>
    <definedName name="_xlnm.Print_Titles" localSheetId="0">'Exp.Imp.(BOP)'!$1:$5</definedName>
    <definedName name="Prnrange">#REF!</definedName>
    <definedName name="Q.Supporting">#REF!</definedName>
    <definedName name="Qjump">#REF!</definedName>
    <definedName name="QRemittances">#REF!</definedName>
    <definedName name="QUANTUM__VALUE_AND_UNIT_VALUE" localSheetId="0">[0]!Adv [0]!Re [0]!Export</definedName>
    <definedName name="QUANTUM__VALUE_AND_UNIT_VALUE">[0]!Adv [0]!Re [0]!Export</definedName>
    <definedName name="REER">#REF!</definedName>
    <definedName name="REGION_EXPORTS">#REF!</definedName>
    <definedName name="REGION_IMPORTS">#REF!</definedName>
    <definedName name="Report">#REF!</definedName>
    <definedName name="RESERVES">#REF!</definedName>
    <definedName name="S._No">#REF!</definedName>
    <definedName name="selected_dates">#REF!</definedName>
    <definedName name="Sep93">#REF!</definedName>
    <definedName name="Sep96">#REF!</definedName>
    <definedName name="Share">#REF!</definedName>
    <definedName name="SUMMARY">#REF!</definedName>
    <definedName name="TABL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get">#REF!</definedName>
    <definedName name="Target">#REF!</definedName>
    <definedName name="Total">#REF!</definedName>
    <definedName name="Traditional_A">#REF!</definedName>
    <definedName name="Traditional_B">#REF!</definedName>
    <definedName name="Ujump">#REF!</definedName>
    <definedName name="Unit_Value">#REF!</definedName>
    <definedName name="Vjump">#REF!</definedName>
    <definedName name="WEIGHTS">#REF!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X___M">#REF!</definedName>
    <definedName name="XBLOCK">#REF!</definedName>
    <definedName name="XM_GROWTH">#REF!</definedName>
    <definedName name="XMAJ_COUNTRIES">#REF!</definedName>
  </definedNames>
  <calcPr fullCalcOnLoad="1"/>
</workbook>
</file>

<file path=xl/sharedStrings.xml><?xml version="1.0" encoding="utf-8"?>
<sst xmlns="http://schemas.openxmlformats.org/spreadsheetml/2006/main" count="31" uniqueCount="26">
  <si>
    <t>(Million US $)</t>
  </si>
  <si>
    <t>Period</t>
  </si>
  <si>
    <t>Value</t>
  </si>
  <si>
    <t>Growth Rate</t>
  </si>
  <si>
    <t>Cumulative</t>
  </si>
  <si>
    <t>Balance of Trade</t>
  </si>
  <si>
    <t>R: Revised, P: Provisional</t>
  </si>
  <si>
    <t>Exports (BOP)</t>
  </si>
  <si>
    <t>Imports (BOP)</t>
  </si>
  <si>
    <t>a</t>
  </si>
  <si>
    <t>b</t>
  </si>
  <si>
    <t>c</t>
  </si>
  <si>
    <t>d</t>
  </si>
  <si>
    <t>a-c</t>
  </si>
  <si>
    <t>Period to Period</t>
  </si>
  <si>
    <t>b-d</t>
  </si>
  <si>
    <t>Monthly</t>
  </si>
  <si>
    <t>Contact Person: Muhammad Ali Shah</t>
  </si>
  <si>
    <t>As per BOP, SBP</t>
  </si>
  <si>
    <t xml:space="preserve">Exports, Imports and Balance of Trade </t>
  </si>
  <si>
    <t>BoP: Balance of Payment</t>
  </si>
  <si>
    <t>R</t>
  </si>
  <si>
    <t>P</t>
  </si>
  <si>
    <t>Email: feedback.statistics@sbp.org.pk</t>
  </si>
  <si>
    <t>Phone: 021-33138288, 021-99221566</t>
  </si>
  <si>
    <t>Designation: Additional Director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</si>
</sst>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.0"/>
    <numFmt numFmtId="173" formatCode="#,##0.0_);\(#,##0.0\)"/>
    <numFmt numFmtId="174" formatCode="#,##0.000_);\(#,##0.000\)"/>
    <numFmt numFmtId="175" formatCode="mmm\-yyyy"/>
    <numFmt numFmtId="176" formatCode="[$-409]dddd\,\ mmmm\ dd\,\ yyyy"/>
    <numFmt numFmtId="177" formatCode="[$-409]mmm\-yy;@"/>
    <numFmt numFmtId="178" formatCode="#,##0.000"/>
    <numFmt numFmtId="179" formatCode="[$-409]mmmm\ d\,\ yyyy;@"/>
    <numFmt numFmtId="180" formatCode="0.0"/>
    <numFmt numFmtId="181" formatCode="#,##0.0000"/>
    <numFmt numFmtId="182" formatCode="#,##0.00000"/>
    <numFmt numFmtId="183" formatCode="#,##0.00000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0.000"/>
    <numFmt numFmtId="192" formatCode="0.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000000"/>
    <numFmt numFmtId="198" formatCode="#,##0.0000000000000000"/>
    <numFmt numFmtId="199" formatCode="#,##0.000000000000000"/>
    <numFmt numFmtId="200" formatCode="#,##0.00000000000000"/>
    <numFmt numFmtId="201" formatCode="#,##0.0000000000000"/>
    <numFmt numFmtId="202" formatCode="#,##0.000000000000"/>
    <numFmt numFmtId="203" formatCode="#,##0.00000000000"/>
    <numFmt numFmtId="204" formatCode="[$-409]dddd\,\ mmmm\ d\,\ yyyy"/>
    <numFmt numFmtId="205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76">
      <alignment/>
      <protection/>
    </xf>
    <xf numFmtId="3" fontId="5" fillId="0" borderId="10" xfId="76" applyNumberFormat="1" applyFont="1" applyBorder="1" applyAlignment="1">
      <alignment/>
      <protection/>
    </xf>
    <xf numFmtId="172" fontId="5" fillId="0" borderId="10" xfId="76" applyNumberFormat="1" applyFont="1" applyBorder="1" applyAlignment="1">
      <alignment/>
      <protection/>
    </xf>
    <xf numFmtId="3" fontId="5" fillId="0" borderId="10" xfId="76" applyNumberFormat="1" applyFont="1" applyBorder="1" applyAlignment="1">
      <alignment horizontal="right"/>
      <protection/>
    </xf>
    <xf numFmtId="3" fontId="0" fillId="0" borderId="0" xfId="76" applyNumberFormat="1">
      <alignment/>
      <protection/>
    </xf>
    <xf numFmtId="172" fontId="5" fillId="0" borderId="10" xfId="76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/>
      <protection/>
    </xf>
    <xf numFmtId="3" fontId="5" fillId="0" borderId="0" xfId="76" applyNumberFormat="1" applyFont="1">
      <alignment/>
      <protection/>
    </xf>
    <xf numFmtId="17" fontId="5" fillId="0" borderId="10" xfId="76" applyNumberFormat="1" applyFont="1" applyBorder="1" applyAlignment="1">
      <alignment horizontal="right"/>
      <protection/>
    </xf>
    <xf numFmtId="0" fontId="5" fillId="0" borderId="0" xfId="76" applyFont="1">
      <alignment/>
      <protection/>
    </xf>
    <xf numFmtId="3" fontId="5" fillId="0" borderId="0" xfId="76" applyNumberFormat="1" applyFont="1" applyBorder="1" applyAlignment="1">
      <alignment horizontal="right"/>
      <protection/>
    </xf>
    <xf numFmtId="172" fontId="5" fillId="0" borderId="0" xfId="76" applyNumberFormat="1" applyFont="1" applyBorder="1" applyAlignment="1">
      <alignment horizontal="right"/>
      <protection/>
    </xf>
    <xf numFmtId="172" fontId="5" fillId="0" borderId="0" xfId="76" applyNumberFormat="1" applyFont="1" applyBorder="1" applyAlignment="1">
      <alignment/>
      <protection/>
    </xf>
    <xf numFmtId="172" fontId="0" fillId="0" borderId="0" xfId="76" applyNumberFormat="1">
      <alignment/>
      <protection/>
    </xf>
    <xf numFmtId="3" fontId="5" fillId="0" borderId="0" xfId="76" applyNumberFormat="1" applyFont="1" applyAlignment="1">
      <alignment horizontal="right"/>
      <protection/>
    </xf>
    <xf numFmtId="172" fontId="5" fillId="0" borderId="0" xfId="76" applyNumberFormat="1" applyFont="1">
      <alignment/>
      <protection/>
    </xf>
    <xf numFmtId="3" fontId="0" fillId="0" borderId="0" xfId="76" applyNumberFormat="1" applyAlignment="1">
      <alignment horizontal="right"/>
      <protection/>
    </xf>
    <xf numFmtId="0" fontId="8" fillId="0" borderId="0" xfId="76" applyFont="1" applyAlignment="1">
      <alignment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76" applyFont="1" applyAlignment="1">
      <alignment/>
      <protection/>
    </xf>
    <xf numFmtId="178" fontId="0" fillId="0" borderId="0" xfId="76" applyNumberFormat="1">
      <alignment/>
      <protection/>
    </xf>
    <xf numFmtId="0" fontId="5" fillId="0" borderId="0" xfId="76" applyFont="1" applyFill="1">
      <alignment/>
      <protection/>
    </xf>
    <xf numFmtId="0" fontId="0" fillId="0" borderId="0" xfId="76" applyFont="1" applyBorder="1">
      <alignment/>
      <protection/>
    </xf>
    <xf numFmtId="178" fontId="2" fillId="0" borderId="0" xfId="61" applyNumberFormat="1" applyAlignment="1" applyProtection="1">
      <alignment/>
      <protection/>
    </xf>
    <xf numFmtId="3" fontId="5" fillId="0" borderId="11" xfId="76" applyNumberFormat="1" applyFont="1" applyBorder="1" applyAlignment="1">
      <alignment/>
      <protection/>
    </xf>
    <xf numFmtId="3" fontId="5" fillId="0" borderId="10" xfId="76" applyNumberFormat="1" applyFont="1" applyBorder="1">
      <alignment/>
      <protection/>
    </xf>
    <xf numFmtId="189" fontId="7" fillId="0" borderId="0" xfId="47" applyNumberFormat="1" applyFont="1" applyFill="1" applyBorder="1" applyAlignment="1">
      <alignment horizontal="right"/>
    </xf>
    <xf numFmtId="17" fontId="5" fillId="0" borderId="11" xfId="76" applyNumberFormat="1" applyFont="1" applyBorder="1" applyAlignment="1">
      <alignment horizontal="right"/>
      <protection/>
    </xf>
    <xf numFmtId="3" fontId="5" fillId="0" borderId="12" xfId="76" applyNumberFormat="1" applyFont="1" applyBorder="1" applyAlignment="1">
      <alignment horizontal="right"/>
      <protection/>
    </xf>
    <xf numFmtId="3" fontId="5" fillId="0" borderId="13" xfId="76" applyNumberFormat="1" applyFont="1" applyBorder="1" applyAlignment="1">
      <alignment/>
      <protection/>
    </xf>
    <xf numFmtId="172" fontId="5" fillId="0" borderId="12" xfId="76" applyNumberFormat="1" applyFont="1" applyBorder="1" applyAlignment="1">
      <alignment/>
      <protection/>
    </xf>
    <xf numFmtId="0" fontId="4" fillId="0" borderId="14" xfId="75" applyFont="1" applyBorder="1" applyAlignment="1">
      <alignment horizontal="center"/>
      <protection/>
    </xf>
    <xf numFmtId="3" fontId="6" fillId="0" borderId="15" xfId="75" applyNumberFormat="1" applyFont="1" applyBorder="1" applyAlignment="1">
      <alignment horizontal="center" vertical="center"/>
      <protection/>
    </xf>
    <xf numFmtId="0" fontId="4" fillId="0" borderId="14" xfId="75" applyFont="1" applyBorder="1" applyAlignment="1">
      <alignment horizontal="center" vertical="center"/>
      <protection/>
    </xf>
    <xf numFmtId="0" fontId="4" fillId="0" borderId="14" xfId="75" applyFont="1" applyBorder="1" applyAlignment="1">
      <alignment horizontal="center" vertical="center" wrapText="1"/>
      <protection/>
    </xf>
    <xf numFmtId="3" fontId="6" fillId="0" borderId="16" xfId="75" applyNumberFormat="1" applyFont="1" applyBorder="1" applyAlignment="1">
      <alignment horizontal="center" vertical="center"/>
      <protection/>
    </xf>
    <xf numFmtId="172" fontId="6" fillId="0" borderId="14" xfId="75" applyNumberFormat="1" applyFont="1" applyBorder="1" applyAlignment="1">
      <alignment horizontal="center" vertical="center"/>
      <protection/>
    </xf>
    <xf numFmtId="3" fontId="6" fillId="0" borderId="14" xfId="75" applyNumberFormat="1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/>
      <protection/>
    </xf>
    <xf numFmtId="0" fontId="6" fillId="0" borderId="17" xfId="76" applyFont="1" applyBorder="1" applyAlignment="1">
      <alignment horizontal="center" vertical="center"/>
      <protection/>
    </xf>
    <xf numFmtId="0" fontId="6" fillId="0" borderId="18" xfId="76" applyFont="1" applyBorder="1" applyAlignment="1">
      <alignment horizontal="center" vertical="center"/>
      <protection/>
    </xf>
    <xf numFmtId="0" fontId="3" fillId="0" borderId="18" xfId="76" applyFont="1" applyBorder="1">
      <alignment/>
      <protection/>
    </xf>
    <xf numFmtId="0" fontId="3" fillId="0" borderId="19" xfId="76" applyFont="1" applyBorder="1">
      <alignment/>
      <protection/>
    </xf>
    <xf numFmtId="3" fontId="3" fillId="0" borderId="19" xfId="76" applyNumberFormat="1" applyFont="1" applyBorder="1">
      <alignment/>
      <protection/>
    </xf>
    <xf numFmtId="3" fontId="3" fillId="0" borderId="19" xfId="76" applyNumberFormat="1" applyFont="1" applyBorder="1" applyAlignment="1">
      <alignment horizontal="right"/>
      <protection/>
    </xf>
    <xf numFmtId="172" fontId="3" fillId="0" borderId="19" xfId="76" applyNumberFormat="1" applyFont="1" applyBorder="1">
      <alignment/>
      <protection/>
    </xf>
    <xf numFmtId="3" fontId="5" fillId="0" borderId="10" xfId="76" applyNumberFormat="1" applyFont="1" applyFill="1" applyBorder="1">
      <alignment/>
      <protection/>
    </xf>
    <xf numFmtId="3" fontId="5" fillId="0" borderId="10" xfId="76" applyNumberFormat="1" applyFont="1" applyFill="1" applyBorder="1" applyAlignment="1">
      <alignment horizontal="right"/>
      <protection/>
    </xf>
    <xf numFmtId="172" fontId="5" fillId="0" borderId="10" xfId="76" applyNumberFormat="1" applyFont="1" applyFill="1" applyBorder="1" applyAlignment="1">
      <alignment horizontal="right"/>
      <protection/>
    </xf>
    <xf numFmtId="172" fontId="5" fillId="0" borderId="10" xfId="76" applyNumberFormat="1" applyFont="1" applyFill="1" applyBorder="1" applyAlignment="1">
      <alignment/>
      <protection/>
    </xf>
    <xf numFmtId="3" fontId="5" fillId="0" borderId="10" xfId="76" applyNumberFormat="1" applyFont="1" applyFill="1" applyBorder="1" applyAlignment="1">
      <alignment/>
      <protection/>
    </xf>
    <xf numFmtId="3" fontId="5" fillId="0" borderId="13" xfId="76" applyNumberFormat="1" applyFont="1" applyFill="1" applyBorder="1">
      <alignment/>
      <protection/>
    </xf>
    <xf numFmtId="3" fontId="5" fillId="0" borderId="13" xfId="76" applyNumberFormat="1" applyFont="1" applyFill="1" applyBorder="1" applyAlignment="1">
      <alignment horizontal="right"/>
      <protection/>
    </xf>
    <xf numFmtId="172" fontId="5" fillId="0" borderId="13" xfId="76" applyNumberFormat="1" applyFont="1" applyFill="1" applyBorder="1" applyAlignment="1">
      <alignment horizontal="right"/>
      <protection/>
    </xf>
    <xf numFmtId="172" fontId="5" fillId="0" borderId="13" xfId="76" applyNumberFormat="1" applyFont="1" applyFill="1" applyBorder="1" applyAlignment="1">
      <alignment/>
      <protection/>
    </xf>
    <xf numFmtId="4" fontId="5" fillId="0" borderId="10" xfId="76" applyNumberFormat="1" applyFont="1" applyBorder="1" applyAlignment="1">
      <alignment horizontal="right"/>
      <protection/>
    </xf>
    <xf numFmtId="17" fontId="5" fillId="0" borderId="13" xfId="76" applyNumberFormat="1" applyFont="1" applyBorder="1" applyAlignment="1">
      <alignment horizontal="right"/>
      <protection/>
    </xf>
    <xf numFmtId="17" fontId="5" fillId="0" borderId="0" xfId="76" applyNumberFormat="1" applyFont="1" applyBorder="1" applyAlignment="1">
      <alignment horizontal="right"/>
      <protection/>
    </xf>
    <xf numFmtId="3" fontId="5" fillId="0" borderId="0" xfId="76" applyNumberFormat="1" applyFont="1" applyFill="1" applyBorder="1" applyAlignment="1">
      <alignment/>
      <protection/>
    </xf>
    <xf numFmtId="172" fontId="5" fillId="0" borderId="13" xfId="76" applyNumberFormat="1" applyFont="1" applyBorder="1" applyAlignment="1">
      <alignment/>
      <protection/>
    </xf>
    <xf numFmtId="3" fontId="5" fillId="0" borderId="12" xfId="76" applyNumberFormat="1" applyFont="1" applyFill="1" applyBorder="1" applyAlignment="1">
      <alignment/>
      <protection/>
    </xf>
    <xf numFmtId="3" fontId="5" fillId="0" borderId="20" xfId="76" applyNumberFormat="1" applyFont="1" applyFill="1" applyBorder="1" applyAlignment="1">
      <alignment/>
      <protection/>
    </xf>
    <xf numFmtId="189" fontId="0" fillId="0" borderId="0" xfId="42" applyNumberFormat="1" applyFont="1" applyAlignment="1">
      <alignment/>
    </xf>
    <xf numFmtId="0" fontId="4" fillId="0" borderId="17" xfId="75" applyFont="1" applyBorder="1" applyAlignment="1">
      <alignment horizontal="center" vertical="center"/>
      <protection/>
    </xf>
    <xf numFmtId="0" fontId="4" fillId="0" borderId="21" xfId="75" applyFont="1" applyBorder="1" applyAlignment="1">
      <alignment horizontal="center" vertical="center"/>
      <protection/>
    </xf>
    <xf numFmtId="0" fontId="4" fillId="0" borderId="18" xfId="75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8" fillId="0" borderId="17" xfId="76" applyFont="1" applyBorder="1" applyAlignment="1">
      <alignment horizontal="center"/>
      <protection/>
    </xf>
    <xf numFmtId="0" fontId="8" fillId="0" borderId="22" xfId="76" applyFont="1" applyBorder="1" applyAlignment="1">
      <alignment horizontal="center"/>
      <protection/>
    </xf>
    <xf numFmtId="0" fontId="8" fillId="0" borderId="21" xfId="76" applyFont="1" applyBorder="1" applyAlignment="1">
      <alignment horizontal="center"/>
      <protection/>
    </xf>
    <xf numFmtId="0" fontId="12" fillId="0" borderId="11" xfId="76" applyFont="1" applyBorder="1" applyAlignment="1">
      <alignment horizontal="center"/>
      <protection/>
    </xf>
    <xf numFmtId="0" fontId="12" fillId="0" borderId="0" xfId="76" applyFont="1" applyBorder="1" applyAlignment="1">
      <alignment horizontal="center"/>
      <protection/>
    </xf>
    <xf numFmtId="0" fontId="12" fillId="0" borderId="12" xfId="76" applyFont="1" applyBorder="1" applyAlignment="1">
      <alignment horizontal="center"/>
      <protection/>
    </xf>
    <xf numFmtId="172" fontId="6" fillId="0" borderId="15" xfId="76" applyNumberFormat="1" applyFont="1" applyBorder="1" applyAlignment="1">
      <alignment horizontal="center"/>
      <protection/>
    </xf>
    <xf numFmtId="172" fontId="6" fillId="0" borderId="23" xfId="76" applyNumberFormat="1" applyFont="1" applyBorder="1" applyAlignment="1">
      <alignment horizontal="center"/>
      <protection/>
    </xf>
    <xf numFmtId="172" fontId="6" fillId="0" borderId="16" xfId="76" applyNumberFormat="1" applyFont="1" applyBorder="1" applyAlignment="1">
      <alignment horizontal="center"/>
      <protection/>
    </xf>
    <xf numFmtId="0" fontId="6" fillId="0" borderId="24" xfId="76" applyFont="1" applyBorder="1" applyAlignment="1">
      <alignment horizontal="center" vertical="center"/>
      <protection/>
    </xf>
    <xf numFmtId="0" fontId="6" fillId="0" borderId="10" xfId="76" applyFont="1" applyBorder="1" applyAlignment="1">
      <alignment horizontal="center" vertical="center"/>
      <protection/>
    </xf>
    <xf numFmtId="0" fontId="6" fillId="0" borderId="13" xfId="76" applyFont="1" applyBorder="1" applyAlignment="1">
      <alignment horizontal="center" vertical="center"/>
      <protection/>
    </xf>
    <xf numFmtId="3" fontId="7" fillId="0" borderId="19" xfId="76" applyNumberFormat="1" applyFont="1" applyBorder="1" applyAlignment="1">
      <alignment horizontal="right"/>
      <protection/>
    </xf>
    <xf numFmtId="3" fontId="7" fillId="0" borderId="20" xfId="76" applyNumberFormat="1" applyFont="1" applyBorder="1" applyAlignment="1">
      <alignment horizontal="right"/>
      <protection/>
    </xf>
    <xf numFmtId="3" fontId="5" fillId="0" borderId="0" xfId="76" applyNumberFormat="1" applyFont="1" applyFill="1" applyBorder="1">
      <alignment/>
      <protection/>
    </xf>
    <xf numFmtId="3" fontId="5" fillId="0" borderId="0" xfId="76" applyNumberFormat="1" applyFont="1" applyFill="1" applyBorder="1" applyAlignment="1">
      <alignment horizontal="right"/>
      <protection/>
    </xf>
    <xf numFmtId="172" fontId="5" fillId="0" borderId="0" xfId="76" applyNumberFormat="1" applyFont="1" applyFill="1" applyBorder="1" applyAlignment="1">
      <alignment horizontal="right"/>
      <protection/>
    </xf>
    <xf numFmtId="172" fontId="5" fillId="0" borderId="0" xfId="76" applyNumberFormat="1" applyFont="1" applyFill="1" applyBorder="1" applyAlignme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6 2" xfId="75"/>
    <cellStyle name="Normal 7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135</xdr:row>
      <xdr:rowOff>104775</xdr:rowOff>
    </xdr:from>
    <xdr:to>
      <xdr:col>6</xdr:col>
      <xdr:colOff>314325</xdr:colOff>
      <xdr:row>150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29500"/>
          <a:ext cx="42005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135</xdr:row>
      <xdr:rowOff>104775</xdr:rowOff>
    </xdr:from>
    <xdr:to>
      <xdr:col>11</xdr:col>
      <xdr:colOff>685800</xdr:colOff>
      <xdr:row>150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7429500"/>
          <a:ext cx="42767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tabSelected="1" view="pageBreakPreview" zoomScale="90" zoomScaleNormal="85" zoomScaleSheetLayoutView="90" workbookViewId="0" topLeftCell="A129">
      <selection activeCell="F134" sqref="F134"/>
    </sheetView>
  </sheetViews>
  <sheetFormatPr defaultColWidth="9.140625" defaultRowHeight="12.75"/>
  <cols>
    <col min="1" max="1" width="11.28125" style="1" customWidth="1"/>
    <col min="2" max="2" width="1.7109375" style="1" customWidth="1"/>
    <col min="3" max="3" width="11.00390625" style="5" customWidth="1"/>
    <col min="4" max="4" width="11.00390625" style="17" customWidth="1"/>
    <col min="5" max="5" width="13.8515625" style="14" customWidth="1"/>
    <col min="6" max="6" width="9.57421875" style="14" bestFit="1" customWidth="1"/>
    <col min="7" max="7" width="11.28125" style="5" customWidth="1"/>
    <col min="8" max="8" width="11.7109375" style="5" customWidth="1"/>
    <col min="9" max="9" width="13.8515625" style="14" customWidth="1"/>
    <col min="10" max="10" width="12.00390625" style="14" customWidth="1"/>
    <col min="11" max="12" width="10.57421875" style="5" customWidth="1"/>
    <col min="13" max="13" width="9.140625" style="1" customWidth="1"/>
    <col min="14" max="14" width="9.28125" style="1" bestFit="1" customWidth="1"/>
    <col min="15" max="15" width="9.57421875" style="1" bestFit="1" customWidth="1"/>
    <col min="16" max="18" width="9.28125" style="1" bestFit="1" customWidth="1"/>
    <col min="19" max="19" width="9.57421875" style="1" bestFit="1" customWidth="1"/>
    <col min="20" max="22" width="9.28125" style="1" bestFit="1" customWidth="1"/>
    <col min="23" max="23" width="10.28125" style="1" bestFit="1" customWidth="1"/>
    <col min="24" max="16384" width="9.140625" style="1" customWidth="1"/>
  </cols>
  <sheetData>
    <row r="1" spans="1:12" ht="15.75">
      <c r="A1" s="68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2.75">
      <c r="A2" s="71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">
      <c r="A3" s="42"/>
      <c r="B3" s="43"/>
      <c r="C3" s="44"/>
      <c r="D3" s="45"/>
      <c r="E3" s="46"/>
      <c r="F3" s="46"/>
      <c r="G3" s="44"/>
      <c r="H3" s="44"/>
      <c r="I3" s="46"/>
      <c r="J3" s="46"/>
      <c r="K3" s="80" t="s">
        <v>0</v>
      </c>
      <c r="L3" s="81"/>
    </row>
    <row r="4" spans="1:12" ht="14.25" customHeight="1">
      <c r="A4" s="77" t="s">
        <v>1</v>
      </c>
      <c r="B4" s="40"/>
      <c r="C4" s="74" t="s">
        <v>7</v>
      </c>
      <c r="D4" s="75"/>
      <c r="E4" s="64" t="s">
        <v>3</v>
      </c>
      <c r="F4" s="65"/>
      <c r="G4" s="76" t="s">
        <v>8</v>
      </c>
      <c r="H4" s="75"/>
      <c r="I4" s="64" t="s">
        <v>3</v>
      </c>
      <c r="J4" s="65"/>
      <c r="K4" s="64" t="s">
        <v>5</v>
      </c>
      <c r="L4" s="65"/>
    </row>
    <row r="5" spans="1:12" ht="12.75" customHeight="1">
      <c r="A5" s="78"/>
      <c r="B5" s="39"/>
      <c r="C5" s="32" t="s">
        <v>2</v>
      </c>
      <c r="D5" s="32" t="s">
        <v>4</v>
      </c>
      <c r="E5" s="66"/>
      <c r="F5" s="67"/>
      <c r="G5" s="32" t="s">
        <v>2</v>
      </c>
      <c r="H5" s="32" t="s">
        <v>4</v>
      </c>
      <c r="I5" s="66"/>
      <c r="J5" s="67"/>
      <c r="K5" s="66"/>
      <c r="L5" s="67"/>
    </row>
    <row r="6" spans="1:12" ht="25.5">
      <c r="A6" s="79"/>
      <c r="B6" s="41"/>
      <c r="C6" s="33" t="s">
        <v>9</v>
      </c>
      <c r="D6" s="33" t="s">
        <v>10</v>
      </c>
      <c r="E6" s="34" t="s">
        <v>16</v>
      </c>
      <c r="F6" s="35" t="s">
        <v>14</v>
      </c>
      <c r="G6" s="36" t="s">
        <v>11</v>
      </c>
      <c r="H6" s="37" t="s">
        <v>12</v>
      </c>
      <c r="I6" s="34" t="s">
        <v>16</v>
      </c>
      <c r="J6" s="35" t="s">
        <v>14</v>
      </c>
      <c r="K6" s="38" t="s">
        <v>13</v>
      </c>
      <c r="L6" s="38" t="s">
        <v>15</v>
      </c>
    </row>
    <row r="7" spans="1:12" s="23" customFormat="1" ht="15">
      <c r="A7" s="9"/>
      <c r="B7" s="9"/>
      <c r="C7" s="26"/>
      <c r="D7" s="4"/>
      <c r="E7" s="6"/>
      <c r="F7" s="3"/>
      <c r="G7" s="27"/>
      <c r="H7" s="25"/>
      <c r="I7" s="3"/>
      <c r="J7" s="3"/>
      <c r="K7" s="2"/>
      <c r="L7" s="2"/>
    </row>
    <row r="8" spans="1:12" s="23" customFormat="1" ht="12.75" hidden="1">
      <c r="A8" s="28">
        <v>41834</v>
      </c>
      <c r="B8" s="28"/>
      <c r="C8" s="26">
        <v>1918.999975</v>
      </c>
      <c r="D8" s="4">
        <v>1918.999975</v>
      </c>
      <c r="E8" s="6">
        <v>-8.709032099516955</v>
      </c>
      <c r="F8" s="3">
        <v>-12.526930161289407</v>
      </c>
      <c r="G8" s="7">
        <v>4021.000216199999</v>
      </c>
      <c r="H8" s="25">
        <v>4021.000216199999</v>
      </c>
      <c r="I8" s="3">
        <v>12.250680131961104</v>
      </c>
      <c r="J8" s="3">
        <v>16.276037738258175</v>
      </c>
      <c r="K8" s="2">
        <v>-2102.0002411999994</v>
      </c>
      <c r="L8" s="2">
        <v>-2102.0002411999994</v>
      </c>
    </row>
    <row r="9" spans="1:12" s="23" customFormat="1" ht="12.75" hidden="1">
      <c r="A9" s="28">
        <v>41865</v>
      </c>
      <c r="B9" s="28"/>
      <c r="C9" s="26">
        <v>1879.9999769999997</v>
      </c>
      <c r="D9" s="29">
        <v>3798.9999519999997</v>
      </c>
      <c r="E9" s="6">
        <v>-2.0323084162624983</v>
      </c>
      <c r="F9" s="3">
        <v>-9.603195041060498</v>
      </c>
      <c r="G9" s="7">
        <v>3931.99967006</v>
      </c>
      <c r="H9" s="25">
        <v>7952.999886259999</v>
      </c>
      <c r="I9" s="3">
        <v>-2.213393219463891</v>
      </c>
      <c r="J9" s="3">
        <v>14.826731746995137</v>
      </c>
      <c r="K9" s="2">
        <v>-2051.99969306</v>
      </c>
      <c r="L9" s="2">
        <v>-4153.999934259999</v>
      </c>
    </row>
    <row r="10" spans="1:12" s="23" customFormat="1" ht="12.75" hidden="1">
      <c r="A10" s="28">
        <v>41896</v>
      </c>
      <c r="B10" s="28"/>
      <c r="C10" s="26">
        <v>2160.9999730000004</v>
      </c>
      <c r="D10" s="4">
        <v>5959.999925</v>
      </c>
      <c r="E10" s="6">
        <v>14.94680848073227</v>
      </c>
      <c r="F10" s="3">
        <v>-4.745824437182498</v>
      </c>
      <c r="G10" s="7">
        <v>4092.0000695599997</v>
      </c>
      <c r="H10" s="25">
        <v>12044.999955819998</v>
      </c>
      <c r="I10" s="3">
        <v>4.06918649353697</v>
      </c>
      <c r="J10" s="3">
        <v>13.1930128408889</v>
      </c>
      <c r="K10" s="2">
        <v>-1931.0000965599993</v>
      </c>
      <c r="L10" s="2">
        <v>-6085.000030819998</v>
      </c>
    </row>
    <row r="11" spans="1:12" s="23" customFormat="1" ht="12.75" hidden="1">
      <c r="A11" s="28">
        <v>41926</v>
      </c>
      <c r="B11" s="28"/>
      <c r="C11" s="26">
        <v>2087.999963999999</v>
      </c>
      <c r="D11" s="4">
        <v>8047.999888999999</v>
      </c>
      <c r="E11" s="6">
        <v>-3.378066168999495</v>
      </c>
      <c r="F11" s="3">
        <v>-3.270484260410705</v>
      </c>
      <c r="G11" s="7">
        <v>3569.996033199999</v>
      </c>
      <c r="H11" s="25">
        <v>15614.995989019997</v>
      </c>
      <c r="I11" s="3">
        <v>-12.756696663891553</v>
      </c>
      <c r="J11" s="3">
        <v>9.51727083960496</v>
      </c>
      <c r="K11" s="2">
        <v>-1481.9960692</v>
      </c>
      <c r="L11" s="2">
        <v>-7566.996100019998</v>
      </c>
    </row>
    <row r="12" spans="1:12" s="23" customFormat="1" ht="12.75" hidden="1">
      <c r="A12" s="28">
        <v>41957</v>
      </c>
      <c r="B12" s="28"/>
      <c r="C12" s="26">
        <v>1861.0003759999997</v>
      </c>
      <c r="D12" s="4">
        <v>9909.000264999999</v>
      </c>
      <c r="E12" s="6">
        <v>-10.871627965219616</v>
      </c>
      <c r="F12" s="3">
        <v>-2.2761807037493496</v>
      </c>
      <c r="G12" s="7">
        <v>3099.9972222999995</v>
      </c>
      <c r="H12" s="25">
        <v>18714.993211319997</v>
      </c>
      <c r="I12" s="3">
        <v>-13.165247426863717</v>
      </c>
      <c r="J12" s="3">
        <v>6.802806616830469</v>
      </c>
      <c r="K12" s="2">
        <v>-1238.9968462999998</v>
      </c>
      <c r="L12" s="2">
        <v>-8805.992946319999</v>
      </c>
    </row>
    <row r="13" spans="1:12" s="23" customFormat="1" ht="12.75" hidden="1">
      <c r="A13" s="28">
        <v>41987</v>
      </c>
      <c r="B13" s="28"/>
      <c r="C13" s="26">
        <v>2257.0000160000004</v>
      </c>
      <c r="D13" s="4">
        <v>12166.000280999999</v>
      </c>
      <c r="E13" s="6">
        <v>21.278858677672872</v>
      </c>
      <c r="F13" s="3">
        <v>-2.414597625218785</v>
      </c>
      <c r="G13" s="7">
        <v>3409.0001212600005</v>
      </c>
      <c r="H13" s="25">
        <v>22123.993332579998</v>
      </c>
      <c r="I13" s="3">
        <v>9.967844381832721</v>
      </c>
      <c r="J13" s="3">
        <v>4.76953124701981</v>
      </c>
      <c r="K13" s="2">
        <v>-1152.00010526</v>
      </c>
      <c r="L13" s="2">
        <v>-9957.993051579999</v>
      </c>
    </row>
    <row r="14" spans="1:12" s="23" customFormat="1" ht="12.75" hidden="1">
      <c r="A14" s="28">
        <v>42018</v>
      </c>
      <c r="B14" s="28"/>
      <c r="C14" s="26">
        <v>1963.9999950000006</v>
      </c>
      <c r="D14" s="4">
        <v>14130.000275999999</v>
      </c>
      <c r="E14" s="6">
        <v>-12.981835131719368</v>
      </c>
      <c r="F14" s="3">
        <v>-3.191858317448388</v>
      </c>
      <c r="G14" s="7">
        <v>3015.0011138999994</v>
      </c>
      <c r="H14" s="25">
        <v>25138.994446479996</v>
      </c>
      <c r="I14" s="3">
        <v>-11.557612007780602</v>
      </c>
      <c r="J14" s="3">
        <v>1.72395231395804</v>
      </c>
      <c r="K14" s="2">
        <v>-1051.0011188999988</v>
      </c>
      <c r="L14" s="2">
        <v>-11008.994170479997</v>
      </c>
    </row>
    <row r="15" spans="1:12" s="23" customFormat="1" ht="12.75" hidden="1">
      <c r="A15" s="28">
        <v>42049</v>
      </c>
      <c r="B15" s="28"/>
      <c r="C15" s="26">
        <v>1853.000038</v>
      </c>
      <c r="D15" s="4">
        <v>15983.000313999999</v>
      </c>
      <c r="E15" s="6">
        <v>-5.651728985875107</v>
      </c>
      <c r="F15" s="3">
        <v>-4.029791743299247</v>
      </c>
      <c r="G15" s="7">
        <v>2799.0000140999996</v>
      </c>
      <c r="H15" s="25">
        <v>27937.994460579994</v>
      </c>
      <c r="I15" s="3">
        <v>-7.164212935251474</v>
      </c>
      <c r="J15" s="3">
        <v>0.23682012093657875</v>
      </c>
      <c r="K15" s="2">
        <v>-945.9999760999997</v>
      </c>
      <c r="L15" s="2">
        <v>-11954.994146579995</v>
      </c>
    </row>
    <row r="16" spans="1:12" s="23" customFormat="1" ht="12.75" hidden="1">
      <c r="A16" s="28">
        <v>42077</v>
      </c>
      <c r="B16" s="28"/>
      <c r="C16" s="26">
        <v>2049.000002</v>
      </c>
      <c r="D16" s="4">
        <v>18032.000315999998</v>
      </c>
      <c r="E16" s="6">
        <v>10.577439826258672</v>
      </c>
      <c r="F16" s="3">
        <v>-3.8081887833845487</v>
      </c>
      <c r="G16" s="7">
        <v>3294.00003854</v>
      </c>
      <c r="H16" s="25">
        <v>31231.994499119995</v>
      </c>
      <c r="I16" s="3">
        <v>17.684888243888214</v>
      </c>
      <c r="J16" s="3">
        <v>0.019400999042464763</v>
      </c>
      <c r="K16" s="2">
        <v>-1245.0000365399997</v>
      </c>
      <c r="L16" s="2">
        <v>-13199.994183119998</v>
      </c>
    </row>
    <row r="17" spans="1:12" s="23" customFormat="1" ht="12.75" hidden="1">
      <c r="A17" s="28">
        <v>42108</v>
      </c>
      <c r="B17" s="28"/>
      <c r="C17" s="26">
        <v>2066.9999499999994</v>
      </c>
      <c r="D17" s="4">
        <v>20099.000265999995</v>
      </c>
      <c r="E17" s="6">
        <v>0.8784747673220948</v>
      </c>
      <c r="F17" s="3">
        <v>-3.56944041118255</v>
      </c>
      <c r="G17" s="7">
        <v>3045.0000206800005</v>
      </c>
      <c r="H17" s="25">
        <v>34276.9945198</v>
      </c>
      <c r="I17" s="3">
        <v>-7.559198996559931</v>
      </c>
      <c r="J17" s="3">
        <v>-0.8045468357308256</v>
      </c>
      <c r="K17" s="2">
        <v>-978.000070680001</v>
      </c>
      <c r="L17" s="2">
        <v>-14177.994253800003</v>
      </c>
    </row>
    <row r="18" spans="1:12" s="23" customFormat="1" ht="12.75" hidden="1">
      <c r="A18" s="28">
        <v>42138</v>
      </c>
      <c r="B18" s="28"/>
      <c r="C18" s="26">
        <v>1879.996631</v>
      </c>
      <c r="D18" s="4">
        <v>21978.996896999997</v>
      </c>
      <c r="E18" s="6">
        <v>-9.047088704573966</v>
      </c>
      <c r="F18" s="3">
        <v>-4.338592472165155</v>
      </c>
      <c r="G18" s="7">
        <v>3469.999961460001</v>
      </c>
      <c r="H18" s="25">
        <v>37746.99448126</v>
      </c>
      <c r="I18" s="3">
        <v>13.957305021137268</v>
      </c>
      <c r="J18" s="3">
        <v>-0.8900315297072094</v>
      </c>
      <c r="K18" s="2">
        <v>-1590.003330460001</v>
      </c>
      <c r="L18" s="2">
        <v>-15767.997584260003</v>
      </c>
    </row>
    <row r="19" spans="1:12" s="23" customFormat="1" ht="12.75" hidden="1">
      <c r="A19" s="28">
        <v>42169</v>
      </c>
      <c r="B19" s="28"/>
      <c r="C19" s="26">
        <v>2111.0000410000002</v>
      </c>
      <c r="D19" s="4">
        <v>24089.996937999997</v>
      </c>
      <c r="E19" s="6">
        <v>12.287437444881265</v>
      </c>
      <c r="F19" s="3">
        <v>-3.9393150508938053</v>
      </c>
      <c r="G19" s="7">
        <v>3610.0000047</v>
      </c>
      <c r="H19" s="25">
        <v>41356.99448596</v>
      </c>
      <c r="I19" s="3">
        <v>4.034583423484936</v>
      </c>
      <c r="J19" s="3">
        <v>-0.7467055679429786</v>
      </c>
      <c r="K19" s="2">
        <v>-1498.9999636999996</v>
      </c>
      <c r="L19" s="2">
        <v>-17266.997547960003</v>
      </c>
    </row>
    <row r="20" spans="1:12" s="23" customFormat="1" ht="12.75" hidden="1">
      <c r="A20" s="28"/>
      <c r="B20" s="28"/>
      <c r="C20" s="26"/>
      <c r="D20" s="4"/>
      <c r="E20" s="6"/>
      <c r="F20" s="6"/>
      <c r="G20" s="7"/>
      <c r="H20" s="25"/>
      <c r="I20" s="31"/>
      <c r="J20" s="3"/>
      <c r="K20" s="2"/>
      <c r="L20" s="2"/>
    </row>
    <row r="21" spans="1:12" s="23" customFormat="1" ht="12.75" hidden="1">
      <c r="A21" s="28">
        <v>42200</v>
      </c>
      <c r="B21" s="28"/>
      <c r="C21" s="26">
        <v>1759.0000080000004</v>
      </c>
      <c r="D21" s="4">
        <f>C21</f>
        <v>1759.0000080000004</v>
      </c>
      <c r="E21" s="6">
        <f>(C21-C19)/C19*100</f>
        <v>-16.674563058428653</v>
      </c>
      <c r="F21" s="3">
        <f aca="true" t="shared" si="0" ref="F21:F37">(D21-D8)/D8*100</f>
        <v>-8.337674261824809</v>
      </c>
      <c r="G21" s="7">
        <v>3596</v>
      </c>
      <c r="H21" s="2">
        <f>G21</f>
        <v>3596</v>
      </c>
      <c r="I21" s="31">
        <f>(G21-G19)/G19*100</f>
        <v>-0.3878117640380252</v>
      </c>
      <c r="J21" s="3">
        <f aca="true" t="shared" si="1" ref="J21:J37">(H21-H8)/H8*100</f>
        <v>-10.56951488059458</v>
      </c>
      <c r="K21" s="2">
        <f aca="true" t="shared" si="2" ref="K21:K32">C21-G21</f>
        <v>-1836.9999919999996</v>
      </c>
      <c r="L21" s="2">
        <f aca="true" t="shared" si="3" ref="L21:L37">D21-H21</f>
        <v>-1836.9999919999996</v>
      </c>
    </row>
    <row r="22" spans="1:12" s="23" customFormat="1" ht="12.75" hidden="1">
      <c r="A22" s="9">
        <v>42231</v>
      </c>
      <c r="B22" s="28"/>
      <c r="C22" s="26">
        <v>1738.0000129999999</v>
      </c>
      <c r="D22" s="4">
        <f aca="true" t="shared" si="4" ref="D22:D32">D21+C22</f>
        <v>3497.0000210000003</v>
      </c>
      <c r="E22" s="6">
        <f aca="true" t="shared" si="5" ref="E22:E32">(C22-C21)/C21*100</f>
        <v>-1.1938598581291522</v>
      </c>
      <c r="F22" s="3">
        <f t="shared" si="0"/>
        <v>-7.949458668484853</v>
      </c>
      <c r="G22" s="7">
        <v>3222</v>
      </c>
      <c r="H22" s="2">
        <f aca="true" t="shared" si="6" ref="H22:H27">G22+H21</f>
        <v>6818</v>
      </c>
      <c r="I22" s="3">
        <f aca="true" t="shared" si="7" ref="I22:I27">(G22-G21)/G21*100</f>
        <v>-10.400444938820911</v>
      </c>
      <c r="J22" s="3">
        <f t="shared" si="1"/>
        <v>-14.271342920812577</v>
      </c>
      <c r="K22" s="2">
        <f t="shared" si="2"/>
        <v>-1483.9999870000001</v>
      </c>
      <c r="L22" s="2">
        <f t="shared" si="3"/>
        <v>-3320.9999789999997</v>
      </c>
    </row>
    <row r="23" spans="1:12" s="23" customFormat="1" ht="12.75" hidden="1">
      <c r="A23" s="28">
        <v>42262</v>
      </c>
      <c r="B23" s="28"/>
      <c r="C23" s="26">
        <v>1821.0000109999999</v>
      </c>
      <c r="D23" s="4">
        <f t="shared" si="4"/>
        <v>5318.000032</v>
      </c>
      <c r="E23" s="6">
        <f t="shared" si="5"/>
        <v>4.7756039918970945</v>
      </c>
      <c r="F23" s="3">
        <f t="shared" si="0"/>
        <v>-10.771810420786206</v>
      </c>
      <c r="G23" s="7">
        <v>3257</v>
      </c>
      <c r="H23" s="2">
        <f t="shared" si="6"/>
        <v>10075</v>
      </c>
      <c r="I23" s="3">
        <f t="shared" si="7"/>
        <v>1.0862818125387959</v>
      </c>
      <c r="J23" s="3">
        <f t="shared" si="1"/>
        <v>-16.355333856752054</v>
      </c>
      <c r="K23" s="2">
        <f t="shared" si="2"/>
        <v>-1435.9999890000001</v>
      </c>
      <c r="L23" s="2">
        <f t="shared" si="3"/>
        <v>-4756.999968</v>
      </c>
    </row>
    <row r="24" spans="1:12" s="23" customFormat="1" ht="12.75" hidden="1">
      <c r="A24" s="9">
        <v>42292</v>
      </c>
      <c r="B24" s="28"/>
      <c r="C24" s="26">
        <v>1778.000006</v>
      </c>
      <c r="D24" s="4">
        <f t="shared" si="4"/>
        <v>7096.000038</v>
      </c>
      <c r="E24" s="6">
        <f t="shared" si="5"/>
        <v>-2.3613401834295695</v>
      </c>
      <c r="F24" s="3">
        <f t="shared" si="0"/>
        <v>-11.82902415668757</v>
      </c>
      <c r="G24" s="7">
        <v>3254</v>
      </c>
      <c r="H24" s="2">
        <f t="shared" si="6"/>
        <v>13329</v>
      </c>
      <c r="I24" s="3">
        <f t="shared" si="7"/>
        <v>-0.092109303039607</v>
      </c>
      <c r="J24" s="3">
        <f t="shared" si="1"/>
        <v>-14.639747526207767</v>
      </c>
      <c r="K24" s="2">
        <f t="shared" si="2"/>
        <v>-1475.999994</v>
      </c>
      <c r="L24" s="2">
        <f t="shared" si="3"/>
        <v>-6232.999962</v>
      </c>
    </row>
    <row r="25" spans="1:12" s="23" customFormat="1" ht="12.75" hidden="1">
      <c r="A25" s="28">
        <v>42323</v>
      </c>
      <c r="B25" s="28"/>
      <c r="C25" s="26">
        <v>1740.00002</v>
      </c>
      <c r="D25" s="4">
        <f t="shared" si="4"/>
        <v>8836.000058</v>
      </c>
      <c r="E25" s="6">
        <f t="shared" si="5"/>
        <v>-2.1372320512804337</v>
      </c>
      <c r="F25" s="3">
        <f t="shared" si="0"/>
        <v>-10.82854151079185</v>
      </c>
      <c r="G25" s="7">
        <v>3152</v>
      </c>
      <c r="H25" s="2">
        <f t="shared" si="6"/>
        <v>16481</v>
      </c>
      <c r="I25" s="3">
        <f t="shared" si="7"/>
        <v>-3.1346035648432697</v>
      </c>
      <c r="J25" s="3">
        <f t="shared" si="1"/>
        <v>-11.936917027406341</v>
      </c>
      <c r="K25" s="2">
        <f t="shared" si="2"/>
        <v>-1411.99998</v>
      </c>
      <c r="L25" s="2">
        <f t="shared" si="3"/>
        <v>-7644.999942</v>
      </c>
    </row>
    <row r="26" spans="1:12" s="23" customFormat="1" ht="12.75" hidden="1">
      <c r="A26" s="9">
        <v>42353</v>
      </c>
      <c r="B26" s="28"/>
      <c r="C26" s="26">
        <v>1946.9999840000003</v>
      </c>
      <c r="D26" s="4">
        <f t="shared" si="4"/>
        <v>10783.000042</v>
      </c>
      <c r="E26" s="6">
        <f t="shared" si="5"/>
        <v>11.896549518430485</v>
      </c>
      <c r="F26" s="3">
        <f t="shared" si="0"/>
        <v>-11.367747879801312</v>
      </c>
      <c r="G26" s="7">
        <v>4101</v>
      </c>
      <c r="H26" s="2">
        <f t="shared" si="6"/>
        <v>20582</v>
      </c>
      <c r="I26" s="3">
        <f t="shared" si="7"/>
        <v>30.10786802030457</v>
      </c>
      <c r="J26" s="3">
        <f t="shared" si="1"/>
        <v>-6.969778508788664</v>
      </c>
      <c r="K26" s="2">
        <f t="shared" si="2"/>
        <v>-2154.000016</v>
      </c>
      <c r="L26" s="2">
        <f t="shared" si="3"/>
        <v>-9798.999958</v>
      </c>
    </row>
    <row r="27" spans="1:12" s="23" customFormat="1" ht="12.75" hidden="1">
      <c r="A27" s="28">
        <v>42384</v>
      </c>
      <c r="B27" s="28"/>
      <c r="C27" s="26">
        <v>1692.0000059999998</v>
      </c>
      <c r="D27" s="4">
        <f t="shared" si="4"/>
        <v>12475.000048</v>
      </c>
      <c r="E27" s="6">
        <f t="shared" si="5"/>
        <v>-13.09707139679157</v>
      </c>
      <c r="F27" s="3">
        <f t="shared" si="0"/>
        <v>-11.712669466900435</v>
      </c>
      <c r="G27" s="7">
        <v>3357</v>
      </c>
      <c r="H27" s="2">
        <f t="shared" si="6"/>
        <v>23939</v>
      </c>
      <c r="I27" s="3">
        <f t="shared" si="7"/>
        <v>-18.141916605705926</v>
      </c>
      <c r="J27" s="3">
        <f t="shared" si="1"/>
        <v>-4.773438528079316</v>
      </c>
      <c r="K27" s="2">
        <f t="shared" si="2"/>
        <v>-1664.9999940000002</v>
      </c>
      <c r="L27" s="2">
        <f t="shared" si="3"/>
        <v>-11463.999952</v>
      </c>
    </row>
    <row r="28" spans="1:12" s="23" customFormat="1" ht="12.75" hidden="1">
      <c r="A28" s="9">
        <v>42415</v>
      </c>
      <c r="B28" s="28"/>
      <c r="C28" s="26">
        <v>1863.9999870000001</v>
      </c>
      <c r="D28" s="4">
        <f t="shared" si="4"/>
        <v>14339.000035000001</v>
      </c>
      <c r="E28" s="6">
        <f t="shared" si="5"/>
        <v>10.16548347459051</v>
      </c>
      <c r="F28" s="3">
        <f t="shared" si="0"/>
        <v>-10.285930342877913</v>
      </c>
      <c r="G28" s="7">
        <v>3086</v>
      </c>
      <c r="H28" s="2">
        <f>G28+H27</f>
        <v>27025</v>
      </c>
      <c r="I28" s="3">
        <f>(G28-G27)/G27*100</f>
        <v>-8.072683943997617</v>
      </c>
      <c r="J28" s="3">
        <f t="shared" si="1"/>
        <v>-3.2679312821405717</v>
      </c>
      <c r="K28" s="2">
        <f t="shared" si="2"/>
        <v>-1222.0000129999999</v>
      </c>
      <c r="L28" s="2">
        <f t="shared" si="3"/>
        <v>-12685.999964999999</v>
      </c>
    </row>
    <row r="29" spans="1:12" s="23" customFormat="1" ht="12.75" hidden="1">
      <c r="A29" s="28">
        <v>42444</v>
      </c>
      <c r="B29" s="28"/>
      <c r="C29" s="26">
        <v>1988.9999969999994</v>
      </c>
      <c r="D29" s="4">
        <f t="shared" si="4"/>
        <v>16328.000032</v>
      </c>
      <c r="E29" s="6">
        <f t="shared" si="5"/>
        <v>6.706009166941013</v>
      </c>
      <c r="F29" s="3">
        <f t="shared" si="0"/>
        <v>-9.449868312657577</v>
      </c>
      <c r="G29" s="7">
        <v>3321</v>
      </c>
      <c r="H29" s="2">
        <f>G29+H28</f>
        <v>30346</v>
      </c>
      <c r="I29" s="3">
        <f>(G29-G28)/G28*100</f>
        <v>7.6150356448476995</v>
      </c>
      <c r="J29" s="3">
        <f t="shared" si="1"/>
        <v>-2.8368169030798196</v>
      </c>
      <c r="K29" s="2">
        <f t="shared" si="2"/>
        <v>-1332.0000030000006</v>
      </c>
      <c r="L29" s="2">
        <f t="shared" si="3"/>
        <v>-14017.999968</v>
      </c>
    </row>
    <row r="30" spans="1:12" s="23" customFormat="1" ht="12.75" hidden="1">
      <c r="A30" s="9">
        <v>42475</v>
      </c>
      <c r="B30" s="28"/>
      <c r="C30" s="26">
        <v>1817.9999990000001</v>
      </c>
      <c r="D30" s="4">
        <f t="shared" si="4"/>
        <v>18146.000031</v>
      </c>
      <c r="E30" s="6">
        <f t="shared" si="5"/>
        <v>-8.597284980287476</v>
      </c>
      <c r="F30" s="3">
        <f t="shared" si="0"/>
        <v>-9.716902378989184</v>
      </c>
      <c r="G30" s="7">
        <v>3168</v>
      </c>
      <c r="H30" s="2">
        <f>G30+H29</f>
        <v>33514</v>
      </c>
      <c r="I30" s="3">
        <f>(G30-G29)/G29*100</f>
        <v>-4.607046070460704</v>
      </c>
      <c r="J30" s="3">
        <f t="shared" si="1"/>
        <v>-2.225966805109641</v>
      </c>
      <c r="K30" s="2">
        <f t="shared" si="2"/>
        <v>-1350.0000009999999</v>
      </c>
      <c r="L30" s="2">
        <f t="shared" si="3"/>
        <v>-15367.999969</v>
      </c>
    </row>
    <row r="31" spans="1:12" s="23" customFormat="1" ht="12.75" hidden="1">
      <c r="A31" s="28">
        <v>42505</v>
      </c>
      <c r="B31" s="28"/>
      <c r="C31" s="26">
        <v>1958.995982</v>
      </c>
      <c r="D31" s="4">
        <f t="shared" si="4"/>
        <v>20104.996013</v>
      </c>
      <c r="E31" s="6">
        <f t="shared" si="5"/>
        <v>7.755554624728016</v>
      </c>
      <c r="F31" s="3">
        <f t="shared" si="0"/>
        <v>-8.526325804503788</v>
      </c>
      <c r="G31" s="7">
        <v>3577</v>
      </c>
      <c r="H31" s="2">
        <f>G31+H30</f>
        <v>37091</v>
      </c>
      <c r="I31" s="3">
        <f>(G31-G30)/G30*100</f>
        <v>12.910353535353536</v>
      </c>
      <c r="J31" s="3">
        <f t="shared" si="1"/>
        <v>-1.7378720882948122</v>
      </c>
      <c r="K31" s="2">
        <f t="shared" si="2"/>
        <v>-1618.004018</v>
      </c>
      <c r="L31" s="2">
        <f t="shared" si="3"/>
        <v>-16986.003987</v>
      </c>
    </row>
    <row r="32" spans="1:12" s="23" customFormat="1" ht="12.75" hidden="1">
      <c r="A32" s="9">
        <v>42536</v>
      </c>
      <c r="B32" s="28"/>
      <c r="C32" s="26">
        <v>1867.0000409999998</v>
      </c>
      <c r="D32" s="4">
        <f t="shared" si="4"/>
        <v>21971.996054</v>
      </c>
      <c r="E32" s="6">
        <f t="shared" si="5"/>
        <v>-4.6960760433045206</v>
      </c>
      <c r="F32" s="3">
        <f t="shared" si="0"/>
        <v>-8.792034675019092</v>
      </c>
      <c r="G32" s="7">
        <v>4027</v>
      </c>
      <c r="H32" s="2">
        <f>G32+H31</f>
        <v>41118</v>
      </c>
      <c r="I32" s="3">
        <f>(G32-G31)/G31*100</f>
        <v>12.580374615599666</v>
      </c>
      <c r="J32" s="3">
        <f t="shared" si="1"/>
        <v>-0.5778816592708027</v>
      </c>
      <c r="K32" s="2">
        <f t="shared" si="2"/>
        <v>-2159.999959</v>
      </c>
      <c r="L32" s="2">
        <f t="shared" si="3"/>
        <v>-19146.003946</v>
      </c>
    </row>
    <row r="33" spans="1:12" s="23" customFormat="1" ht="12.75" hidden="1">
      <c r="A33" s="28"/>
      <c r="B33" s="28"/>
      <c r="C33" s="26"/>
      <c r="D33" s="4"/>
      <c r="E33" s="6"/>
      <c r="F33" s="3"/>
      <c r="G33" s="2"/>
      <c r="H33" s="2"/>
      <c r="I33" s="3"/>
      <c r="J33" s="3"/>
      <c r="K33" s="2"/>
      <c r="L33" s="2"/>
    </row>
    <row r="34" spans="1:12" s="23" customFormat="1" ht="12.75" hidden="1">
      <c r="A34" s="28">
        <v>42567</v>
      </c>
      <c r="B34" s="28"/>
      <c r="C34" s="26">
        <v>1507.999955</v>
      </c>
      <c r="D34" s="4">
        <f>C34</f>
        <v>1507.999955</v>
      </c>
      <c r="E34" s="6">
        <f>(C34-C32)/C32*100</f>
        <v>-19.228713343129478</v>
      </c>
      <c r="F34" s="3">
        <f t="shared" si="0"/>
        <v>-14.26947423868348</v>
      </c>
      <c r="G34" s="2">
        <v>3119</v>
      </c>
      <c r="H34" s="2">
        <f>G34</f>
        <v>3119</v>
      </c>
      <c r="I34" s="3">
        <f>(G34-G32)/G32*100</f>
        <v>-22.547802334243855</v>
      </c>
      <c r="J34" s="3">
        <f t="shared" si="1"/>
        <v>-13.264738598442714</v>
      </c>
      <c r="K34" s="2">
        <f aca="true" t="shared" si="8" ref="K34:K45">C34-G34</f>
        <v>-1611.000045</v>
      </c>
      <c r="L34" s="2">
        <f t="shared" si="3"/>
        <v>-1611.000045</v>
      </c>
    </row>
    <row r="35" spans="1:12" s="23" customFormat="1" ht="12.75" hidden="1">
      <c r="A35" s="9">
        <v>42598</v>
      </c>
      <c r="B35" s="28"/>
      <c r="C35" s="26">
        <v>1857.000003</v>
      </c>
      <c r="D35" s="4">
        <f aca="true" t="shared" si="9" ref="D35:D45">D34+C35</f>
        <v>3364.9999580000003</v>
      </c>
      <c r="E35" s="6">
        <f aca="true" t="shared" si="10" ref="E35:E45">(C35-C34)/C34*100</f>
        <v>23.143239947908363</v>
      </c>
      <c r="F35" s="3">
        <f t="shared" si="0"/>
        <v>-3.77466577658908</v>
      </c>
      <c r="G35" s="2">
        <v>3916</v>
      </c>
      <c r="H35" s="2">
        <f aca="true" t="shared" si="11" ref="H35:H40">G35+H34</f>
        <v>7035</v>
      </c>
      <c r="I35" s="3">
        <f aca="true" t="shared" si="12" ref="I35:I40">(G35-G34)/G34*100</f>
        <v>25.55306187880731</v>
      </c>
      <c r="J35" s="3">
        <f t="shared" si="1"/>
        <v>3.1827515400410675</v>
      </c>
      <c r="K35" s="2">
        <f t="shared" si="8"/>
        <v>-2058.999997</v>
      </c>
      <c r="L35" s="2">
        <f t="shared" si="3"/>
        <v>-3670.0000419999997</v>
      </c>
    </row>
    <row r="36" spans="1:12" s="23" customFormat="1" ht="12.75" hidden="1">
      <c r="A36" s="28">
        <v>42629</v>
      </c>
      <c r="B36" s="28"/>
      <c r="C36" s="26">
        <v>1689.000115</v>
      </c>
      <c r="D36" s="4">
        <f t="shared" si="9"/>
        <v>5054.000073</v>
      </c>
      <c r="E36" s="6">
        <f t="shared" si="10"/>
        <v>-9.046843711825241</v>
      </c>
      <c r="F36" s="3">
        <f t="shared" si="0"/>
        <v>-4.964271481975045</v>
      </c>
      <c r="G36" s="2">
        <v>3125</v>
      </c>
      <c r="H36" s="2">
        <f t="shared" si="11"/>
        <v>10160</v>
      </c>
      <c r="I36" s="3">
        <f t="shared" si="12"/>
        <v>-20.199182839632275</v>
      </c>
      <c r="J36" s="3">
        <f t="shared" si="1"/>
        <v>0.8436724565756825</v>
      </c>
      <c r="K36" s="2">
        <f t="shared" si="8"/>
        <v>-1435.999885</v>
      </c>
      <c r="L36" s="2">
        <f t="shared" si="3"/>
        <v>-5105.999927</v>
      </c>
    </row>
    <row r="37" spans="1:12" s="23" customFormat="1" ht="12.75" hidden="1">
      <c r="A37" s="9">
        <v>42659</v>
      </c>
      <c r="B37" s="28"/>
      <c r="C37" s="26">
        <v>1826.0244519427658</v>
      </c>
      <c r="D37" s="4">
        <f t="shared" si="9"/>
        <v>6880.024524942766</v>
      </c>
      <c r="E37" s="6">
        <f t="shared" si="10"/>
        <v>8.11274882256392</v>
      </c>
      <c r="F37" s="3">
        <f t="shared" si="0"/>
        <v>-3.0436233356913336</v>
      </c>
      <c r="G37" s="7">
        <v>3482</v>
      </c>
      <c r="H37" s="2">
        <f t="shared" si="11"/>
        <v>13642</v>
      </c>
      <c r="I37" s="3">
        <f t="shared" si="12"/>
        <v>11.424</v>
      </c>
      <c r="J37" s="3">
        <f t="shared" si="1"/>
        <v>2.348263185535299</v>
      </c>
      <c r="K37" s="2">
        <f t="shared" si="8"/>
        <v>-1655.9755480572342</v>
      </c>
      <c r="L37" s="2">
        <f t="shared" si="3"/>
        <v>-6761.975475057234</v>
      </c>
    </row>
    <row r="38" spans="1:12" s="23" customFormat="1" ht="12.75" hidden="1">
      <c r="A38" s="28">
        <v>42690</v>
      </c>
      <c r="B38" s="28"/>
      <c r="C38" s="26">
        <v>1860.000044</v>
      </c>
      <c r="D38" s="4">
        <f t="shared" si="9"/>
        <v>8740.024568942767</v>
      </c>
      <c r="E38" s="6">
        <f t="shared" si="10"/>
        <v>1.8606318234723709</v>
      </c>
      <c r="F38" s="3">
        <f aca="true" t="shared" si="13" ref="F38:F43">(D38-D25)/D25*100</f>
        <v>-1.0861870578004138</v>
      </c>
      <c r="G38" s="7">
        <v>3939.970926308362</v>
      </c>
      <c r="H38" s="2">
        <f t="shared" si="11"/>
        <v>17581.97092630836</v>
      </c>
      <c r="I38" s="3">
        <f t="shared" si="12"/>
        <v>13.152525166811083</v>
      </c>
      <c r="J38" s="3">
        <f aca="true" t="shared" si="14" ref="J38:J43">(H38-H25)/H25*100</f>
        <v>6.680243470107157</v>
      </c>
      <c r="K38" s="2">
        <f t="shared" si="8"/>
        <v>-2079.970882308362</v>
      </c>
      <c r="L38" s="2">
        <f aca="true" t="shared" si="15" ref="L38:L43">D38-H38</f>
        <v>-8841.946357365594</v>
      </c>
    </row>
    <row r="39" spans="1:12" s="23" customFormat="1" ht="12.75" hidden="1">
      <c r="A39" s="9">
        <v>42720</v>
      </c>
      <c r="B39" s="28"/>
      <c r="C39" s="26">
        <v>1890.999979</v>
      </c>
      <c r="D39" s="4">
        <f t="shared" si="9"/>
        <v>10631.024547942767</v>
      </c>
      <c r="E39" s="6">
        <f t="shared" si="10"/>
        <v>1.6666631326165737</v>
      </c>
      <c r="F39" s="3">
        <f t="shared" si="13"/>
        <v>-1.4093989934645772</v>
      </c>
      <c r="G39" s="7">
        <v>4082</v>
      </c>
      <c r="H39" s="2">
        <f t="shared" si="11"/>
        <v>21663.97092630836</v>
      </c>
      <c r="I39" s="3">
        <f t="shared" si="12"/>
        <v>3.6048254250625966</v>
      </c>
      <c r="J39" s="3">
        <f t="shared" si="14"/>
        <v>5.25687943984239</v>
      </c>
      <c r="K39" s="2">
        <f t="shared" si="8"/>
        <v>-2191.000021</v>
      </c>
      <c r="L39" s="2">
        <f t="shared" si="15"/>
        <v>-11032.946378365594</v>
      </c>
    </row>
    <row r="40" spans="1:12" s="23" customFormat="1" ht="12.75" hidden="1">
      <c r="A40" s="28">
        <v>42751</v>
      </c>
      <c r="B40" s="28"/>
      <c r="C40" s="26">
        <v>1810.9999639999999</v>
      </c>
      <c r="D40" s="4">
        <f t="shared" si="9"/>
        <v>12442.024511942767</v>
      </c>
      <c r="E40" s="6">
        <f t="shared" si="10"/>
        <v>-4.2305666783933935</v>
      </c>
      <c r="F40" s="3">
        <f t="shared" si="13"/>
        <v>-0.26433295334952134</v>
      </c>
      <c r="G40" s="7">
        <v>4327</v>
      </c>
      <c r="H40" s="2">
        <f t="shared" si="11"/>
        <v>25990.97092630836</v>
      </c>
      <c r="I40" s="3">
        <f t="shared" si="12"/>
        <v>6.001959823615874</v>
      </c>
      <c r="J40" s="3">
        <f t="shared" si="14"/>
        <v>8.571665175271985</v>
      </c>
      <c r="K40" s="2">
        <f t="shared" si="8"/>
        <v>-2516.0000360000004</v>
      </c>
      <c r="L40" s="2">
        <f t="shared" si="15"/>
        <v>-13548.946414365593</v>
      </c>
    </row>
    <row r="41" spans="1:12" s="23" customFormat="1" ht="12.75" hidden="1">
      <c r="A41" s="9">
        <v>42782</v>
      </c>
      <c r="B41" s="28"/>
      <c r="C41" s="26">
        <v>1796.9999860000005</v>
      </c>
      <c r="D41" s="4">
        <f t="shared" si="9"/>
        <v>14239.024497942768</v>
      </c>
      <c r="E41" s="6">
        <f t="shared" si="10"/>
        <v>-0.7730523621368429</v>
      </c>
      <c r="F41" s="3">
        <f t="shared" si="13"/>
        <v>-0.6972280968910182</v>
      </c>
      <c r="G41" s="2">
        <v>4021</v>
      </c>
      <c r="H41" s="2">
        <f>G41+H40</f>
        <v>30011.97092630836</v>
      </c>
      <c r="I41" s="3">
        <f>(G41-G40)/G40*100</f>
        <v>-7.071874277790617</v>
      </c>
      <c r="J41" s="3">
        <f t="shared" si="14"/>
        <v>11.05262137394398</v>
      </c>
      <c r="K41" s="2">
        <f t="shared" si="8"/>
        <v>-2224.0000139999993</v>
      </c>
      <c r="L41" s="2">
        <f t="shared" si="15"/>
        <v>-15772.946428365593</v>
      </c>
    </row>
    <row r="42" spans="1:12" s="23" customFormat="1" ht="12.75" hidden="1">
      <c r="A42" s="28">
        <v>42810</v>
      </c>
      <c r="B42" s="28"/>
      <c r="C42" s="26">
        <v>2075.0000149999996</v>
      </c>
      <c r="D42" s="4">
        <f t="shared" si="9"/>
        <v>16314.024512942768</v>
      </c>
      <c r="E42" s="6">
        <f t="shared" si="10"/>
        <v>15.47022989236679</v>
      </c>
      <c r="F42" s="3">
        <f t="shared" si="13"/>
        <v>-0.08559235074621971</v>
      </c>
      <c r="G42" s="7">
        <v>4348</v>
      </c>
      <c r="H42" s="2">
        <f>G42+H41</f>
        <v>34359.970926308364</v>
      </c>
      <c r="I42" s="3">
        <f>(G42-G41)/G41*100</f>
        <v>8.132305396667496</v>
      </c>
      <c r="J42" s="3">
        <f t="shared" si="14"/>
        <v>13.227347677810467</v>
      </c>
      <c r="K42" s="2">
        <f t="shared" si="8"/>
        <v>-2272.9999850000004</v>
      </c>
      <c r="L42" s="2">
        <f t="shared" si="15"/>
        <v>-18045.946413365597</v>
      </c>
    </row>
    <row r="43" spans="1:12" s="23" customFormat="1" ht="12.75" hidden="1">
      <c r="A43" s="9">
        <v>42841</v>
      </c>
      <c r="B43" s="28"/>
      <c r="C43" s="26">
        <v>1827.0249724543262</v>
      </c>
      <c r="D43" s="4">
        <f t="shared" si="9"/>
        <v>18141.049485397092</v>
      </c>
      <c r="E43" s="6">
        <f t="shared" si="10"/>
        <v>-11.950604373642545</v>
      </c>
      <c r="F43" s="3">
        <f t="shared" si="13"/>
        <v>-0.027281745808718328</v>
      </c>
      <c r="G43" s="2">
        <v>4072.0000000000005</v>
      </c>
      <c r="H43" s="2">
        <f>G43+H42</f>
        <v>38431.970926308364</v>
      </c>
      <c r="I43" s="3">
        <f>(G43-G42)/G42*100</f>
        <v>-6.347746090156384</v>
      </c>
      <c r="J43" s="3">
        <f t="shared" si="14"/>
        <v>14.674377652050977</v>
      </c>
      <c r="K43" s="2">
        <f t="shared" si="8"/>
        <v>-2244.9750275456745</v>
      </c>
      <c r="L43" s="2">
        <f t="shared" si="15"/>
        <v>-20290.921440911272</v>
      </c>
    </row>
    <row r="44" spans="1:12" s="23" customFormat="1" ht="12.75" hidden="1">
      <c r="A44" s="28">
        <v>42871</v>
      </c>
      <c r="B44" s="28"/>
      <c r="C44" s="26">
        <v>1978.000034</v>
      </c>
      <c r="D44" s="4">
        <f t="shared" si="9"/>
        <v>20119.049519397093</v>
      </c>
      <c r="E44" s="6">
        <f t="shared" si="10"/>
        <v>8.263437217437811</v>
      </c>
      <c r="F44" s="3">
        <f>(D44-D31)/D31*100</f>
        <v>0.06990056793846558</v>
      </c>
      <c r="G44" s="2">
        <v>4583</v>
      </c>
      <c r="H44" s="2">
        <f>G44+H43</f>
        <v>43014.970926308364</v>
      </c>
      <c r="I44" s="3">
        <f>(G44-G43)/G43*100</f>
        <v>12.54911591355598</v>
      </c>
      <c r="J44" s="3">
        <f>(H44-H31)/H31*100</f>
        <v>15.971451096784566</v>
      </c>
      <c r="K44" s="2">
        <f t="shared" si="8"/>
        <v>-2604.9999660000003</v>
      </c>
      <c r="L44" s="2">
        <f>D44-H44</f>
        <v>-22895.92140691127</v>
      </c>
    </row>
    <row r="45" spans="1:12" s="23" customFormat="1" ht="12.75" hidden="1">
      <c r="A45" s="9">
        <v>42902</v>
      </c>
      <c r="B45" s="28"/>
      <c r="C45" s="26">
        <v>1884.0000109999999</v>
      </c>
      <c r="D45" s="4">
        <f t="shared" si="9"/>
        <v>22003.049530397093</v>
      </c>
      <c r="E45" s="6">
        <f t="shared" si="10"/>
        <v>-4.7522761063815055</v>
      </c>
      <c r="F45" s="3">
        <f>(D45-D32)/D32*100</f>
        <v>0.14133206796858286</v>
      </c>
      <c r="G45" s="2">
        <v>4986</v>
      </c>
      <c r="H45" s="2">
        <f>G45+H44</f>
        <v>48000.970926308364</v>
      </c>
      <c r="I45" s="3">
        <f>(G45-G44)/G44*100</f>
        <v>8.793366790312023</v>
      </c>
      <c r="J45" s="3">
        <f>(H45-H32)/H32*100</f>
        <v>16.73955670584261</v>
      </c>
      <c r="K45" s="2">
        <f t="shared" si="8"/>
        <v>-3101.999989</v>
      </c>
      <c r="L45" s="2">
        <f>D45-H45</f>
        <v>-25997.92139591127</v>
      </c>
    </row>
    <row r="46" spans="1:12" s="23" customFormat="1" ht="12.75" hidden="1">
      <c r="A46" s="9"/>
      <c r="B46" s="28"/>
      <c r="C46" s="26"/>
      <c r="D46" s="4"/>
      <c r="E46" s="6"/>
      <c r="F46" s="3"/>
      <c r="G46" s="2"/>
      <c r="H46" s="2"/>
      <c r="I46" s="3"/>
      <c r="J46" s="3"/>
      <c r="K46" s="2"/>
      <c r="L46" s="2"/>
    </row>
    <row r="47" spans="1:12" s="23" customFormat="1" ht="12.75" hidden="1">
      <c r="A47" s="9">
        <v>42933</v>
      </c>
      <c r="B47" s="28"/>
      <c r="C47" s="26">
        <v>1817</v>
      </c>
      <c r="D47" s="4">
        <f>C47</f>
        <v>1817</v>
      </c>
      <c r="E47" s="6">
        <f>(C47-C45)/C45*100</f>
        <v>-3.5562638327394294</v>
      </c>
      <c r="F47" s="3">
        <f aca="true" t="shared" si="16" ref="F47:F52">(D47-D34)/D34*100</f>
        <v>20.490719775916705</v>
      </c>
      <c r="G47" s="7">
        <v>4799</v>
      </c>
      <c r="H47" s="2">
        <f aca="true" t="shared" si="17" ref="H47:H52">G47+H46</f>
        <v>4799</v>
      </c>
      <c r="I47" s="3">
        <f>(G47-G45)/G45*100</f>
        <v>-3.7505014039310067</v>
      </c>
      <c r="J47" s="3">
        <f aca="true" t="shared" si="18" ref="J47:J52">(H47-H34)/H34*100</f>
        <v>53.86341776210324</v>
      </c>
      <c r="K47" s="2">
        <f aca="true" t="shared" si="19" ref="K47:K60">C47-G47</f>
        <v>-2982</v>
      </c>
      <c r="L47" s="2">
        <f aca="true" t="shared" si="20" ref="L47:L60">D47-H47</f>
        <v>-2982</v>
      </c>
    </row>
    <row r="48" spans="1:12" s="23" customFormat="1" ht="12.75" hidden="1">
      <c r="A48" s="9">
        <v>42964</v>
      </c>
      <c r="B48" s="28"/>
      <c r="C48" s="26">
        <v>2090</v>
      </c>
      <c r="D48" s="4">
        <f aca="true" t="shared" si="21" ref="D48:D58">D47+C48</f>
        <v>3907</v>
      </c>
      <c r="E48" s="6">
        <f aca="true" t="shared" si="22" ref="E48:E58">(C48-C47)/C47*100</f>
        <v>15.024766097963676</v>
      </c>
      <c r="F48" s="3">
        <f t="shared" si="16"/>
        <v>16.10698510445567</v>
      </c>
      <c r="G48" s="7">
        <v>4530</v>
      </c>
      <c r="H48" s="2">
        <f t="shared" si="17"/>
        <v>9329</v>
      </c>
      <c r="I48" s="3">
        <f aca="true" t="shared" si="23" ref="I48:I53">(G48-G47)/G47*100</f>
        <v>-5.605334444675973</v>
      </c>
      <c r="J48" s="3">
        <f t="shared" si="18"/>
        <v>32.608386638237384</v>
      </c>
      <c r="K48" s="2">
        <f t="shared" si="19"/>
        <v>-2440</v>
      </c>
      <c r="L48" s="2">
        <f t="shared" si="20"/>
        <v>-5422</v>
      </c>
    </row>
    <row r="49" spans="1:12" s="23" customFormat="1" ht="12.75" hidden="1">
      <c r="A49" s="9">
        <v>42995</v>
      </c>
      <c r="B49" s="28"/>
      <c r="C49" s="26">
        <v>1743</v>
      </c>
      <c r="D49" s="4">
        <f t="shared" si="21"/>
        <v>5650</v>
      </c>
      <c r="E49" s="6">
        <f t="shared" si="22"/>
        <v>-16.602870813397132</v>
      </c>
      <c r="F49" s="3">
        <f t="shared" si="16"/>
        <v>11.792637878737121</v>
      </c>
      <c r="G49" s="7">
        <v>3884</v>
      </c>
      <c r="H49" s="2">
        <f t="shared" si="17"/>
        <v>13213</v>
      </c>
      <c r="I49" s="3">
        <f t="shared" si="23"/>
        <v>-14.260485651214127</v>
      </c>
      <c r="J49" s="3">
        <f t="shared" si="18"/>
        <v>30.049212598425196</v>
      </c>
      <c r="K49" s="2">
        <f t="shared" si="19"/>
        <v>-2141</v>
      </c>
      <c r="L49" s="2">
        <f t="shared" si="20"/>
        <v>-7563</v>
      </c>
    </row>
    <row r="50" spans="1:12" s="23" customFormat="1" ht="12.75" hidden="1">
      <c r="A50" s="9">
        <v>43025</v>
      </c>
      <c r="B50" s="28"/>
      <c r="C50" s="26">
        <v>1960</v>
      </c>
      <c r="D50" s="4">
        <f t="shared" si="21"/>
        <v>7610</v>
      </c>
      <c r="E50" s="6">
        <f t="shared" si="22"/>
        <v>12.449799196787147</v>
      </c>
      <c r="F50" s="3">
        <f t="shared" si="16"/>
        <v>10.610070827666219</v>
      </c>
      <c r="G50" s="7">
        <v>4395</v>
      </c>
      <c r="H50" s="2">
        <f t="shared" si="17"/>
        <v>17608</v>
      </c>
      <c r="I50" s="3">
        <f t="shared" si="23"/>
        <v>13.15653964984552</v>
      </c>
      <c r="J50" s="3">
        <f t="shared" si="18"/>
        <v>29.071983580120214</v>
      </c>
      <c r="K50" s="2">
        <f t="shared" si="19"/>
        <v>-2435</v>
      </c>
      <c r="L50" s="2">
        <f t="shared" si="20"/>
        <v>-9998</v>
      </c>
    </row>
    <row r="51" spans="1:12" s="23" customFormat="1" ht="12.75" hidden="1">
      <c r="A51" s="9">
        <v>43056</v>
      </c>
      <c r="B51" s="28"/>
      <c r="C51" s="26">
        <v>2173</v>
      </c>
      <c r="D51" s="4">
        <f t="shared" si="21"/>
        <v>9783</v>
      </c>
      <c r="E51" s="6">
        <f t="shared" si="22"/>
        <v>10.86734693877551</v>
      </c>
      <c r="F51" s="3">
        <f t="shared" si="16"/>
        <v>11.933323789081712</v>
      </c>
      <c r="G51" s="7">
        <v>4515</v>
      </c>
      <c r="H51" s="2">
        <f t="shared" si="17"/>
        <v>22123</v>
      </c>
      <c r="I51" s="3">
        <f t="shared" si="23"/>
        <v>2.7303754266211606</v>
      </c>
      <c r="J51" s="3">
        <f t="shared" si="18"/>
        <v>25.827758973806397</v>
      </c>
      <c r="K51" s="2">
        <f t="shared" si="19"/>
        <v>-2342</v>
      </c>
      <c r="L51" s="2">
        <f t="shared" si="20"/>
        <v>-12340</v>
      </c>
    </row>
    <row r="52" spans="1:12" s="23" customFormat="1" ht="12.75" hidden="1">
      <c r="A52" s="9">
        <v>43086</v>
      </c>
      <c r="B52" s="28"/>
      <c r="C52" s="26">
        <v>2008</v>
      </c>
      <c r="D52" s="4">
        <f t="shared" si="21"/>
        <v>11791</v>
      </c>
      <c r="E52" s="6">
        <f t="shared" si="22"/>
        <v>-7.5931891394385636</v>
      </c>
      <c r="F52" s="3">
        <f t="shared" si="16"/>
        <v>10.911229174818365</v>
      </c>
      <c r="G52" s="7">
        <v>4297</v>
      </c>
      <c r="H52" s="2">
        <f t="shared" si="17"/>
        <v>26420</v>
      </c>
      <c r="I52" s="3">
        <f t="shared" si="23"/>
        <v>-4.828349944629014</v>
      </c>
      <c r="J52" s="3">
        <f t="shared" si="18"/>
        <v>21.953634861631013</v>
      </c>
      <c r="K52" s="2">
        <f t="shared" si="19"/>
        <v>-2289</v>
      </c>
      <c r="L52" s="2">
        <f t="shared" si="20"/>
        <v>-14629</v>
      </c>
    </row>
    <row r="53" spans="1:12" s="23" customFormat="1" ht="12.75" hidden="1">
      <c r="A53" s="9">
        <v>43117</v>
      </c>
      <c r="B53" s="28"/>
      <c r="C53" s="26">
        <v>2090</v>
      </c>
      <c r="D53" s="4">
        <f t="shared" si="21"/>
        <v>13881</v>
      </c>
      <c r="E53" s="6">
        <f t="shared" si="22"/>
        <v>4.083665338645418</v>
      </c>
      <c r="F53" s="3">
        <f aca="true" t="shared" si="24" ref="F53:F58">(D53-D40)/D40*100</f>
        <v>11.565444889422928</v>
      </c>
      <c r="G53" s="2">
        <v>4930</v>
      </c>
      <c r="H53" s="2">
        <f aca="true" t="shared" si="25" ref="H53:H58">G53+H52</f>
        <v>31350</v>
      </c>
      <c r="I53" s="3">
        <f t="shared" si="23"/>
        <v>14.73120781940889</v>
      </c>
      <c r="J53" s="3">
        <f aca="true" t="shared" si="26" ref="J53:J58">(H53-H40)/H40*100</f>
        <v>20.618810620372663</v>
      </c>
      <c r="K53" s="2">
        <f t="shared" si="19"/>
        <v>-2840</v>
      </c>
      <c r="L53" s="2">
        <f t="shared" si="20"/>
        <v>-17469</v>
      </c>
    </row>
    <row r="54" spans="1:12" s="23" customFormat="1" ht="12.75" hidden="1">
      <c r="A54" s="9">
        <v>43149</v>
      </c>
      <c r="B54" s="28"/>
      <c r="C54" s="26">
        <v>2057</v>
      </c>
      <c r="D54" s="4">
        <f t="shared" si="21"/>
        <v>15938</v>
      </c>
      <c r="E54" s="6">
        <f t="shared" si="22"/>
        <v>-1.5789473684210527</v>
      </c>
      <c r="F54" s="3">
        <f t="shared" si="24"/>
        <v>11.931825121185073</v>
      </c>
      <c r="G54" s="2">
        <v>4260</v>
      </c>
      <c r="H54" s="2">
        <f t="shared" si="25"/>
        <v>35610</v>
      </c>
      <c r="I54" s="3">
        <f>(G54-G53)/G53*100</f>
        <v>-13.590263691683571</v>
      </c>
      <c r="J54" s="3">
        <f t="shared" si="26"/>
        <v>18.652653927451436</v>
      </c>
      <c r="K54" s="2">
        <f t="shared" si="19"/>
        <v>-2203</v>
      </c>
      <c r="L54" s="2">
        <f t="shared" si="20"/>
        <v>-19672</v>
      </c>
    </row>
    <row r="55" spans="1:12" s="23" customFormat="1" ht="12.75" hidden="1">
      <c r="A55" s="9">
        <v>43177</v>
      </c>
      <c r="B55" s="28"/>
      <c r="C55" s="26">
        <v>2316</v>
      </c>
      <c r="D55" s="4">
        <f t="shared" si="21"/>
        <v>18254</v>
      </c>
      <c r="E55" s="6">
        <f t="shared" si="22"/>
        <v>12.591152163344677</v>
      </c>
      <c r="F55" s="3">
        <f t="shared" si="24"/>
        <v>11.891458698729725</v>
      </c>
      <c r="G55" s="2">
        <v>5066</v>
      </c>
      <c r="H55" s="2">
        <f t="shared" si="25"/>
        <v>40676</v>
      </c>
      <c r="I55" s="3">
        <f>(G55-G54)/G54*100</f>
        <v>18.92018779342723</v>
      </c>
      <c r="J55" s="3">
        <f t="shared" si="26"/>
        <v>18.381939516880234</v>
      </c>
      <c r="K55" s="2">
        <f t="shared" si="19"/>
        <v>-2750</v>
      </c>
      <c r="L55" s="2">
        <f t="shared" si="20"/>
        <v>-22422</v>
      </c>
    </row>
    <row r="56" spans="1:12" s="23" customFormat="1" ht="12.75" hidden="1">
      <c r="A56" s="9">
        <v>43208</v>
      </c>
      <c r="B56" s="28"/>
      <c r="C56" s="26">
        <v>2235</v>
      </c>
      <c r="D56" s="4">
        <f t="shared" si="21"/>
        <v>20489</v>
      </c>
      <c r="E56" s="6">
        <f t="shared" si="22"/>
        <v>-3.4974093264248705</v>
      </c>
      <c r="F56" s="3">
        <f t="shared" si="24"/>
        <v>12.942749075751795</v>
      </c>
      <c r="G56" s="2">
        <v>4846</v>
      </c>
      <c r="H56" s="2">
        <f t="shared" si="25"/>
        <v>45522</v>
      </c>
      <c r="I56" s="3">
        <f>(G56-G55)/G55*100</f>
        <v>-4.342676667982629</v>
      </c>
      <c r="J56" s="3">
        <f t="shared" si="26"/>
        <v>18.448257798920746</v>
      </c>
      <c r="K56" s="2">
        <f t="shared" si="19"/>
        <v>-2611</v>
      </c>
      <c r="L56" s="2">
        <f t="shared" si="20"/>
        <v>-25033</v>
      </c>
    </row>
    <row r="57" spans="1:12" s="23" customFormat="1" ht="12.75" hidden="1">
      <c r="A57" s="9">
        <v>43238</v>
      </c>
      <c r="B57" s="28"/>
      <c r="C57" s="26">
        <v>2265</v>
      </c>
      <c r="D57" s="4">
        <f t="shared" si="21"/>
        <v>22754</v>
      </c>
      <c r="E57" s="6">
        <f t="shared" si="22"/>
        <v>1.342281879194631</v>
      </c>
      <c r="F57" s="3">
        <f t="shared" si="24"/>
        <v>13.096794051142972</v>
      </c>
      <c r="G57" s="2">
        <v>5075</v>
      </c>
      <c r="H57" s="2">
        <f t="shared" si="25"/>
        <v>50597</v>
      </c>
      <c r="I57" s="3">
        <f>(G57-G56)/G56*100</f>
        <v>4.725546842756913</v>
      </c>
      <c r="J57" s="3">
        <f t="shared" si="26"/>
        <v>17.62648889541477</v>
      </c>
      <c r="K57" s="2">
        <f t="shared" si="19"/>
        <v>-2810</v>
      </c>
      <c r="L57" s="2">
        <f t="shared" si="20"/>
        <v>-27843</v>
      </c>
    </row>
    <row r="58" spans="1:12" s="23" customFormat="1" ht="12.75" hidden="1">
      <c r="A58" s="9">
        <v>43270</v>
      </c>
      <c r="B58" s="28"/>
      <c r="C58" s="26">
        <v>2014</v>
      </c>
      <c r="D58" s="4">
        <f t="shared" si="21"/>
        <v>24768</v>
      </c>
      <c r="E58" s="6">
        <f t="shared" si="22"/>
        <v>-11.081677704194261</v>
      </c>
      <c r="F58" s="3">
        <f t="shared" si="24"/>
        <v>12.566214813919965</v>
      </c>
      <c r="G58" s="2">
        <v>5073.964215723674</v>
      </c>
      <c r="H58" s="2">
        <f t="shared" si="25"/>
        <v>55670.964215723674</v>
      </c>
      <c r="I58" s="3">
        <f>(G58-G57)/G57*100</f>
        <v>-0.020409542390660344</v>
      </c>
      <c r="J58" s="3">
        <f t="shared" si="26"/>
        <v>15.978829472408737</v>
      </c>
      <c r="K58" s="2">
        <f t="shared" si="19"/>
        <v>-3059.964215723674</v>
      </c>
      <c r="L58" s="2">
        <f t="shared" si="20"/>
        <v>-30902.964215723674</v>
      </c>
    </row>
    <row r="59" spans="1:12" s="23" customFormat="1" ht="12.75" hidden="1">
      <c r="A59" s="9"/>
      <c r="B59" s="28"/>
      <c r="C59" s="26"/>
      <c r="D59" s="4"/>
      <c r="E59" s="6"/>
      <c r="F59" s="3"/>
      <c r="G59" s="2"/>
      <c r="H59" s="2"/>
      <c r="I59" s="3"/>
      <c r="J59" s="3"/>
      <c r="K59" s="2"/>
      <c r="L59" s="2"/>
    </row>
    <row r="60" spans="1:12" s="23" customFormat="1" ht="12.75" hidden="1">
      <c r="A60" s="9">
        <v>43302</v>
      </c>
      <c r="B60" s="28"/>
      <c r="C60" s="26">
        <v>2012.9800553331522</v>
      </c>
      <c r="D60" s="4">
        <f>C60</f>
        <v>2012.9800553331522</v>
      </c>
      <c r="E60" s="56">
        <f>(C60-C58)/C58*100</f>
        <v>-0.0506427342029681</v>
      </c>
      <c r="F60" s="3">
        <f aca="true" t="shared" si="27" ref="F60:F65">(D60-D47)/D47*100</f>
        <v>10.78591388735015</v>
      </c>
      <c r="G60" s="2">
        <v>5290.014740412568</v>
      </c>
      <c r="H60" s="4">
        <f>G60</f>
        <v>5290.014740412568</v>
      </c>
      <c r="I60" s="3">
        <f>(G60-G58)/G58*100</f>
        <v>4.258022238694091</v>
      </c>
      <c r="J60" s="3">
        <f aca="true" t="shared" si="28" ref="J60:J65">(H60-H47)/H47*100</f>
        <v>10.23160534304164</v>
      </c>
      <c r="K60" s="2">
        <f t="shared" si="19"/>
        <v>-3277.034685079416</v>
      </c>
      <c r="L60" s="2">
        <f t="shared" si="20"/>
        <v>-3277.034685079416</v>
      </c>
    </row>
    <row r="61" spans="1:12" s="23" customFormat="1" ht="12.75" hidden="1">
      <c r="A61" s="9">
        <v>43333</v>
      </c>
      <c r="B61" s="28"/>
      <c r="C61" s="26">
        <v>2075.042060814554</v>
      </c>
      <c r="D61" s="4">
        <f aca="true" t="shared" si="29" ref="D61:D66">C61+D60</f>
        <v>4088.0221161477066</v>
      </c>
      <c r="E61" s="6">
        <f aca="true" t="shared" si="30" ref="E61:E66">(C61-C60)/C60*100</f>
        <v>3.083090928644622</v>
      </c>
      <c r="F61" s="3">
        <f t="shared" si="27"/>
        <v>4.633276584277107</v>
      </c>
      <c r="G61" s="2">
        <v>4606.048797652487</v>
      </c>
      <c r="H61" s="4">
        <f aca="true" t="shared" si="31" ref="H61:H66">G61+H60</f>
        <v>9896.063538065056</v>
      </c>
      <c r="I61" s="3">
        <f aca="true" t="shared" si="32" ref="I61:I66">(G61-G60)/G60*100</f>
        <v>-12.929376879330556</v>
      </c>
      <c r="J61" s="3">
        <f t="shared" si="28"/>
        <v>6.078502927056024</v>
      </c>
      <c r="K61" s="2">
        <f aca="true" t="shared" si="33" ref="K61:L63">C61-G61</f>
        <v>-2531.006736837933</v>
      </c>
      <c r="L61" s="2">
        <f t="shared" si="33"/>
        <v>-5808.04142191735</v>
      </c>
    </row>
    <row r="62" spans="1:12" s="23" customFormat="1" ht="12.75" hidden="1">
      <c r="A62" s="9">
        <v>43364</v>
      </c>
      <c r="B62" s="28"/>
      <c r="C62" s="26">
        <v>1805.0001959524022</v>
      </c>
      <c r="D62" s="4">
        <f t="shared" si="29"/>
        <v>5893.022312100109</v>
      </c>
      <c r="E62" s="6">
        <f t="shared" si="30"/>
        <v>-13.013801983182328</v>
      </c>
      <c r="F62" s="3">
        <f t="shared" si="27"/>
        <v>4.301279860178921</v>
      </c>
      <c r="G62" s="2">
        <v>4008.0402190569143</v>
      </c>
      <c r="H62" s="4">
        <f t="shared" si="31"/>
        <v>13904.103757121971</v>
      </c>
      <c r="I62" s="3">
        <f t="shared" si="32"/>
        <v>-12.983114267055818</v>
      </c>
      <c r="J62" s="3">
        <f t="shared" si="28"/>
        <v>5.230483290108009</v>
      </c>
      <c r="K62" s="2">
        <f t="shared" si="33"/>
        <v>-2203.0400231045123</v>
      </c>
      <c r="L62" s="2">
        <f t="shared" si="33"/>
        <v>-8011.081445021862</v>
      </c>
    </row>
    <row r="63" spans="1:12" s="23" customFormat="1" ht="12.75" hidden="1">
      <c r="A63" s="9">
        <v>43394</v>
      </c>
      <c r="B63" s="28"/>
      <c r="C63" s="26">
        <v>2060.99063001676</v>
      </c>
      <c r="D63" s="4">
        <f t="shared" si="29"/>
        <v>7954.012942116869</v>
      </c>
      <c r="E63" s="6">
        <f t="shared" si="30"/>
        <v>14.182293976388474</v>
      </c>
      <c r="F63" s="3">
        <f t="shared" si="27"/>
        <v>4.520538004163856</v>
      </c>
      <c r="G63" s="2">
        <v>4680.022138379312</v>
      </c>
      <c r="H63" s="4">
        <f t="shared" si="31"/>
        <v>18584.12589550128</v>
      </c>
      <c r="I63" s="3">
        <f t="shared" si="32"/>
        <v>16.765847710992137</v>
      </c>
      <c r="J63" s="3">
        <f t="shared" si="28"/>
        <v>5.543650019884608</v>
      </c>
      <c r="K63" s="2">
        <f t="shared" si="33"/>
        <v>-2619.0315083625524</v>
      </c>
      <c r="L63" s="2">
        <f t="shared" si="33"/>
        <v>-10630.112953384412</v>
      </c>
    </row>
    <row r="64" spans="1:12" s="23" customFormat="1" ht="12.75" hidden="1">
      <c r="A64" s="9">
        <v>43425</v>
      </c>
      <c r="B64" s="28"/>
      <c r="C64" s="26">
        <v>1898.013518618404</v>
      </c>
      <c r="D64" s="4">
        <f t="shared" si="29"/>
        <v>9852.026460735273</v>
      </c>
      <c r="E64" s="6">
        <f t="shared" si="30"/>
        <v>-7.9077075375655905</v>
      </c>
      <c r="F64" s="3">
        <f t="shared" si="27"/>
        <v>0.7055755978255428</v>
      </c>
      <c r="G64" s="2">
        <v>4141.998315042021</v>
      </c>
      <c r="H64" s="4">
        <f t="shared" si="31"/>
        <v>22726.124210543305</v>
      </c>
      <c r="I64" s="3">
        <f t="shared" si="32"/>
        <v>-11.496181159596144</v>
      </c>
      <c r="J64" s="3">
        <f t="shared" si="28"/>
        <v>2.7262315714112226</v>
      </c>
      <c r="K64" s="2">
        <f aca="true" t="shared" si="34" ref="K64:L66">C64-G64</f>
        <v>-2243.984796423617</v>
      </c>
      <c r="L64" s="2">
        <f t="shared" si="34"/>
        <v>-12874.097749808032</v>
      </c>
    </row>
    <row r="65" spans="1:12" s="23" customFormat="1" ht="12.75" hidden="1">
      <c r="A65" s="9">
        <v>43455</v>
      </c>
      <c r="B65" s="28"/>
      <c r="C65" s="26">
        <v>2012.9836514672966</v>
      </c>
      <c r="D65" s="4">
        <f t="shared" si="29"/>
        <v>11865.01011220257</v>
      </c>
      <c r="E65" s="6">
        <f t="shared" si="30"/>
        <v>6.057392727770516</v>
      </c>
      <c r="F65" s="3">
        <f t="shared" si="27"/>
        <v>0.6276830820334991</v>
      </c>
      <c r="G65" s="2">
        <v>4775.967134888748</v>
      </c>
      <c r="H65" s="4">
        <f t="shared" si="31"/>
        <v>27502.091345432054</v>
      </c>
      <c r="I65" s="3">
        <f t="shared" si="32"/>
        <v>15.305868608019818</v>
      </c>
      <c r="J65" s="3">
        <f t="shared" si="28"/>
        <v>4.095728029644414</v>
      </c>
      <c r="K65" s="2">
        <f t="shared" si="34"/>
        <v>-2762.983483421451</v>
      </c>
      <c r="L65" s="2">
        <f t="shared" si="34"/>
        <v>-15637.081233229484</v>
      </c>
    </row>
    <row r="66" spans="1:12" s="23" customFormat="1" ht="12.75" hidden="1">
      <c r="A66" s="9">
        <v>43486</v>
      </c>
      <c r="B66" s="28"/>
      <c r="C66" s="26">
        <v>2273.9538844374906</v>
      </c>
      <c r="D66" s="4">
        <f t="shared" si="29"/>
        <v>14138.963996640061</v>
      </c>
      <c r="E66" s="6">
        <f t="shared" si="30"/>
        <v>12.96434935176789</v>
      </c>
      <c r="F66" s="3">
        <f aca="true" t="shared" si="35" ref="F66:F71">(D66-D53)/D53*100</f>
        <v>1.8583963449323604</v>
      </c>
      <c r="G66" s="2">
        <v>4284.988902817204</v>
      </c>
      <c r="H66" s="4">
        <f t="shared" si="31"/>
        <v>31787.080248249258</v>
      </c>
      <c r="I66" s="3">
        <f t="shared" si="32"/>
        <v>-10.280184477923148</v>
      </c>
      <c r="J66" s="3">
        <f aca="true" t="shared" si="36" ref="J66:J71">(H66-H53)/H53*100</f>
        <v>1.3941953692161344</v>
      </c>
      <c r="K66" s="2">
        <f t="shared" si="34"/>
        <v>-2011.0350183797132</v>
      </c>
      <c r="L66" s="2">
        <f t="shared" si="34"/>
        <v>-17648.116251609197</v>
      </c>
    </row>
    <row r="67" spans="1:12" s="23" customFormat="1" ht="12.75" hidden="1">
      <c r="A67" s="9">
        <v>43517</v>
      </c>
      <c r="B67" s="28"/>
      <c r="C67" s="26">
        <v>1874.9510919654729</v>
      </c>
      <c r="D67" s="4">
        <f>C67+D66</f>
        <v>16013.915088605534</v>
      </c>
      <c r="E67" s="6">
        <f>(C67-C66)/C66*100</f>
        <v>-17.546652779667927</v>
      </c>
      <c r="F67" s="3">
        <f t="shared" si="35"/>
        <v>0.4763150245045428</v>
      </c>
      <c r="G67" s="2">
        <v>3406.9534613205697</v>
      </c>
      <c r="H67" s="4">
        <f>G67+H66</f>
        <v>35194.03370956983</v>
      </c>
      <c r="I67" s="3">
        <f>(G67-G66)/G66*100</f>
        <v>-20.490961853351873</v>
      </c>
      <c r="J67" s="3">
        <f t="shared" si="36"/>
        <v>-1.1681165134236817</v>
      </c>
      <c r="K67" s="2">
        <f aca="true" t="shared" si="37" ref="K67:L70">C67-G67</f>
        <v>-1532.0023693550968</v>
      </c>
      <c r="L67" s="2">
        <f t="shared" si="37"/>
        <v>-19180.11862096429</v>
      </c>
    </row>
    <row r="68" spans="1:12" s="23" customFormat="1" ht="12.75" hidden="1">
      <c r="A68" s="9">
        <v>43545</v>
      </c>
      <c r="B68" s="28"/>
      <c r="C68" s="26">
        <v>2036.9857323215886</v>
      </c>
      <c r="D68" s="4">
        <f>C68+D67</f>
        <v>18050.900820927123</v>
      </c>
      <c r="E68" s="6">
        <f>(C68-C67)/C67*100</f>
        <v>8.642072907952926</v>
      </c>
      <c r="F68" s="3">
        <f t="shared" si="35"/>
        <v>-1.1126283503499328</v>
      </c>
      <c r="G68" s="2">
        <v>4118.006853816636</v>
      </c>
      <c r="H68" s="4">
        <f>G68+H67</f>
        <v>39312.040563386465</v>
      </c>
      <c r="I68" s="3">
        <f>(G68-G67)/G67*100</f>
        <v>20.87065175878437</v>
      </c>
      <c r="J68" s="3">
        <f t="shared" si="36"/>
        <v>-3.3532290210776265</v>
      </c>
      <c r="K68" s="2">
        <f t="shared" si="37"/>
        <v>-2081.0211214950477</v>
      </c>
      <c r="L68" s="2">
        <f t="shared" si="37"/>
        <v>-21261.13974245934</v>
      </c>
    </row>
    <row r="69" spans="1:12" s="23" customFormat="1" ht="12.75" hidden="1">
      <c r="A69" s="9">
        <v>43576</v>
      </c>
      <c r="B69" s="28"/>
      <c r="C69" s="26">
        <v>2084.037728888206</v>
      </c>
      <c r="D69" s="4">
        <f>C69+D68</f>
        <v>20134.938549815328</v>
      </c>
      <c r="E69" s="6">
        <f>(C69-C68)/C68*100</f>
        <v>2.3098834626097946</v>
      </c>
      <c r="F69" s="3">
        <f t="shared" si="35"/>
        <v>-1.72805627499962</v>
      </c>
      <c r="G69" s="2">
        <v>4134.962613833428</v>
      </c>
      <c r="H69" s="4">
        <f>G69+H68</f>
        <v>43447.00317721989</v>
      </c>
      <c r="I69" s="3">
        <f>(G69-G68)/G68*100</f>
        <v>0.4117467653332571</v>
      </c>
      <c r="J69" s="3">
        <f t="shared" si="36"/>
        <v>-4.558228598875505</v>
      </c>
      <c r="K69" s="2">
        <f t="shared" si="37"/>
        <v>-2050.924884945222</v>
      </c>
      <c r="L69" s="2">
        <f t="shared" si="37"/>
        <v>-23312.064627404565</v>
      </c>
    </row>
    <row r="70" spans="1:12" s="23" customFormat="1" ht="12.75" hidden="1">
      <c r="A70" s="9">
        <v>43606</v>
      </c>
      <c r="B70" s="28"/>
      <c r="C70" s="26">
        <v>2323.019703606238</v>
      </c>
      <c r="D70" s="4">
        <f>C70+D69</f>
        <v>22457.958253421566</v>
      </c>
      <c r="E70" s="6">
        <f>(C70-C69)/C69*100</f>
        <v>11.467257593533324</v>
      </c>
      <c r="F70" s="3">
        <f t="shared" si="35"/>
        <v>-1.301053645857581</v>
      </c>
      <c r="G70" s="2">
        <v>4384.031165254143</v>
      </c>
      <c r="H70" s="4">
        <f>G70+H69</f>
        <v>47831.034342474035</v>
      </c>
      <c r="I70" s="3">
        <f>(G70-G69)/G69*100</f>
        <v>6.023477711441981</v>
      </c>
      <c r="J70" s="3">
        <f t="shared" si="36"/>
        <v>-5.466659401794504</v>
      </c>
      <c r="K70" s="2">
        <f t="shared" si="37"/>
        <v>-2061.011461647905</v>
      </c>
      <c r="L70" s="2">
        <f t="shared" si="37"/>
        <v>-25373.07608905247</v>
      </c>
    </row>
    <row r="71" spans="1:12" s="23" customFormat="1" ht="12.75" hidden="1">
      <c r="A71" s="9">
        <v>43637</v>
      </c>
      <c r="B71" s="28"/>
      <c r="C71" s="26">
        <v>1799.0148143111621</v>
      </c>
      <c r="D71" s="4">
        <f>C71+D70</f>
        <v>24256.973067732728</v>
      </c>
      <c r="E71" s="6">
        <f>(C71-C70)/C70*100</f>
        <v>-22.55705745765371</v>
      </c>
      <c r="F71" s="3">
        <f t="shared" si="35"/>
        <v>-2.063254732991247</v>
      </c>
      <c r="G71" s="2">
        <v>4037.982390523826</v>
      </c>
      <c r="H71" s="4">
        <f>G71+H70</f>
        <v>51869.01673299786</v>
      </c>
      <c r="I71" s="3">
        <f>(G71-G70)/G70*100</f>
        <v>-7.893392215660875</v>
      </c>
      <c r="J71" s="3">
        <f t="shared" si="36"/>
        <v>-6.829318543852338</v>
      </c>
      <c r="K71" s="2">
        <f>C71-G71</f>
        <v>-2238.9675762126635</v>
      </c>
      <c r="L71" s="2">
        <f>D71-H71</f>
        <v>-27612.04366526513</v>
      </c>
    </row>
    <row r="72" spans="1:12" s="23" customFormat="1" ht="12.75" hidden="1">
      <c r="A72" s="9"/>
      <c r="B72" s="28"/>
      <c r="C72" s="26"/>
      <c r="D72" s="4"/>
      <c r="E72" s="6"/>
      <c r="F72" s="3"/>
      <c r="G72" s="2"/>
      <c r="H72" s="2"/>
      <c r="I72" s="3"/>
      <c r="J72" s="3"/>
      <c r="K72" s="2"/>
      <c r="L72" s="2"/>
    </row>
    <row r="73" spans="1:12" s="23" customFormat="1" ht="12.75" hidden="1">
      <c r="A73" s="9">
        <v>43667</v>
      </c>
      <c r="B73" s="28"/>
      <c r="C73" s="47">
        <v>2216.9897747748596</v>
      </c>
      <c r="D73" s="48">
        <f>C73</f>
        <v>2216.9897747748596</v>
      </c>
      <c r="E73" s="49">
        <f>(C73-C71)/C71*100</f>
        <v>23.233547447119772</v>
      </c>
      <c r="F73" s="50">
        <f aca="true" t="shared" si="38" ref="F73:F78">(D73-D60)/D60*100</f>
        <v>10.134711414611774</v>
      </c>
      <c r="G73" s="51">
        <v>4222.036299679653</v>
      </c>
      <c r="H73" s="48">
        <f>G73</f>
        <v>4222.036299679653</v>
      </c>
      <c r="I73" s="3">
        <f>(G73-G71)/G71*100</f>
        <v>4.558066166602346</v>
      </c>
      <c r="J73" s="3">
        <f aca="true" t="shared" si="39" ref="J73:J78">(H73-H60)/H60*100</f>
        <v>-20.18857211444412</v>
      </c>
      <c r="K73" s="2">
        <f aca="true" t="shared" si="40" ref="K73:L75">C73-G73</f>
        <v>-2005.0465249047934</v>
      </c>
      <c r="L73" s="2">
        <f t="shared" si="40"/>
        <v>-2005.0465249047934</v>
      </c>
    </row>
    <row r="74" spans="1:12" s="23" customFormat="1" ht="12.75" hidden="1">
      <c r="A74" s="9">
        <v>43698</v>
      </c>
      <c r="B74" s="28"/>
      <c r="C74" s="47">
        <v>1896.008246980579</v>
      </c>
      <c r="D74" s="48">
        <f aca="true" t="shared" si="41" ref="D74:D79">C74+D73</f>
        <v>4112.9980217554385</v>
      </c>
      <c r="E74" s="49">
        <f aca="true" t="shared" si="42" ref="E74:E79">(C74-C73)/C73*100</f>
        <v>-14.478259279607048</v>
      </c>
      <c r="F74" s="50">
        <f t="shared" si="38"/>
        <v>0.6109532898336565</v>
      </c>
      <c r="G74" s="51">
        <v>3556.021559233223</v>
      </c>
      <c r="H74" s="48">
        <f aca="true" t="shared" si="43" ref="H74:H79">G74+H73</f>
        <v>7778.057858912876</v>
      </c>
      <c r="I74" s="3">
        <f aca="true" t="shared" si="44" ref="I74:I79">(G74-G73)/G73*100</f>
        <v>-15.77472795525145</v>
      </c>
      <c r="J74" s="3">
        <f t="shared" si="39"/>
        <v>-21.402506875641045</v>
      </c>
      <c r="K74" s="2">
        <f t="shared" si="40"/>
        <v>-1660.0133122526438</v>
      </c>
      <c r="L74" s="2">
        <f t="shared" si="40"/>
        <v>-3665.059837157438</v>
      </c>
    </row>
    <row r="75" spans="1:12" s="23" customFormat="1" ht="12.75" hidden="1">
      <c r="A75" s="9">
        <v>43729</v>
      </c>
      <c r="B75" s="28"/>
      <c r="C75" s="47">
        <v>1880.998060752495</v>
      </c>
      <c r="D75" s="48">
        <f t="shared" si="41"/>
        <v>5993.996082507933</v>
      </c>
      <c r="E75" s="49">
        <f t="shared" si="42"/>
        <v>-0.7916730453038976</v>
      </c>
      <c r="F75" s="50">
        <f t="shared" si="38"/>
        <v>1.7134462600030451</v>
      </c>
      <c r="G75" s="51">
        <v>3497.003709477065</v>
      </c>
      <c r="H75" s="48">
        <f t="shared" si="43"/>
        <v>11275.061568389941</v>
      </c>
      <c r="I75" s="3">
        <f t="shared" si="44"/>
        <v>-1.659659503551596</v>
      </c>
      <c r="J75" s="3">
        <f t="shared" si="39"/>
        <v>-18.90839017498974</v>
      </c>
      <c r="K75" s="2">
        <f t="shared" si="40"/>
        <v>-1616.0056487245702</v>
      </c>
      <c r="L75" s="2">
        <f t="shared" si="40"/>
        <v>-5281.065485882008</v>
      </c>
    </row>
    <row r="76" spans="1:12" s="23" customFormat="1" ht="12.75" hidden="1">
      <c r="A76" s="9">
        <v>43759</v>
      </c>
      <c r="B76" s="28"/>
      <c r="C76" s="47">
        <v>2191.0093189436834</v>
      </c>
      <c r="D76" s="48">
        <f t="shared" si="41"/>
        <v>8185.005401451617</v>
      </c>
      <c r="E76" s="49">
        <f t="shared" si="42"/>
        <v>16.481210941130275</v>
      </c>
      <c r="F76" s="50">
        <f t="shared" si="38"/>
        <v>2.9040996163286574</v>
      </c>
      <c r="G76" s="51">
        <v>3647.9828326329643</v>
      </c>
      <c r="H76" s="48">
        <f t="shared" si="43"/>
        <v>14923.044401022906</v>
      </c>
      <c r="I76" s="3">
        <f t="shared" si="44"/>
        <v>4.317385273190815</v>
      </c>
      <c r="J76" s="3">
        <f t="shared" si="39"/>
        <v>-19.7000467768281</v>
      </c>
      <c r="K76" s="2">
        <f aca="true" t="shared" si="45" ref="K76:L78">C76-G76</f>
        <v>-1456.973513689281</v>
      </c>
      <c r="L76" s="2">
        <f t="shared" si="45"/>
        <v>-6738.0389995712885</v>
      </c>
    </row>
    <row r="77" spans="1:12" s="23" customFormat="1" ht="12.75" hidden="1">
      <c r="A77" s="9">
        <v>43790</v>
      </c>
      <c r="B77" s="28"/>
      <c r="C77" s="47">
        <v>2112.9716192719734</v>
      </c>
      <c r="D77" s="48">
        <f t="shared" si="41"/>
        <v>10297.97702072359</v>
      </c>
      <c r="E77" s="49">
        <f t="shared" si="42"/>
        <v>-3.5617237679907765</v>
      </c>
      <c r="F77" s="50">
        <f t="shared" si="38"/>
        <v>4.526485609489885</v>
      </c>
      <c r="G77" s="51">
        <v>3762.0172606023034</v>
      </c>
      <c r="H77" s="48">
        <f t="shared" si="43"/>
        <v>18685.06166162521</v>
      </c>
      <c r="I77" s="3">
        <f t="shared" si="44"/>
        <v>3.1259584598163714</v>
      </c>
      <c r="J77" s="3">
        <f t="shared" si="39"/>
        <v>-17.781573802379075</v>
      </c>
      <c r="K77" s="2">
        <f t="shared" si="45"/>
        <v>-1649.04564133033</v>
      </c>
      <c r="L77" s="2">
        <f t="shared" si="45"/>
        <v>-8387.084640901618</v>
      </c>
    </row>
    <row r="78" spans="1:12" s="23" customFormat="1" ht="12.75" hidden="1">
      <c r="A78" s="9">
        <v>43820</v>
      </c>
      <c r="B78" s="28"/>
      <c r="C78" s="47">
        <v>2109.9748701493218</v>
      </c>
      <c r="D78" s="48">
        <f t="shared" si="41"/>
        <v>12407.951890872911</v>
      </c>
      <c r="E78" s="49">
        <f t="shared" si="42"/>
        <v>-0.14182628367172148</v>
      </c>
      <c r="F78" s="50">
        <f t="shared" si="38"/>
        <v>4.575990863353359</v>
      </c>
      <c r="G78" s="51">
        <v>4628.966402774728</v>
      </c>
      <c r="H78" s="48">
        <f t="shared" si="43"/>
        <v>23314.028064399936</v>
      </c>
      <c r="I78" s="3">
        <f t="shared" si="44"/>
        <v>23.044794378046653</v>
      </c>
      <c r="J78" s="3">
        <f t="shared" si="39"/>
        <v>-15.228162936516945</v>
      </c>
      <c r="K78" s="2">
        <f t="shared" si="45"/>
        <v>-2518.991532625406</v>
      </c>
      <c r="L78" s="2">
        <f t="shared" si="45"/>
        <v>-10906.076173527024</v>
      </c>
    </row>
    <row r="79" spans="1:12" s="23" customFormat="1" ht="12.75" hidden="1">
      <c r="A79" s="9">
        <v>43851</v>
      </c>
      <c r="B79" s="28"/>
      <c r="C79" s="47">
        <v>2055.960210436669</v>
      </c>
      <c r="D79" s="48">
        <f t="shared" si="41"/>
        <v>14463.912101309581</v>
      </c>
      <c r="E79" s="49">
        <f t="shared" si="42"/>
        <v>-2.5599669681767403</v>
      </c>
      <c r="F79" s="50">
        <f aca="true" t="shared" si="46" ref="F79:F84">(D79-D66)/D66*100</f>
        <v>2.298245506154055</v>
      </c>
      <c r="G79" s="51">
        <v>3931.0071688576572</v>
      </c>
      <c r="H79" s="48">
        <f t="shared" si="43"/>
        <v>27245.035233257593</v>
      </c>
      <c r="I79" s="3">
        <f t="shared" si="44"/>
        <v>-15.07807949305259</v>
      </c>
      <c r="J79" s="3">
        <f aca="true" t="shared" si="47" ref="J79:J84">(H79-H66)/H66*100</f>
        <v>-14.288965766970144</v>
      </c>
      <c r="K79" s="2">
        <f aca="true" t="shared" si="48" ref="K79:L81">C79-G79</f>
        <v>-1875.0469584209882</v>
      </c>
      <c r="L79" s="2">
        <f t="shared" si="48"/>
        <v>-12781.123131948012</v>
      </c>
    </row>
    <row r="80" spans="1:12" s="23" customFormat="1" ht="12.75" hidden="1">
      <c r="A80" s="9">
        <v>43882</v>
      </c>
      <c r="B80" s="28"/>
      <c r="C80" s="47">
        <v>1996.016094888787</v>
      </c>
      <c r="D80" s="48">
        <f>C80+D79</f>
        <v>16459.92819619837</v>
      </c>
      <c r="E80" s="49">
        <f>(C80-C79)/C79*100</f>
        <v>-2.9156262481923463</v>
      </c>
      <c r="F80" s="50">
        <f t="shared" si="46"/>
        <v>2.7851596884648706</v>
      </c>
      <c r="G80" s="51">
        <v>3581.0398302214626</v>
      </c>
      <c r="H80" s="48">
        <f>G80+H79</f>
        <v>30826.075063479057</v>
      </c>
      <c r="I80" s="3">
        <f>(G80-G79)/G79*100</f>
        <v>-8.90273977134197</v>
      </c>
      <c r="J80" s="3">
        <f t="shared" si="47"/>
        <v>-12.411077065323864</v>
      </c>
      <c r="K80" s="2">
        <f t="shared" si="48"/>
        <v>-1585.0237353326756</v>
      </c>
      <c r="L80" s="2">
        <f t="shared" si="48"/>
        <v>-14366.146867280688</v>
      </c>
    </row>
    <row r="81" spans="1:12" s="23" customFormat="1" ht="12.75" hidden="1">
      <c r="A81" s="9">
        <v>43911</v>
      </c>
      <c r="B81" s="28"/>
      <c r="C81" s="47">
        <v>1821.0213483350865</v>
      </c>
      <c r="D81" s="48">
        <f>C81+D80</f>
        <v>18280.949544533454</v>
      </c>
      <c r="E81" s="49">
        <f>(C81-C80)/C80*100</f>
        <v>-8.767201176474018</v>
      </c>
      <c r="F81" s="50">
        <f t="shared" si="46"/>
        <v>1.2744445603491783</v>
      </c>
      <c r="G81" s="51">
        <v>3309.9748035919583</v>
      </c>
      <c r="H81" s="48">
        <f>G81+H80</f>
        <v>34136.049867071015</v>
      </c>
      <c r="I81" s="3">
        <f>(G81-G80)/G80*100</f>
        <v>-7.569450201081421</v>
      </c>
      <c r="J81" s="3">
        <f t="shared" si="47"/>
        <v>-13.166425914650038</v>
      </c>
      <c r="K81" s="2">
        <f t="shared" si="48"/>
        <v>-1488.9534552568718</v>
      </c>
      <c r="L81" s="2">
        <f t="shared" si="48"/>
        <v>-15855.10032253756</v>
      </c>
    </row>
    <row r="82" spans="1:12" s="23" customFormat="1" ht="12.75" hidden="1">
      <c r="A82" s="9">
        <v>43942</v>
      </c>
      <c r="B82" s="28"/>
      <c r="C82" s="47">
        <v>1423.0481352840975</v>
      </c>
      <c r="D82" s="48">
        <f>C82+D81</f>
        <v>19703.997679817552</v>
      </c>
      <c r="E82" s="49">
        <f>(C82-C81)/C81*100</f>
        <v>-21.854395799085268</v>
      </c>
      <c r="F82" s="50">
        <f t="shared" si="46"/>
        <v>-2.140264143004937</v>
      </c>
      <c r="G82" s="51">
        <v>3144.0320303147696</v>
      </c>
      <c r="H82" s="48">
        <f>G82+H81</f>
        <v>37280.08189738578</v>
      </c>
      <c r="I82" s="3">
        <f>(G82-G81)/G81*100</f>
        <v>-5.013414999325945</v>
      </c>
      <c r="J82" s="3">
        <f t="shared" si="47"/>
        <v>-14.194123481150816</v>
      </c>
      <c r="K82" s="2">
        <f aca="true" t="shared" si="49" ref="K82:L84">C82-G82</f>
        <v>-1720.983895030672</v>
      </c>
      <c r="L82" s="2">
        <f t="shared" si="49"/>
        <v>-17576.08421756823</v>
      </c>
    </row>
    <row r="83" spans="1:12" s="23" customFormat="1" ht="12.75" hidden="1">
      <c r="A83" s="9">
        <v>43972</v>
      </c>
      <c r="B83" s="28"/>
      <c r="C83" s="47">
        <v>1259.0445494353353</v>
      </c>
      <c r="D83" s="48">
        <f>C83+D82</f>
        <v>20963.04222925289</v>
      </c>
      <c r="E83" s="49">
        <f>(C83-C82)/C82*100</f>
        <v>-11.524809441250596</v>
      </c>
      <c r="F83" s="50">
        <f t="shared" si="46"/>
        <v>-6.656509052602411</v>
      </c>
      <c r="G83" s="51">
        <v>2805.000702797707</v>
      </c>
      <c r="H83" s="48">
        <f>G83+H82</f>
        <v>40085.08260018349</v>
      </c>
      <c r="I83" s="3">
        <f>(G83-G82)/G82*100</f>
        <v>-10.78332931242815</v>
      </c>
      <c r="J83" s="3">
        <f t="shared" si="47"/>
        <v>-16.194405679854032</v>
      </c>
      <c r="K83" s="2">
        <f t="shared" si="49"/>
        <v>-1545.9561533623719</v>
      </c>
      <c r="L83" s="2">
        <f t="shared" si="49"/>
        <v>-19122.040370930597</v>
      </c>
    </row>
    <row r="84" spans="1:12" s="23" customFormat="1" ht="12.75" hidden="1">
      <c r="A84" s="9">
        <v>44003</v>
      </c>
      <c r="B84" s="28"/>
      <c r="C84" s="47">
        <v>1573.0173111052247</v>
      </c>
      <c r="D84" s="48">
        <f>C84+D83</f>
        <v>22536.059540358114</v>
      </c>
      <c r="E84" s="49">
        <f>(C84-C83)/C83*100</f>
        <v>24.937383018790086</v>
      </c>
      <c r="F84" s="50">
        <f t="shared" si="46"/>
        <v>-7.094510607606763</v>
      </c>
      <c r="G84" s="51">
        <v>3560.0170576179994</v>
      </c>
      <c r="H84" s="48">
        <f>G84+H83</f>
        <v>43645.09965780149</v>
      </c>
      <c r="I84" s="3">
        <f>(G84-G83)/G83*100</f>
        <v>26.916797349363907</v>
      </c>
      <c r="J84" s="3">
        <f t="shared" si="47"/>
        <v>-15.855162856720407</v>
      </c>
      <c r="K84" s="2">
        <f t="shared" si="49"/>
        <v>-1986.9997465127747</v>
      </c>
      <c r="L84" s="2">
        <f t="shared" si="49"/>
        <v>-21109.040117443375</v>
      </c>
    </row>
    <row r="85" spans="1:12" s="23" customFormat="1" ht="12.75" hidden="1">
      <c r="A85" s="9"/>
      <c r="B85" s="28"/>
      <c r="C85" s="47"/>
      <c r="D85" s="48"/>
      <c r="E85" s="49"/>
      <c r="F85" s="50"/>
      <c r="G85" s="51"/>
      <c r="H85" s="48"/>
      <c r="I85" s="3"/>
      <c r="J85" s="3"/>
      <c r="K85" s="2"/>
      <c r="L85" s="2"/>
    </row>
    <row r="86" spans="1:12" s="23" customFormat="1" ht="12.75" hidden="1">
      <c r="A86" s="9">
        <v>44033</v>
      </c>
      <c r="B86" s="28"/>
      <c r="C86" s="47">
        <v>1887.0060528145673</v>
      </c>
      <c r="D86" s="48">
        <f>C86</f>
        <v>1887.0060528145673</v>
      </c>
      <c r="E86" s="49">
        <f>(C86-C84)/C84*100</f>
        <v>19.96092093155221</v>
      </c>
      <c r="F86" s="50">
        <f aca="true" t="shared" si="50" ref="F86:F91">(D86-D73)/D73*100</f>
        <v>-14.88431411434015</v>
      </c>
      <c r="G86" s="51">
        <v>3534.0452025202276</v>
      </c>
      <c r="H86" s="48">
        <f>G86</f>
        <v>3534.0452025202276</v>
      </c>
      <c r="I86" s="3">
        <f>(G86-G84)/G84*100</f>
        <v>-0.7295429959301807</v>
      </c>
      <c r="J86" s="3">
        <f aca="true" t="shared" si="51" ref="J86:J91">(H86-H73)/H73*100</f>
        <v>-16.295243534775548</v>
      </c>
      <c r="K86" s="2">
        <f aca="true" t="shared" si="52" ref="K86:L88">C86-G86</f>
        <v>-1647.0391497056603</v>
      </c>
      <c r="L86" s="2">
        <f t="shared" si="52"/>
        <v>-1647.0391497056603</v>
      </c>
    </row>
    <row r="87" spans="1:12" s="23" customFormat="1" ht="12.75" hidden="1">
      <c r="A87" s="9">
        <v>44064</v>
      </c>
      <c r="B87" s="28"/>
      <c r="C87" s="47">
        <v>1514.9780127946578</v>
      </c>
      <c r="D87" s="48">
        <f aca="true" t="shared" si="53" ref="D87:D93">+C87+D86</f>
        <v>3401.984065609225</v>
      </c>
      <c r="E87" s="49">
        <f aca="true" t="shared" si="54" ref="E87:E93">(C87-C86)/C86*100</f>
        <v>-19.715254196721325</v>
      </c>
      <c r="F87" s="50">
        <f t="shared" si="50"/>
        <v>-17.286999711289692</v>
      </c>
      <c r="G87" s="51">
        <v>3342.9580728458354</v>
      </c>
      <c r="H87" s="48">
        <f aca="true" t="shared" si="55" ref="H87:H93">G87+H86</f>
        <v>6877.0032753660635</v>
      </c>
      <c r="I87" s="3">
        <f aca="true" t="shared" si="56" ref="I87:I93">(G87-G86)/G86*100</f>
        <v>-5.407036942768092</v>
      </c>
      <c r="J87" s="3">
        <f t="shared" si="51"/>
        <v>-11.584570337366344</v>
      </c>
      <c r="K87" s="2">
        <f t="shared" si="52"/>
        <v>-1827.9800600511776</v>
      </c>
      <c r="L87" s="2">
        <f t="shared" si="52"/>
        <v>-3475.0192097568383</v>
      </c>
    </row>
    <row r="88" spans="1:12" s="23" customFormat="1" ht="12.75" hidden="1">
      <c r="A88" s="9">
        <v>44095</v>
      </c>
      <c r="B88" s="28"/>
      <c r="C88" s="47">
        <v>1947.0439999999999</v>
      </c>
      <c r="D88" s="48">
        <f t="shared" si="53"/>
        <v>5349.028065609225</v>
      </c>
      <c r="E88" s="49">
        <f t="shared" si="54"/>
        <v>28.519620981714194</v>
      </c>
      <c r="F88" s="50">
        <f t="shared" si="50"/>
        <v>-10.760234208041865</v>
      </c>
      <c r="G88" s="51">
        <v>3820.9986549044675</v>
      </c>
      <c r="H88" s="48">
        <f t="shared" si="55"/>
        <v>10698.001930270531</v>
      </c>
      <c r="I88" s="3">
        <f t="shared" si="56"/>
        <v>14.299927538477311</v>
      </c>
      <c r="J88" s="3">
        <f t="shared" si="51"/>
        <v>-5.118017623400109</v>
      </c>
      <c r="K88" s="2">
        <f t="shared" si="52"/>
        <v>-1873.9546549044676</v>
      </c>
      <c r="L88" s="2">
        <f t="shared" si="52"/>
        <v>-5348.973864661306</v>
      </c>
    </row>
    <row r="89" spans="1:12" s="23" customFormat="1" ht="12.75" hidden="1">
      <c r="A89" s="9">
        <v>44125</v>
      </c>
      <c r="B89" s="28"/>
      <c r="C89" s="47">
        <v>1968.991231</v>
      </c>
      <c r="D89" s="48">
        <f t="shared" si="53"/>
        <v>7318.019296609225</v>
      </c>
      <c r="E89" s="49">
        <f t="shared" si="54"/>
        <v>1.127207756989575</v>
      </c>
      <c r="F89" s="50">
        <f t="shared" si="50"/>
        <v>-10.592370588889668</v>
      </c>
      <c r="G89" s="51">
        <v>3556.967060552831</v>
      </c>
      <c r="H89" s="48">
        <f t="shared" si="55"/>
        <v>14254.968990823363</v>
      </c>
      <c r="I89" s="3">
        <f t="shared" si="56"/>
        <v>-6.910015370268114</v>
      </c>
      <c r="J89" s="3">
        <f t="shared" si="51"/>
        <v>-4.476803742229361</v>
      </c>
      <c r="K89" s="2">
        <f aca="true" t="shared" si="57" ref="K89:L91">C89-G89</f>
        <v>-1587.9758295528309</v>
      </c>
      <c r="L89" s="2">
        <f t="shared" si="57"/>
        <v>-6936.949694214138</v>
      </c>
    </row>
    <row r="90" spans="1:12" s="23" customFormat="1" ht="12.75" hidden="1">
      <c r="A90" s="9">
        <v>44156</v>
      </c>
      <c r="B90" s="28"/>
      <c r="C90" s="47">
        <v>2240.0106378263768</v>
      </c>
      <c r="D90" s="48">
        <f t="shared" si="53"/>
        <v>9558.029934435603</v>
      </c>
      <c r="E90" s="49">
        <f t="shared" si="54"/>
        <v>13.764378558899573</v>
      </c>
      <c r="F90" s="50">
        <f t="shared" si="50"/>
        <v>-7.185363540809255</v>
      </c>
      <c r="G90" s="51">
        <v>4225.01744018139</v>
      </c>
      <c r="H90" s="48">
        <f t="shared" si="55"/>
        <v>18479.986431004752</v>
      </c>
      <c r="I90" s="3">
        <f t="shared" si="56"/>
        <v>18.781460954117737</v>
      </c>
      <c r="J90" s="3">
        <f t="shared" si="51"/>
        <v>-1.0975357445120606</v>
      </c>
      <c r="K90" s="2">
        <f t="shared" si="57"/>
        <v>-1985.0068023550134</v>
      </c>
      <c r="L90" s="2">
        <f t="shared" si="57"/>
        <v>-8921.95649656915</v>
      </c>
    </row>
    <row r="91" spans="1:12" s="23" customFormat="1" ht="12.75" hidden="1">
      <c r="A91" s="9">
        <v>44186</v>
      </c>
      <c r="B91" s="28"/>
      <c r="C91" s="47">
        <v>2255.0338721889066</v>
      </c>
      <c r="D91" s="48">
        <f t="shared" si="53"/>
        <v>11813.063806624508</v>
      </c>
      <c r="E91" s="49">
        <f t="shared" si="54"/>
        <v>0.6706769204055124</v>
      </c>
      <c r="F91" s="50">
        <f t="shared" si="50"/>
        <v>-4.794409983858764</v>
      </c>
      <c r="G91" s="51">
        <v>5302.001549379085</v>
      </c>
      <c r="H91" s="48">
        <f t="shared" si="55"/>
        <v>23781.987980383838</v>
      </c>
      <c r="I91" s="3">
        <f t="shared" si="56"/>
        <v>25.49064292504926</v>
      </c>
      <c r="J91" s="3">
        <f t="shared" si="51"/>
        <v>2.007203194108132</v>
      </c>
      <c r="K91" s="2">
        <f t="shared" si="57"/>
        <v>-3046.9676771901786</v>
      </c>
      <c r="L91" s="2">
        <f t="shared" si="57"/>
        <v>-11968.92417375933</v>
      </c>
    </row>
    <row r="92" spans="1:12" s="23" customFormat="1" ht="12.75" hidden="1">
      <c r="A92" s="9">
        <v>44217</v>
      </c>
      <c r="B92" s="28"/>
      <c r="C92" s="47">
        <v>2099.980226</v>
      </c>
      <c r="D92" s="48">
        <f t="shared" si="53"/>
        <v>13913.044032624508</v>
      </c>
      <c r="E92" s="49">
        <f t="shared" si="54"/>
        <v>-6.87588989687324</v>
      </c>
      <c r="F92" s="50">
        <f aca="true" t="shared" si="58" ref="F92:F97">(D92-D79)/D79*100</f>
        <v>-3.8085689737785167</v>
      </c>
      <c r="G92" s="51">
        <v>4411.999524560317</v>
      </c>
      <c r="H92" s="48">
        <f t="shared" si="55"/>
        <v>28193.987504944154</v>
      </c>
      <c r="I92" s="3">
        <f t="shared" si="56"/>
        <v>-16.786151730246026</v>
      </c>
      <c r="J92" s="3">
        <f aca="true" t="shared" si="59" ref="J92:J97">(H92-H79)/H79*100</f>
        <v>3.483028241887498</v>
      </c>
      <c r="K92" s="2">
        <f aca="true" t="shared" si="60" ref="K92:L95">C92-G92</f>
        <v>-2312.0192985603167</v>
      </c>
      <c r="L92" s="2">
        <f t="shared" si="60"/>
        <v>-14280.943472319646</v>
      </c>
    </row>
    <row r="93" spans="1:12" s="23" customFormat="1" ht="12.75" hidden="1">
      <c r="A93" s="9">
        <v>44255</v>
      </c>
      <c r="B93" s="28"/>
      <c r="C93" s="47">
        <v>2183.9585106289646</v>
      </c>
      <c r="D93" s="48">
        <f t="shared" si="53"/>
        <v>16097.002543253473</v>
      </c>
      <c r="E93" s="49">
        <f t="shared" si="54"/>
        <v>3.9990035900921144</v>
      </c>
      <c r="F93" s="50">
        <f t="shared" si="58"/>
        <v>-2.204904229343589</v>
      </c>
      <c r="G93" s="51">
        <v>4476.039735352699</v>
      </c>
      <c r="H93" s="48">
        <f t="shared" si="55"/>
        <v>32670.027240296855</v>
      </c>
      <c r="I93" s="3">
        <f t="shared" si="56"/>
        <v>1.4515008543380095</v>
      </c>
      <c r="J93" s="3">
        <f t="shared" si="59"/>
        <v>5.981793572553794</v>
      </c>
      <c r="K93" s="2">
        <f t="shared" si="60"/>
        <v>-2292.081224723734</v>
      </c>
      <c r="L93" s="2">
        <f t="shared" si="60"/>
        <v>-16573.02469704338</v>
      </c>
    </row>
    <row r="94" spans="1:12" s="23" customFormat="1" ht="12.75" hidden="1">
      <c r="A94" s="9">
        <v>44276</v>
      </c>
      <c r="B94" s="28"/>
      <c r="C94" s="47">
        <v>2616.0230512355743</v>
      </c>
      <c r="D94" s="48">
        <f>+C94+D93</f>
        <v>18713.02559448905</v>
      </c>
      <c r="E94" s="49">
        <f>(C94-C93)/C93*100</f>
        <v>19.783550763616752</v>
      </c>
      <c r="F94" s="50">
        <f t="shared" si="58"/>
        <v>2.363531767882364</v>
      </c>
      <c r="G94" s="51">
        <v>5391.964827781289</v>
      </c>
      <c r="H94" s="48">
        <f>G94+H93</f>
        <v>38061.99206807814</v>
      </c>
      <c r="I94" s="3">
        <f>(G94-G93)/G93*100</f>
        <v>20.462845429955024</v>
      </c>
      <c r="J94" s="3">
        <f t="shared" si="59"/>
        <v>11.50086848447643</v>
      </c>
      <c r="K94" s="2">
        <f t="shared" si="60"/>
        <v>-2775.941776545715</v>
      </c>
      <c r="L94" s="2">
        <f t="shared" si="60"/>
        <v>-19348.966473589095</v>
      </c>
    </row>
    <row r="95" spans="1:12" s="23" customFormat="1" ht="12.75" hidden="1">
      <c r="A95" s="9">
        <v>44307</v>
      </c>
      <c r="B95" s="28"/>
      <c r="C95" s="47">
        <v>2303.958905025422</v>
      </c>
      <c r="D95" s="48">
        <f>+C95+D94</f>
        <v>21016.98449951447</v>
      </c>
      <c r="E95" s="49">
        <f>(C95-C94)/C94*100</f>
        <v>-11.92895246327287</v>
      </c>
      <c r="F95" s="50">
        <f t="shared" si="58"/>
        <v>6.663555492811425</v>
      </c>
      <c r="G95" s="51">
        <v>4974.962849987959</v>
      </c>
      <c r="H95" s="48">
        <f>G95+H94</f>
        <v>43036.954918066105</v>
      </c>
      <c r="I95" s="3">
        <f>(G95-G94)/G94*100</f>
        <v>-7.733766653016544</v>
      </c>
      <c r="J95" s="3">
        <f t="shared" si="59"/>
        <v>15.442222033004752</v>
      </c>
      <c r="K95" s="2">
        <f t="shared" si="60"/>
        <v>-2671.003944962537</v>
      </c>
      <c r="L95" s="2">
        <f t="shared" si="60"/>
        <v>-22019.970418551635</v>
      </c>
    </row>
    <row r="96" spans="1:12" s="23" customFormat="1" ht="12.75" hidden="1">
      <c r="A96" s="9">
        <v>44337</v>
      </c>
      <c r="B96" s="28"/>
      <c r="C96" s="47">
        <v>2130.0041442475745</v>
      </c>
      <c r="D96" s="48">
        <f>+C96+D95</f>
        <v>23146.988643762044</v>
      </c>
      <c r="E96" s="49">
        <f>(C96-C95)/C95*100</f>
        <v>-7.550254494488401</v>
      </c>
      <c r="F96" s="50">
        <f t="shared" si="58"/>
        <v>10.418079545065105</v>
      </c>
      <c r="G96" s="51">
        <v>4933.9768829551185</v>
      </c>
      <c r="H96" s="48">
        <f>G96+H95</f>
        <v>47970.93180102122</v>
      </c>
      <c r="I96" s="3">
        <f>(G96-G95)/G95*100</f>
        <v>-0.8238446852510619</v>
      </c>
      <c r="J96" s="3">
        <f t="shared" si="59"/>
        <v>19.67277772505236</v>
      </c>
      <c r="K96" s="2">
        <f>C96-G96</f>
        <v>-2803.972738707544</v>
      </c>
      <c r="L96" s="2">
        <f>D96-H96</f>
        <v>-24823.94315725918</v>
      </c>
    </row>
    <row r="97" spans="1:12" s="23" customFormat="1" ht="12.75" hidden="1">
      <c r="A97" s="9">
        <v>44368</v>
      </c>
      <c r="B97" s="28"/>
      <c r="C97" s="47">
        <v>2491.985375128079</v>
      </c>
      <c r="D97" s="48">
        <f>+C97+D96</f>
        <v>25638.974018890123</v>
      </c>
      <c r="E97" s="49">
        <f>(C97-C96)/C96*100</f>
        <v>16.9943909197592</v>
      </c>
      <c r="F97" s="50">
        <f t="shared" si="58"/>
        <v>13.768664716984954</v>
      </c>
      <c r="G97" s="51">
        <v>6301.988525846348</v>
      </c>
      <c r="H97" s="48">
        <f>G97+H96</f>
        <v>54272.92032686757</v>
      </c>
      <c r="I97" s="3">
        <f>(G97-G96)/G96*100</f>
        <v>27.72634885293348</v>
      </c>
      <c r="J97" s="3">
        <f t="shared" si="59"/>
        <v>24.35054737506224</v>
      </c>
      <c r="K97" s="2">
        <f>C97-G97</f>
        <v>-3810.0031507182694</v>
      </c>
      <c r="L97" s="2">
        <f>D97-H97</f>
        <v>-28633.946307977447</v>
      </c>
    </row>
    <row r="98" spans="1:12" s="23" customFormat="1" ht="12.75" hidden="1">
      <c r="A98" s="9"/>
      <c r="B98" s="28"/>
      <c r="C98" s="47"/>
      <c r="D98" s="48"/>
      <c r="E98" s="49"/>
      <c r="F98" s="50"/>
      <c r="G98" s="51"/>
      <c r="H98" s="48"/>
      <c r="I98" s="3"/>
      <c r="J98" s="3"/>
      <c r="K98" s="2"/>
      <c r="L98" s="2"/>
    </row>
    <row r="99" spans="1:12" s="23" customFormat="1" ht="12.75">
      <c r="A99" s="9">
        <v>44398</v>
      </c>
      <c r="B99" s="28"/>
      <c r="C99" s="47">
        <v>2234.0233159182026</v>
      </c>
      <c r="D99" s="48">
        <f>C99</f>
        <v>2234.0233159182026</v>
      </c>
      <c r="E99" s="49">
        <f>(C99-C97)/C97*100</f>
        <v>-10.351668263567479</v>
      </c>
      <c r="F99" s="50">
        <f aca="true" t="shared" si="61" ref="F99:F110">(D99-D86)/D86*100</f>
        <v>18.389833068422917</v>
      </c>
      <c r="G99" s="51">
        <v>5277.989146933155</v>
      </c>
      <c r="H99" s="48">
        <f>G99</f>
        <v>5277.989146933155</v>
      </c>
      <c r="I99" s="3">
        <f>(G99-G97)/G97*100</f>
        <v>-16.24882963073424</v>
      </c>
      <c r="J99" s="3">
        <f aca="true" t="shared" si="62" ref="J99:J110">(H99-H86)/H86*100</f>
        <v>49.346962035722456</v>
      </c>
      <c r="K99" s="2">
        <f aca="true" t="shared" si="63" ref="K99:L101">C99-G99</f>
        <v>-3043.9658310149525</v>
      </c>
      <c r="L99" s="2">
        <f t="shared" si="63"/>
        <v>-3043.9658310149525</v>
      </c>
    </row>
    <row r="100" spans="1:12" s="23" customFormat="1" ht="12.75">
      <c r="A100" s="9">
        <v>44429</v>
      </c>
      <c r="B100" s="28"/>
      <c r="C100" s="47">
        <v>2338.976621387678</v>
      </c>
      <c r="D100" s="48">
        <f aca="true" t="shared" si="64" ref="D100:D105">+C100+D99</f>
        <v>4572.99993730588</v>
      </c>
      <c r="E100" s="49">
        <f aca="true" t="shared" si="65" ref="E100:E105">(C100-C99)/C99*100</f>
        <v>4.697950317780751</v>
      </c>
      <c r="F100" s="50">
        <f t="shared" si="61"/>
        <v>34.42155663027628</v>
      </c>
      <c r="G100" s="51">
        <v>5869.019026044584</v>
      </c>
      <c r="H100" s="48">
        <f aca="true" t="shared" si="66" ref="H100:H105">+G100+H99</f>
        <v>11147.00817297774</v>
      </c>
      <c r="I100" s="3">
        <f aca="true" t="shared" si="67" ref="I100:I105">(G100-G99)/G99*100</f>
        <v>11.198012399378555</v>
      </c>
      <c r="J100" s="3">
        <f t="shared" si="62"/>
        <v>62.091069709202415</v>
      </c>
      <c r="K100" s="2">
        <f t="shared" si="63"/>
        <v>-3530.0424046569065</v>
      </c>
      <c r="L100" s="2">
        <f t="shared" si="63"/>
        <v>-6574.008235671859</v>
      </c>
    </row>
    <row r="101" spans="1:12" s="23" customFormat="1" ht="12.75">
      <c r="A101" s="9">
        <v>44460</v>
      </c>
      <c r="B101" s="28"/>
      <c r="C101" s="47">
        <v>2627.0216342854565</v>
      </c>
      <c r="D101" s="48">
        <f t="shared" si="64"/>
        <v>7200.021571591336</v>
      </c>
      <c r="E101" s="49">
        <f t="shared" si="65"/>
        <v>12.315001794540644</v>
      </c>
      <c r="F101" s="50">
        <f t="shared" si="61"/>
        <v>34.60429601936091</v>
      </c>
      <c r="G101" s="51">
        <v>5951.018056598439</v>
      </c>
      <c r="H101" s="48">
        <f t="shared" si="66"/>
        <v>17098.02622957618</v>
      </c>
      <c r="I101" s="3">
        <f t="shared" si="67"/>
        <v>1.397150532141281</v>
      </c>
      <c r="J101" s="3">
        <f t="shared" si="62"/>
        <v>59.82448256245363</v>
      </c>
      <c r="K101" s="2">
        <f t="shared" si="63"/>
        <v>-3323.9964223129828</v>
      </c>
      <c r="L101" s="2">
        <f t="shared" si="63"/>
        <v>-9898.004657984842</v>
      </c>
    </row>
    <row r="102" spans="1:12" s="23" customFormat="1" ht="12.75">
      <c r="A102" s="9">
        <v>44490</v>
      </c>
      <c r="B102" s="28"/>
      <c r="C102" s="47">
        <v>2375.018532269378</v>
      </c>
      <c r="D102" s="48">
        <f t="shared" si="64"/>
        <v>9575.040103860714</v>
      </c>
      <c r="E102" s="49">
        <f t="shared" si="65"/>
        <v>-9.592730365337204</v>
      </c>
      <c r="F102" s="50">
        <f t="shared" si="61"/>
        <v>30.84196304725884</v>
      </c>
      <c r="G102" s="51">
        <v>5775.95011951704</v>
      </c>
      <c r="H102" s="48">
        <f t="shared" si="66"/>
        <v>22873.976349093216</v>
      </c>
      <c r="I102" s="3">
        <f t="shared" si="67"/>
        <v>-2.9418149200082784</v>
      </c>
      <c r="J102" s="3">
        <f t="shared" si="62"/>
        <v>60.46317858578535</v>
      </c>
      <c r="K102" s="2">
        <f aca="true" t="shared" si="68" ref="K102:L104">C102-G102</f>
        <v>-3400.931587247662</v>
      </c>
      <c r="L102" s="2">
        <f t="shared" si="68"/>
        <v>-13298.936245232502</v>
      </c>
    </row>
    <row r="103" spans="1:12" s="23" customFormat="1" ht="12.75">
      <c r="A103" s="9">
        <v>44521</v>
      </c>
      <c r="B103" s="28"/>
      <c r="C103" s="47">
        <v>2736.9537877152143</v>
      </c>
      <c r="D103" s="48">
        <f t="shared" si="64"/>
        <v>12311.993891575929</v>
      </c>
      <c r="E103" s="49">
        <f t="shared" si="65"/>
        <v>15.239260263792554</v>
      </c>
      <c r="F103" s="50">
        <f t="shared" si="61"/>
        <v>28.813091986857707</v>
      </c>
      <c r="G103" s="51">
        <v>6252.001733931212</v>
      </c>
      <c r="H103" s="48">
        <f t="shared" si="66"/>
        <v>29125.978083024427</v>
      </c>
      <c r="I103" s="3">
        <f t="shared" si="67"/>
        <v>8.241962007351571</v>
      </c>
      <c r="J103" s="3">
        <f t="shared" si="62"/>
        <v>57.60822223418081</v>
      </c>
      <c r="K103" s="2">
        <f t="shared" si="68"/>
        <v>-3515.0479462159974</v>
      </c>
      <c r="L103" s="2">
        <f t="shared" si="68"/>
        <v>-16813.9841914485</v>
      </c>
    </row>
    <row r="104" spans="1:12" s="23" customFormat="1" ht="12.75">
      <c r="A104" s="9">
        <v>44551</v>
      </c>
      <c r="B104" s="28"/>
      <c r="C104" s="47">
        <v>2930.0290150791907</v>
      </c>
      <c r="D104" s="48">
        <f t="shared" si="64"/>
        <v>15242.022906655118</v>
      </c>
      <c r="E104" s="49">
        <f t="shared" si="65"/>
        <v>7.054383900473306</v>
      </c>
      <c r="F104" s="50">
        <f t="shared" si="61"/>
        <v>29.026839744213728</v>
      </c>
      <c r="G104" s="51">
        <v>6309.988651057804</v>
      </c>
      <c r="H104" s="48">
        <f t="shared" si="66"/>
        <v>35435.966734082234</v>
      </c>
      <c r="I104" s="3">
        <f t="shared" si="67"/>
        <v>0.9274936187538613</v>
      </c>
      <c r="J104" s="3">
        <f t="shared" si="62"/>
        <v>49.003383414838915</v>
      </c>
      <c r="K104" s="2">
        <f t="shared" si="68"/>
        <v>-3379.9596359786137</v>
      </c>
      <c r="L104" s="2">
        <f t="shared" si="68"/>
        <v>-20193.943827427116</v>
      </c>
    </row>
    <row r="105" spans="1:12" s="23" customFormat="1" ht="12.75">
      <c r="A105" s="9">
        <v>44582</v>
      </c>
      <c r="B105" s="28"/>
      <c r="C105" s="47">
        <v>2502.9555491823485</v>
      </c>
      <c r="D105" s="48">
        <f t="shared" si="64"/>
        <v>17744.978455837467</v>
      </c>
      <c r="E105" s="49">
        <f t="shared" si="65"/>
        <v>-14.575741868047665</v>
      </c>
      <c r="F105" s="50">
        <f t="shared" si="61"/>
        <v>27.54202756943418</v>
      </c>
      <c r="G105" s="51">
        <v>6130.008567386755</v>
      </c>
      <c r="H105" s="48">
        <f t="shared" si="66"/>
        <v>41565.97530146899</v>
      </c>
      <c r="I105" s="3">
        <f t="shared" si="67"/>
        <v>-2.8523043958387695</v>
      </c>
      <c r="J105" s="3">
        <f t="shared" si="62"/>
        <v>47.42850862858579</v>
      </c>
      <c r="K105" s="2">
        <f aca="true" t="shared" si="69" ref="K105:L107">C105-G105</f>
        <v>-3627.0530182044067</v>
      </c>
      <c r="L105" s="2">
        <f t="shared" si="69"/>
        <v>-23820.996845631526</v>
      </c>
    </row>
    <row r="106" spans="1:12" s="23" customFormat="1" ht="12.75">
      <c r="A106" s="9">
        <v>44620</v>
      </c>
      <c r="B106" s="28"/>
      <c r="C106" s="47">
        <v>2890.017180431055</v>
      </c>
      <c r="D106" s="48">
        <f>+C106+D105</f>
        <v>20634.995636268523</v>
      </c>
      <c r="E106" s="49">
        <f>(C106-C105)/C105*100</f>
        <v>15.464183188357039</v>
      </c>
      <c r="F106" s="50">
        <f t="shared" si="61"/>
        <v>28.191541132091075</v>
      </c>
      <c r="G106" s="51">
        <v>5065.986501758795</v>
      </c>
      <c r="H106" s="48">
        <f>+G106+H105</f>
        <v>46631.96180322779</v>
      </c>
      <c r="I106" s="3">
        <f>(G106-G105)/G105*100</f>
        <v>-17.35759508214776</v>
      </c>
      <c r="J106" s="3">
        <f t="shared" si="62"/>
        <v>42.73621953308193</v>
      </c>
      <c r="K106" s="2">
        <f t="shared" si="69"/>
        <v>-2175.9693213277405</v>
      </c>
      <c r="L106" s="2">
        <f t="shared" si="69"/>
        <v>-25996.966166959264</v>
      </c>
    </row>
    <row r="107" spans="1:12" s="23" customFormat="1" ht="12.75">
      <c r="A107" s="9">
        <v>44627</v>
      </c>
      <c r="B107" s="28"/>
      <c r="C107" s="47">
        <v>3070.992293188006</v>
      </c>
      <c r="D107" s="48">
        <f>+C107+D106</f>
        <v>23705.98792945653</v>
      </c>
      <c r="E107" s="49">
        <f>(C107-C106)/C106*100</f>
        <v>6.262077401559189</v>
      </c>
      <c r="F107" s="50">
        <f t="shared" si="61"/>
        <v>26.68174801427033</v>
      </c>
      <c r="G107" s="51">
        <v>6114.049320948675</v>
      </c>
      <c r="H107" s="48">
        <f>+G107+H106</f>
        <v>52746.01112417646</v>
      </c>
      <c r="I107" s="3">
        <f>(G107-G106)/G106*100</f>
        <v>20.688227630018673</v>
      </c>
      <c r="J107" s="3">
        <f t="shared" si="62"/>
        <v>38.579218423025004</v>
      </c>
      <c r="K107" s="2">
        <f t="shared" si="69"/>
        <v>-3043.057027760669</v>
      </c>
      <c r="L107" s="2">
        <f t="shared" si="69"/>
        <v>-29040.02319471993</v>
      </c>
    </row>
    <row r="108" spans="1:12" s="23" customFormat="1" ht="12.75">
      <c r="A108" s="9">
        <v>44665</v>
      </c>
      <c r="B108" s="28"/>
      <c r="C108" s="47">
        <v>3152.007945827808</v>
      </c>
      <c r="D108" s="48">
        <f>+C108+D107</f>
        <v>26857.995875284338</v>
      </c>
      <c r="E108" s="49">
        <f>(C108-C107)/C107*100</f>
        <v>2.638093648737205</v>
      </c>
      <c r="F108" s="50">
        <f t="shared" si="61"/>
        <v>27.791862224120713</v>
      </c>
      <c r="G108" s="51">
        <v>5958.979308520333</v>
      </c>
      <c r="H108" s="48">
        <f>+G108+H107</f>
        <v>58704.990432696795</v>
      </c>
      <c r="I108" s="3">
        <f>(G108-G107)/G107*100</f>
        <v>-2.536289851261471</v>
      </c>
      <c r="J108" s="3">
        <f t="shared" si="62"/>
        <v>36.4060039667294</v>
      </c>
      <c r="K108" s="2">
        <f aca="true" t="shared" si="70" ref="K108:L110">C108-G108</f>
        <v>-2806.971362692525</v>
      </c>
      <c r="L108" s="2">
        <f t="shared" si="70"/>
        <v>-31846.994557412458</v>
      </c>
    </row>
    <row r="109" spans="1:12" s="23" customFormat="1" ht="12.75">
      <c r="A109" s="9">
        <v>44703</v>
      </c>
      <c r="B109" s="28"/>
      <c r="C109" s="47">
        <v>2504.967154112951</v>
      </c>
      <c r="D109" s="48">
        <f>+C109+D108</f>
        <v>29362.963029397288</v>
      </c>
      <c r="E109" s="49">
        <f>(C109-C108)/C108*100</f>
        <v>-20.527892151138765</v>
      </c>
      <c r="F109" s="50">
        <f t="shared" si="61"/>
        <v>26.85435449639107</v>
      </c>
      <c r="G109" s="51">
        <v>5633.989875325708</v>
      </c>
      <c r="H109" s="48">
        <f>+G109+H108</f>
        <v>64338.9803080225</v>
      </c>
      <c r="I109" s="3">
        <f>(G109-G108)/G108*100</f>
        <v>-5.453776836075674</v>
      </c>
      <c r="J109" s="3">
        <f t="shared" si="62"/>
        <v>34.120764163794775</v>
      </c>
      <c r="K109" s="2">
        <f t="shared" si="70"/>
        <v>-3129.0227212127575</v>
      </c>
      <c r="L109" s="2">
        <f t="shared" si="70"/>
        <v>-34976.017278625215</v>
      </c>
    </row>
    <row r="110" spans="1:12" s="23" customFormat="1" ht="12.75">
      <c r="A110" s="9">
        <v>44741</v>
      </c>
      <c r="B110" s="28"/>
      <c r="C110" s="47">
        <v>3129.9794607571393</v>
      </c>
      <c r="D110" s="48">
        <f>+C110+D109</f>
        <v>32492.942490154426</v>
      </c>
      <c r="E110" s="49">
        <f>(C110-C109)/C109*100</f>
        <v>24.95091824329789</v>
      </c>
      <c r="F110" s="50">
        <f t="shared" si="61"/>
        <v>26.732616001773234</v>
      </c>
      <c r="G110" s="59">
        <v>7203.978709475245</v>
      </c>
      <c r="H110" s="48">
        <f>+G110+H109</f>
        <v>71542.95901749775</v>
      </c>
      <c r="I110" s="3">
        <f>(G110-G109)/G109*100</f>
        <v>27.866376562467167</v>
      </c>
      <c r="J110" s="3">
        <f t="shared" si="62"/>
        <v>31.820728618652794</v>
      </c>
      <c r="K110" s="2">
        <f t="shared" si="70"/>
        <v>-4073.9992487181053</v>
      </c>
      <c r="L110" s="2">
        <f t="shared" si="70"/>
        <v>-39050.01652734332</v>
      </c>
    </row>
    <row r="111" spans="1:12" s="23" customFormat="1" ht="12.75">
      <c r="A111" s="9"/>
      <c r="B111" s="58"/>
      <c r="C111" s="47"/>
      <c r="D111" s="48"/>
      <c r="E111" s="49"/>
      <c r="F111" s="50"/>
      <c r="G111" s="59"/>
      <c r="H111" s="48"/>
      <c r="I111" s="3"/>
      <c r="J111" s="3"/>
      <c r="K111" s="2"/>
      <c r="L111" s="2"/>
    </row>
    <row r="112" spans="1:12" s="23" customFormat="1" ht="12.75">
      <c r="A112" s="9">
        <v>44773</v>
      </c>
      <c r="B112" s="58"/>
      <c r="C112" s="47">
        <v>2214.9840045471224</v>
      </c>
      <c r="D112" s="48">
        <f>C112</f>
        <v>2214.9840045471224</v>
      </c>
      <c r="E112" s="49">
        <f>(C112-C110)/C110*100</f>
        <v>-29.233273498500225</v>
      </c>
      <c r="F112" s="50">
        <f aca="true" t="shared" si="71" ref="F112:F117">(D112-D99)/D99*100</f>
        <v>-0.8522431809649615</v>
      </c>
      <c r="G112" s="59">
        <v>5510.026179790718</v>
      </c>
      <c r="H112" s="48">
        <f>G112</f>
        <v>5510.026179790718</v>
      </c>
      <c r="I112" s="3">
        <f>(G112-G110)/G110*100</f>
        <v>-23.51412459696065</v>
      </c>
      <c r="J112" s="3">
        <f aca="true" t="shared" si="72" ref="J112:J117">(H112-H99)/H99*100</f>
        <v>4.396315081329618</v>
      </c>
      <c r="K112" s="2">
        <f aca="true" t="shared" si="73" ref="K112:L114">C112-G112</f>
        <v>-3295.0421752435955</v>
      </c>
      <c r="L112" s="2">
        <f t="shared" si="73"/>
        <v>-3295.0421752435955</v>
      </c>
    </row>
    <row r="113" spans="1:12" s="23" customFormat="1" ht="12.75">
      <c r="A113" s="9">
        <v>44804</v>
      </c>
      <c r="B113" s="58"/>
      <c r="C113" s="47">
        <v>2734.031934773052</v>
      </c>
      <c r="D113" s="48">
        <f aca="true" t="shared" si="74" ref="D113:D118">+C113+D112</f>
        <v>4949.015939320174</v>
      </c>
      <c r="E113" s="49">
        <f aca="true" t="shared" si="75" ref="E113:E118">(C113-C112)/C112*100</f>
        <v>23.433484357466256</v>
      </c>
      <c r="F113" s="50">
        <f t="shared" si="71"/>
        <v>8.222523664319544</v>
      </c>
      <c r="G113" s="59">
        <v>5950.988395814023</v>
      </c>
      <c r="H113" s="48">
        <f aca="true" t="shared" si="76" ref="H113:H118">+G113+H112</f>
        <v>11461.01457560474</v>
      </c>
      <c r="I113" s="3">
        <f aca="true" t="shared" si="77" ref="I113:I118">(G113-G112)/G112*100</f>
        <v>8.002906005068263</v>
      </c>
      <c r="J113" s="3">
        <f t="shared" si="72"/>
        <v>2.8169567811765535</v>
      </c>
      <c r="K113" s="2">
        <f t="shared" si="73"/>
        <v>-3216.9564610409707</v>
      </c>
      <c r="L113" s="2">
        <f t="shared" si="73"/>
        <v>-6511.998636284567</v>
      </c>
    </row>
    <row r="114" spans="1:12" s="23" customFormat="1" ht="12.75">
      <c r="A114" s="9">
        <v>44834</v>
      </c>
      <c r="B114" s="58"/>
      <c r="C114" s="47">
        <v>2436.955888777954</v>
      </c>
      <c r="D114" s="48">
        <f t="shared" si="74"/>
        <v>7385.971828098128</v>
      </c>
      <c r="E114" s="49">
        <f t="shared" si="75"/>
        <v>-10.86585866890241</v>
      </c>
      <c r="F114" s="50">
        <f t="shared" si="71"/>
        <v>2.58263471376924</v>
      </c>
      <c r="G114" s="59">
        <v>4893.983886242487</v>
      </c>
      <c r="H114" s="48">
        <f t="shared" si="76"/>
        <v>16354.998461847226</v>
      </c>
      <c r="I114" s="3">
        <f t="shared" si="77"/>
        <v>-17.761831132371928</v>
      </c>
      <c r="J114" s="3">
        <f t="shared" si="72"/>
        <v>-4.345693226529635</v>
      </c>
      <c r="K114" s="2">
        <f t="shared" si="73"/>
        <v>-2457.0279974645327</v>
      </c>
      <c r="L114" s="2">
        <f t="shared" si="73"/>
        <v>-8969.026633749098</v>
      </c>
    </row>
    <row r="115" spans="1:12" s="23" customFormat="1" ht="12.75">
      <c r="A115" s="9">
        <v>44865</v>
      </c>
      <c r="B115" s="58"/>
      <c r="C115" s="47">
        <v>2280.987613795705</v>
      </c>
      <c r="D115" s="48">
        <f t="shared" si="74"/>
        <v>9666.959441893832</v>
      </c>
      <c r="E115" s="49">
        <f t="shared" si="75"/>
        <v>-6.40012712993593</v>
      </c>
      <c r="F115" s="50">
        <f t="shared" si="71"/>
        <v>0.959989065696504</v>
      </c>
      <c r="G115" s="59">
        <v>4652.972624086098</v>
      </c>
      <c r="H115" s="48">
        <f t="shared" si="76"/>
        <v>21007.971085933325</v>
      </c>
      <c r="I115" s="3">
        <f t="shared" si="77"/>
        <v>-4.9246435574480945</v>
      </c>
      <c r="J115" s="3">
        <f t="shared" si="72"/>
        <v>-8.157765115612989</v>
      </c>
      <c r="K115" s="2">
        <f aca="true" t="shared" si="78" ref="K115:L117">C115-G115</f>
        <v>-2371.9850102903933</v>
      </c>
      <c r="L115" s="2">
        <f t="shared" si="78"/>
        <v>-11341.011644039492</v>
      </c>
    </row>
    <row r="116" spans="1:12" s="23" customFormat="1" ht="12.75">
      <c r="A116" s="9">
        <v>44895</v>
      </c>
      <c r="B116" s="58"/>
      <c r="C116" s="47">
        <v>2248.0447635332516</v>
      </c>
      <c r="D116" s="48">
        <f t="shared" si="74"/>
        <v>11915.004205427083</v>
      </c>
      <c r="E116" s="49">
        <f t="shared" si="75"/>
        <v>-1.4442362625386773</v>
      </c>
      <c r="F116" s="50">
        <f t="shared" si="71"/>
        <v>-3.224414255277303</v>
      </c>
      <c r="G116" s="59">
        <v>4334.009150736173</v>
      </c>
      <c r="H116" s="48">
        <f t="shared" si="76"/>
        <v>25341.980236669497</v>
      </c>
      <c r="I116" s="3">
        <f t="shared" si="77"/>
        <v>-6.855047280932015</v>
      </c>
      <c r="J116" s="3">
        <f t="shared" si="72"/>
        <v>-12.991830988708902</v>
      </c>
      <c r="K116" s="2">
        <f t="shared" si="78"/>
        <v>-2085.9643872029214</v>
      </c>
      <c r="L116" s="2">
        <f t="shared" si="78"/>
        <v>-13426.976031242413</v>
      </c>
    </row>
    <row r="117" spans="1:12" s="23" customFormat="1" ht="12.75">
      <c r="A117" s="9">
        <v>44926</v>
      </c>
      <c r="B117" s="58"/>
      <c r="C117" s="47">
        <v>2307.9509125892864</v>
      </c>
      <c r="D117" s="48">
        <f t="shared" si="74"/>
        <v>14222.955118016369</v>
      </c>
      <c r="E117" s="49">
        <f t="shared" si="75"/>
        <v>2.664811218522193</v>
      </c>
      <c r="F117" s="50">
        <f t="shared" si="71"/>
        <v>-6.685909048160492</v>
      </c>
      <c r="G117" s="59">
        <v>4246.981495857505</v>
      </c>
      <c r="H117" s="48">
        <f t="shared" si="76"/>
        <v>29588.961732527</v>
      </c>
      <c r="I117" s="3">
        <f t="shared" si="77"/>
        <v>-2.0080173311098184</v>
      </c>
      <c r="J117" s="3">
        <f t="shared" si="72"/>
        <v>-16.500198923405122</v>
      </c>
      <c r="K117" s="2">
        <f t="shared" si="78"/>
        <v>-1939.0305832682188</v>
      </c>
      <c r="L117" s="2">
        <f t="shared" si="78"/>
        <v>-15366.006614510632</v>
      </c>
    </row>
    <row r="118" spans="1:12" s="23" customFormat="1" ht="12.75">
      <c r="A118" s="9">
        <v>44957</v>
      </c>
      <c r="B118" s="58"/>
      <c r="C118" s="47">
        <v>2221.96499910701</v>
      </c>
      <c r="D118" s="48">
        <f t="shared" si="74"/>
        <v>16444.92011712338</v>
      </c>
      <c r="E118" s="49">
        <f t="shared" si="75"/>
        <v>-3.7256387479146564</v>
      </c>
      <c r="F118" s="50">
        <f aca="true" t="shared" si="79" ref="F118:F123">(D118-D105)/D105*100</f>
        <v>-7.32634498232605</v>
      </c>
      <c r="G118" s="59">
        <v>3887.9641730293292</v>
      </c>
      <c r="H118" s="48">
        <f t="shared" si="76"/>
        <v>33476.92590555633</v>
      </c>
      <c r="I118" s="3">
        <f t="shared" si="77"/>
        <v>-8.453470380748316</v>
      </c>
      <c r="J118" s="3">
        <f aca="true" t="shared" si="80" ref="J118:J123">(H118-H105)/H105*100</f>
        <v>-19.46074725119414</v>
      </c>
      <c r="K118" s="2">
        <f aca="true" t="shared" si="81" ref="K118:L120">C118-G118</f>
        <v>-1665.9991739223192</v>
      </c>
      <c r="L118" s="2">
        <f t="shared" si="81"/>
        <v>-17032.00578843295</v>
      </c>
    </row>
    <row r="119" spans="1:12" s="23" customFormat="1" ht="12.75">
      <c r="A119" s="9">
        <v>44985</v>
      </c>
      <c r="B119" s="58"/>
      <c r="C119" s="47">
        <v>2198.9968725291724</v>
      </c>
      <c r="D119" s="48">
        <f>+C119+D118</f>
        <v>18643.916989652553</v>
      </c>
      <c r="E119" s="49">
        <f>(C119-C118)/C118*100</f>
        <v>-1.033685345496818</v>
      </c>
      <c r="F119" s="50">
        <f t="shared" si="79"/>
        <v>-9.649038370119188</v>
      </c>
      <c r="G119" s="59">
        <v>3878.0300642705192</v>
      </c>
      <c r="H119" s="48">
        <f>+G119+H118</f>
        <v>37354.95596982685</v>
      </c>
      <c r="I119" s="3">
        <f>(G119-G118)/G118*100</f>
        <v>-0.255509266976341</v>
      </c>
      <c r="J119" s="3">
        <f t="shared" si="80"/>
        <v>-19.89409296685176</v>
      </c>
      <c r="K119" s="2">
        <f t="shared" si="81"/>
        <v>-1679.0331917413469</v>
      </c>
      <c r="L119" s="2">
        <f t="shared" si="81"/>
        <v>-18711.038980174297</v>
      </c>
    </row>
    <row r="120" spans="1:12" s="23" customFormat="1" ht="12.75">
      <c r="A120" s="9">
        <v>45016</v>
      </c>
      <c r="B120" s="58"/>
      <c r="C120" s="47">
        <v>2419.986096557194</v>
      </c>
      <c r="D120" s="48">
        <f>+C120+D119</f>
        <v>21063.903086209746</v>
      </c>
      <c r="E120" s="49">
        <f>(C120-C119)/C119*100</f>
        <v>10.049546990662659</v>
      </c>
      <c r="F120" s="50">
        <f t="shared" si="79"/>
        <v>-11.145221414559938</v>
      </c>
      <c r="G120" s="59">
        <v>3932.9718001406604</v>
      </c>
      <c r="H120" s="48">
        <f>+G120+H119</f>
        <v>41287.92776996751</v>
      </c>
      <c r="I120" s="3">
        <f>(G120-G119)/G119*100</f>
        <v>1.4167434228098505</v>
      </c>
      <c r="J120" s="3">
        <f t="shared" si="80"/>
        <v>-21.72312770198668</v>
      </c>
      <c r="K120" s="2">
        <f t="shared" si="81"/>
        <v>-1512.9857035834666</v>
      </c>
      <c r="L120" s="2">
        <f t="shared" si="81"/>
        <v>-20224.02468375776</v>
      </c>
    </row>
    <row r="121" spans="1:12" s="23" customFormat="1" ht="12.75">
      <c r="A121" s="9">
        <v>45046</v>
      </c>
      <c r="B121" s="58"/>
      <c r="C121" s="47">
        <v>2135.0411450254414</v>
      </c>
      <c r="D121" s="48">
        <f>+C121+D120</f>
        <v>23198.94423123519</v>
      </c>
      <c r="E121" s="49">
        <f>(C121-C120)/C120*100</f>
        <v>-11.774652422058574</v>
      </c>
      <c r="F121" s="50">
        <f t="shared" si="79"/>
        <v>-13.623695755409415</v>
      </c>
      <c r="G121" s="61">
        <v>3635.0496874899086</v>
      </c>
      <c r="H121" s="48">
        <f>+G121+H120</f>
        <v>44922.97745745742</v>
      </c>
      <c r="I121" s="3">
        <f>(G121-G120)/G120*100</f>
        <v>-7.574987256203994</v>
      </c>
      <c r="J121" s="3">
        <f t="shared" si="80"/>
        <v>-23.476731490212863</v>
      </c>
      <c r="K121" s="2">
        <f aca="true" t="shared" si="82" ref="K121:L123">C121-G121</f>
        <v>-1500.0085424644672</v>
      </c>
      <c r="L121" s="2">
        <f t="shared" si="82"/>
        <v>-21724.03322622223</v>
      </c>
    </row>
    <row r="122" spans="1:12" s="23" customFormat="1" ht="12.75">
      <c r="A122" s="9">
        <v>45077</v>
      </c>
      <c r="B122" s="58"/>
      <c r="C122" s="47">
        <v>2568.0225635156094</v>
      </c>
      <c r="D122" s="48">
        <f>+C122+D121</f>
        <v>25766.9667947508</v>
      </c>
      <c r="E122" s="49">
        <f>(C122-C121)/C121*100</f>
        <v>20.27976929151913</v>
      </c>
      <c r="F122" s="50">
        <f t="shared" si="79"/>
        <v>-12.246707633171383</v>
      </c>
      <c r="G122" s="61">
        <v>3747.02991389104</v>
      </c>
      <c r="H122" s="48">
        <f>+G122+H121</f>
        <v>48670.00737134846</v>
      </c>
      <c r="I122" s="3">
        <f>(G122-G121)/G121*100</f>
        <v>3.080569346452497</v>
      </c>
      <c r="J122" s="3">
        <f t="shared" si="80"/>
        <v>-24.35377878489669</v>
      </c>
      <c r="K122" s="2">
        <f t="shared" si="82"/>
        <v>-1179.0073503754306</v>
      </c>
      <c r="L122" s="2">
        <f t="shared" si="82"/>
        <v>-22903.04057659766</v>
      </c>
    </row>
    <row r="123" spans="1:12" s="23" customFormat="1" ht="12.75">
      <c r="A123" s="9">
        <v>45107</v>
      </c>
      <c r="B123" s="58"/>
      <c r="C123" s="47">
        <v>2111.99517552873</v>
      </c>
      <c r="D123" s="48">
        <f>+C123+D122</f>
        <v>27878.961970279528</v>
      </c>
      <c r="E123" s="49">
        <f>(C123-C122)/C122*100</f>
        <v>-17.757919827720674</v>
      </c>
      <c r="F123" s="50">
        <f t="shared" si="79"/>
        <v>-14.199946715422787</v>
      </c>
      <c r="G123" s="61">
        <v>3163.9881404835323</v>
      </c>
      <c r="H123" s="48">
        <f>+G123+H122</f>
        <v>51833.99551183199</v>
      </c>
      <c r="I123" s="3">
        <f>(G123-G122)/G122*100</f>
        <v>-15.560104584328172</v>
      </c>
      <c r="J123" s="3">
        <f t="shared" si="80"/>
        <v>-27.548432125718204</v>
      </c>
      <c r="K123" s="2">
        <f t="shared" si="82"/>
        <v>-1051.9929649548021</v>
      </c>
      <c r="L123" s="2">
        <f t="shared" si="82"/>
        <v>-23955.033541552464</v>
      </c>
    </row>
    <row r="124" spans="1:12" s="23" customFormat="1" ht="12.75">
      <c r="A124" s="9"/>
      <c r="B124" s="58"/>
      <c r="C124" s="47"/>
      <c r="D124" s="48"/>
      <c r="E124" s="49"/>
      <c r="F124" s="50"/>
      <c r="G124" s="61"/>
      <c r="H124" s="48"/>
      <c r="I124" s="3"/>
      <c r="J124" s="3"/>
      <c r="K124" s="2"/>
      <c r="L124" s="2"/>
    </row>
    <row r="125" spans="1:12" s="23" customFormat="1" ht="12.75">
      <c r="A125" s="9">
        <v>45138</v>
      </c>
      <c r="B125" s="58"/>
      <c r="C125" s="47">
        <v>2118.0125903068765</v>
      </c>
      <c r="D125" s="48">
        <f>+C125</f>
        <v>2118.0125903068765</v>
      </c>
      <c r="E125" s="49">
        <f>(C125-C123)/C123*100</f>
        <v>0.284916123288012</v>
      </c>
      <c r="F125" s="50">
        <f aca="true" t="shared" si="83" ref="F125:F130">(D125-D112)/D112*100</f>
        <v>-4.377973567356425</v>
      </c>
      <c r="G125" s="61">
        <v>4142.038490513263</v>
      </c>
      <c r="H125" s="48">
        <f>G125</f>
        <v>4142.038490513263</v>
      </c>
      <c r="I125" s="3">
        <f>(G125-G123)/G123*100</f>
        <v>30.91194740952037</v>
      </c>
      <c r="J125" s="3">
        <f aca="true" t="shared" si="84" ref="J125:J130">(H125-H112)/H112*100</f>
        <v>-24.827244819541193</v>
      </c>
      <c r="K125" s="2">
        <f aca="true" t="shared" si="85" ref="K125:L130">C125-G125</f>
        <v>-2024.0259002063867</v>
      </c>
      <c r="L125" s="2">
        <f t="shared" si="85"/>
        <v>-2024.0259002063867</v>
      </c>
    </row>
    <row r="126" spans="1:12" s="23" customFormat="1" ht="12.75">
      <c r="A126" s="9">
        <v>45169</v>
      </c>
      <c r="B126" s="58"/>
      <c r="C126" s="47">
        <v>2418.003339042324</v>
      </c>
      <c r="D126" s="48">
        <f aca="true" t="shared" si="86" ref="D126:D131">+C126+D125</f>
        <v>4536.015929349201</v>
      </c>
      <c r="E126" s="49">
        <f aca="true" t="shared" si="87" ref="E126:E131">(C126-C125)/C125*100</f>
        <v>14.163784960880815</v>
      </c>
      <c r="F126" s="50">
        <f t="shared" si="83"/>
        <v>-8.345093550612111</v>
      </c>
      <c r="G126" s="61">
        <v>4234.013987233616</v>
      </c>
      <c r="H126" s="48">
        <f aca="true" t="shared" si="88" ref="H126:H131">+G126+H125</f>
        <v>8376.052477746878</v>
      </c>
      <c r="I126" s="3">
        <f aca="true" t="shared" si="89" ref="I126:I131">(G126-G125)/G125*100</f>
        <v>2.220536987548741</v>
      </c>
      <c r="J126" s="3">
        <f t="shared" si="84"/>
        <v>-26.91700701981774</v>
      </c>
      <c r="K126" s="2">
        <f t="shared" si="85"/>
        <v>-1816.0106481912917</v>
      </c>
      <c r="L126" s="2">
        <f t="shared" si="85"/>
        <v>-3840.0365483976775</v>
      </c>
    </row>
    <row r="127" spans="1:12" s="23" customFormat="1" ht="12.75">
      <c r="A127" s="9">
        <v>45199</v>
      </c>
      <c r="B127" s="58"/>
      <c r="C127" s="47">
        <v>2465.9771129350997</v>
      </c>
      <c r="D127" s="48">
        <f t="shared" si="86"/>
        <v>7001.993042284301</v>
      </c>
      <c r="E127" s="49">
        <f t="shared" si="87"/>
        <v>1.9840243029513827</v>
      </c>
      <c r="F127" s="50">
        <f t="shared" si="83"/>
        <v>-5.198757790451805</v>
      </c>
      <c r="G127" s="61">
        <v>3953.0292790087037</v>
      </c>
      <c r="H127" s="48">
        <f t="shared" si="88"/>
        <v>12329.081756755582</v>
      </c>
      <c r="I127" s="3">
        <f t="shared" si="89"/>
        <v>-6.636367028359761</v>
      </c>
      <c r="J127" s="3">
        <f t="shared" si="84"/>
        <v>-24.6158183046196</v>
      </c>
      <c r="K127" s="2">
        <f t="shared" si="85"/>
        <v>-1487.052166073604</v>
      </c>
      <c r="L127" s="2">
        <f t="shared" si="85"/>
        <v>-5327.0887144712815</v>
      </c>
    </row>
    <row r="128" spans="1:12" s="23" customFormat="1" ht="12.75">
      <c r="A128" s="9">
        <v>45230</v>
      </c>
      <c r="B128" s="58"/>
      <c r="C128" s="47">
        <v>2763.968087149426</v>
      </c>
      <c r="D128" s="48">
        <f t="shared" si="86"/>
        <v>9765.961129433726</v>
      </c>
      <c r="E128" s="49">
        <f t="shared" si="87"/>
        <v>12.0840932647443</v>
      </c>
      <c r="F128" s="50">
        <f t="shared" si="83"/>
        <v>1.024124370594225</v>
      </c>
      <c r="G128" s="61">
        <v>4378.027824415509</v>
      </c>
      <c r="H128" s="48">
        <f t="shared" si="88"/>
        <v>16707.10958117109</v>
      </c>
      <c r="I128" s="3">
        <f t="shared" si="89"/>
        <v>10.751211676159945</v>
      </c>
      <c r="J128" s="3">
        <f t="shared" si="84"/>
        <v>-20.472522011618896</v>
      </c>
      <c r="K128" s="2">
        <f t="shared" si="85"/>
        <v>-1614.0597372660827</v>
      </c>
      <c r="L128" s="2">
        <f t="shared" si="85"/>
        <v>-6941.148451737365</v>
      </c>
    </row>
    <row r="129" spans="1:12" s="23" customFormat="1" ht="12.75">
      <c r="A129" s="9">
        <v>45260</v>
      </c>
      <c r="C129" s="47">
        <v>2723.9733252090746</v>
      </c>
      <c r="D129" s="48">
        <f t="shared" si="86"/>
        <v>12489.9344546428</v>
      </c>
      <c r="E129" s="49">
        <f t="shared" si="87"/>
        <v>-1.4470051997452498</v>
      </c>
      <c r="F129" s="50">
        <f t="shared" si="83"/>
        <v>4.825262662969482</v>
      </c>
      <c r="G129" s="61">
        <v>4441.995123307394</v>
      </c>
      <c r="H129" s="48">
        <f t="shared" si="88"/>
        <v>21149.104704478486</v>
      </c>
      <c r="I129" s="3">
        <f t="shared" si="89"/>
        <v>1.4610985004515256</v>
      </c>
      <c r="J129" s="3">
        <f t="shared" si="84"/>
        <v>-16.545177184393733</v>
      </c>
      <c r="K129" s="2">
        <f t="shared" si="85"/>
        <v>-1718.0217980983198</v>
      </c>
      <c r="L129" s="2">
        <f t="shared" si="85"/>
        <v>-8659.170249835686</v>
      </c>
    </row>
    <row r="130" spans="1:12" s="23" customFormat="1" ht="12.75">
      <c r="A130" s="9">
        <v>45291</v>
      </c>
      <c r="C130" s="47">
        <v>2794.983177994205</v>
      </c>
      <c r="D130" s="48">
        <f t="shared" si="86"/>
        <v>15284.917632637005</v>
      </c>
      <c r="E130" s="49">
        <f t="shared" si="87"/>
        <v>2.6068483170509857</v>
      </c>
      <c r="F130" s="50">
        <f t="shared" si="83"/>
        <v>7.46653916720469</v>
      </c>
      <c r="G130" s="61">
        <v>4100.990123030169</v>
      </c>
      <c r="H130" s="48">
        <f t="shared" si="88"/>
        <v>25250.094827508656</v>
      </c>
      <c r="I130" s="3">
        <f t="shared" si="89"/>
        <v>-7.676843193454961</v>
      </c>
      <c r="J130" s="3">
        <f t="shared" si="84"/>
        <v>-14.66380248229072</v>
      </c>
      <c r="K130" s="2">
        <f t="shared" si="85"/>
        <v>-1306.0069450359642</v>
      </c>
      <c r="L130" s="2">
        <f t="shared" si="85"/>
        <v>-9965.17719487165</v>
      </c>
    </row>
    <row r="131" spans="1:12" s="23" customFormat="1" ht="12.75">
      <c r="A131" s="9">
        <v>45322</v>
      </c>
      <c r="B131" s="23" t="s">
        <v>21</v>
      </c>
      <c r="C131" s="47">
        <v>2696.9718430253247</v>
      </c>
      <c r="D131" s="48">
        <f t="shared" si="86"/>
        <v>17981.88947566233</v>
      </c>
      <c r="E131" s="49">
        <f t="shared" si="87"/>
        <v>-3.5066878305585143</v>
      </c>
      <c r="F131" s="50">
        <f>(D131-D118)/D118*100</f>
        <v>9.346164940859586</v>
      </c>
      <c r="G131" s="61">
        <v>4554.049719004422</v>
      </c>
      <c r="H131" s="48">
        <f t="shared" si="88"/>
        <v>29804.14454651308</v>
      </c>
      <c r="I131" s="3">
        <f t="shared" si="89"/>
        <v>11.047566133602201</v>
      </c>
      <c r="J131" s="3">
        <f>(H131-H118)/H118*100</f>
        <v>-10.971083095875487</v>
      </c>
      <c r="K131" s="2">
        <f>C131-G131</f>
        <v>-1857.077875979097</v>
      </c>
      <c r="L131" s="2">
        <f>D131-H131</f>
        <v>-11822.255070850748</v>
      </c>
    </row>
    <row r="132" spans="1:12" s="23" customFormat="1" ht="12.75">
      <c r="A132" s="57">
        <v>45351</v>
      </c>
      <c r="B132" s="52" t="s">
        <v>22</v>
      </c>
      <c r="C132" s="52">
        <v>2556.0134128584114</v>
      </c>
      <c r="D132" s="53">
        <f>+C132+D131</f>
        <v>20537.90288852074</v>
      </c>
      <c r="E132" s="54">
        <f>(C132-C131)/C131*100</f>
        <v>-5.226544375368539</v>
      </c>
      <c r="F132" s="55">
        <f>(D132-D119)/D119*100</f>
        <v>10.158733810708114</v>
      </c>
      <c r="G132" s="62">
        <v>4275.017354846743</v>
      </c>
      <c r="H132" s="53">
        <f>+G132+H131</f>
        <v>34079.161901359825</v>
      </c>
      <c r="I132" s="60">
        <f>(G132-G131)/G131*100</f>
        <v>-6.127125994985385</v>
      </c>
      <c r="J132" s="60">
        <f>(H132-H119)/H119*100</f>
        <v>-8.76936937394069</v>
      </c>
      <c r="K132" s="30">
        <f>C132-G132</f>
        <v>-1719.0039419883315</v>
      </c>
      <c r="L132" s="30">
        <f>D132-H132</f>
        <v>-13541.259012839084</v>
      </c>
    </row>
    <row r="133" spans="1:12" s="23" customFormat="1" ht="6.75" customHeight="1">
      <c r="A133" s="58"/>
      <c r="B133" s="82"/>
      <c r="C133" s="82"/>
      <c r="D133" s="83"/>
      <c r="E133" s="84"/>
      <c r="F133" s="85"/>
      <c r="G133" s="59"/>
      <c r="H133" s="83"/>
      <c r="I133" s="13"/>
      <c r="J133" s="13"/>
      <c r="K133" s="7"/>
      <c r="L133" s="7"/>
    </row>
    <row r="134" spans="1:12" ht="12.75">
      <c r="A134" s="10" t="s">
        <v>6</v>
      </c>
      <c r="B134" s="10"/>
      <c r="C134" s="7"/>
      <c r="D134" s="11"/>
      <c r="E134" s="12"/>
      <c r="F134" s="12"/>
      <c r="G134" s="7"/>
      <c r="H134" s="11"/>
      <c r="I134" s="13"/>
      <c r="J134" s="13"/>
      <c r="K134" s="7"/>
      <c r="L134" s="7"/>
    </row>
    <row r="135" spans="1:23" ht="12.75" customHeight="1">
      <c r="A135" s="10" t="s">
        <v>20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3:23" ht="7.5" customHeight="1">
      <c r="C137" s="8"/>
      <c r="D137" s="15"/>
      <c r="E137" s="16"/>
      <c r="F137" s="16"/>
      <c r="G137" s="8"/>
      <c r="H137" s="8"/>
      <c r="I137" s="16"/>
      <c r="J137" s="16"/>
      <c r="K137" s="8"/>
      <c r="L137" s="8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4:23" ht="12.75"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4:23" ht="12.75"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4:23" ht="12.75"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3" spans="1:12" ht="15.75">
      <c r="A153" s="10" t="s">
        <v>17</v>
      </c>
      <c r="B153" s="10"/>
      <c r="C153" s="18"/>
      <c r="D153" s="19"/>
      <c r="E153" s="1"/>
      <c r="F153" s="1"/>
      <c r="G153" s="20"/>
      <c r="H153" s="8"/>
      <c r="I153" s="16"/>
      <c r="J153" s="16"/>
      <c r="K153" s="8"/>
      <c r="L153" s="8"/>
    </row>
    <row r="154" spans="1:2" ht="12.75">
      <c r="A154" s="10" t="s">
        <v>25</v>
      </c>
      <c r="B154" s="10"/>
    </row>
    <row r="155" spans="1:2" ht="12.75">
      <c r="A155" s="10" t="s">
        <v>24</v>
      </c>
      <c r="B155" s="10"/>
    </row>
    <row r="156" spans="1:8" ht="12.75">
      <c r="A156" s="10" t="s">
        <v>23</v>
      </c>
      <c r="B156" s="10"/>
      <c r="C156" s="21"/>
      <c r="G156" s="21"/>
      <c r="H156" s="17"/>
    </row>
    <row r="157" spans="1:8" ht="12.75">
      <c r="A157" s="10"/>
      <c r="B157" s="10"/>
      <c r="C157" s="24"/>
      <c r="G157" s="21"/>
      <c r="H157" s="17"/>
    </row>
    <row r="158" spans="1:8" ht="12.75">
      <c r="A158" s="22"/>
      <c r="B158" s="22"/>
      <c r="C158" s="24"/>
      <c r="G158" s="21"/>
      <c r="H158" s="17"/>
    </row>
    <row r="159" spans="3:8" ht="12.75">
      <c r="C159" s="21"/>
      <c r="G159" s="21"/>
      <c r="H159" s="17"/>
    </row>
    <row r="160" spans="3:8" ht="12.75">
      <c r="C160" s="21"/>
      <c r="G160" s="21"/>
      <c r="H160" s="17"/>
    </row>
  </sheetData>
  <sheetProtection/>
  <mergeCells count="9">
    <mergeCell ref="K4:L5"/>
    <mergeCell ref="E4:F5"/>
    <mergeCell ref="I4:J5"/>
    <mergeCell ref="A1:L1"/>
    <mergeCell ref="A2:L2"/>
    <mergeCell ref="C4:D4"/>
    <mergeCell ref="G4:H4"/>
    <mergeCell ref="A4:A6"/>
    <mergeCell ref="K3:L3"/>
  </mergeCells>
  <printOptions horizontalCentered="1"/>
  <pageMargins left="0.58" right="0.5" top="0.48" bottom="0.75" header="0.38" footer="0.5"/>
  <pageSetup fitToHeight="1" fitToWidth="1" horizontalDpi="600" verticalDpi="600" orientation="portrait" paperSize="9" scale="72" r:id="rId2"/>
  <headerFooter differentOddEven="1" alignWithMargins="0">
    <oddHeader>&amp;RWEB(Page &amp;P/1)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Pakistan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Muhammad Kashif Irshad - CSD</cp:lastModifiedBy>
  <cp:lastPrinted>2024-03-15T06:15:18Z</cp:lastPrinted>
  <dcterms:created xsi:type="dcterms:W3CDTF">2004-03-08T11:34:54Z</dcterms:created>
  <dcterms:modified xsi:type="dcterms:W3CDTF">2024-03-20T03:23:14Z</dcterms:modified>
  <cp:category/>
  <cp:version/>
  <cp:contentType/>
  <cp:contentStatus/>
</cp:coreProperties>
</file>