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7" yWindow="65448" windowWidth="12121" windowHeight="9116" firstSheet="3" activeTab="3"/>
  </bookViews>
  <sheets>
    <sheet name="Financail_Acct" sheetId="1" state="hidden" r:id="rId1"/>
    <sheet name="Chart2" sheetId="2" state="hidden" r:id="rId2"/>
    <sheet name="Chart1" sheetId="3" state="hidden" r:id="rId3"/>
    <sheet name="Financial_acct" sheetId="4" r:id="rId4"/>
  </sheets>
  <definedNames>
    <definedName name="_xlnm.Print_Area" localSheetId="0">'Financail_Acct'!$A$1:$AE$31</definedName>
  </definedNames>
  <calcPr fullCalcOnLoad="1"/>
</workbook>
</file>

<file path=xl/sharedStrings.xml><?xml version="1.0" encoding="utf-8"?>
<sst xmlns="http://schemas.openxmlformats.org/spreadsheetml/2006/main" count="193" uniqueCount="136">
  <si>
    <t xml:space="preserve"> Other accounts receivable/payable</t>
  </si>
  <si>
    <t>Net lending( + )/net borrowing( - )</t>
  </si>
  <si>
    <t>Change in Liabilities</t>
  </si>
  <si>
    <t xml:space="preserve">
Rest of The World</t>
  </si>
  <si>
    <t xml:space="preserve">
Private </t>
  </si>
  <si>
    <t xml:space="preserve">Change in assets </t>
  </si>
  <si>
    <t>Financial sector</t>
  </si>
  <si>
    <t>Non-financial sector</t>
  </si>
  <si>
    <t>Govt Sector</t>
  </si>
  <si>
    <t xml:space="preserve">
Total</t>
  </si>
  <si>
    <t>Other Deposit accepting institution</t>
  </si>
  <si>
    <t>Deposit Money Institution</t>
  </si>
  <si>
    <t xml:space="preserve">Transaction and 
Balancing Items
</t>
  </si>
  <si>
    <t>Millions Rs</t>
  </si>
  <si>
    <t>Non Depository 
institution</t>
  </si>
  <si>
    <t>Detailed FOFA Net lending(+)/Net borrowing(-)</t>
  </si>
  <si>
    <t xml:space="preserve">Exchange Companies </t>
  </si>
  <si>
    <t>Insurance Companies</t>
  </si>
  <si>
    <t xml:space="preserve">
Private</t>
  </si>
  <si>
    <t>Central Bank</t>
  </si>
  <si>
    <t>Public Sector Institutions</t>
  </si>
  <si>
    <t xml:space="preserve">Public Sector </t>
  </si>
  <si>
    <t xml:space="preserve">
Federal NPIs</t>
  </si>
  <si>
    <t xml:space="preserve">
Provincial NPIs</t>
  </si>
  <si>
    <t>House Hold</t>
  </si>
  <si>
    <t>Provincial Govt</t>
  </si>
  <si>
    <t>Federal Govt</t>
  </si>
  <si>
    <t>Provincial 
Govt</t>
  </si>
  <si>
    <r>
      <t xml:space="preserve"> </t>
    </r>
    <r>
      <rPr>
        <b/>
        <sz val="12"/>
        <color indexed="8"/>
        <rFont val="Arial"/>
        <family val="2"/>
      </rPr>
      <t>Net acquisition of financial assets</t>
    </r>
  </si>
  <si>
    <r>
      <t xml:space="preserve"> </t>
    </r>
    <r>
      <rPr>
        <b/>
        <sz val="12"/>
        <color indexed="8"/>
        <rFont val="Arial"/>
        <family val="2"/>
      </rPr>
      <t>Net incurrence of liabilities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</si>
  <si>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>Monetary gold and SDRs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</si>
  <si>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Currency and deposits </t>
    </r>
  </si>
  <si>
    <r>
      <t xml:space="preserve"> </t>
    </r>
    <r>
      <rPr>
        <sz val="12"/>
        <color indexed="8"/>
        <rFont val="Arial"/>
        <family val="2"/>
      </rPr>
      <t>Currency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</si>
  <si>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Transferable deposits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</si>
  <si>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Other deposits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</si>
  <si>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>Securities other than shares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</si>
  <si>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Short-term</t>
    </r>
    <r>
      <rPr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</si>
  <si>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Long-term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</si>
  <si>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Loans </t>
    </r>
  </si>
  <si>
    <r>
      <t xml:space="preserve"> </t>
    </r>
    <r>
      <rPr>
        <b/>
        <sz val="12"/>
        <color indexed="8"/>
        <rFont val="Arial"/>
        <family val="2"/>
      </rPr>
      <t xml:space="preserve">Shares and other equity </t>
    </r>
  </si>
  <si>
    <r>
      <t xml:space="preserve">  </t>
    </r>
    <r>
      <rPr>
        <b/>
        <sz val="12"/>
        <rFont val="TimesNewRoman,Bold"/>
        <family val="0"/>
      </rPr>
      <t>Financial derivatives</t>
    </r>
  </si>
  <si>
    <r>
      <t xml:space="preserve"> </t>
    </r>
    <r>
      <rPr>
        <b/>
        <sz val="12"/>
        <color indexed="8"/>
        <rFont val="Arial"/>
        <family val="2"/>
      </rPr>
      <t>Insurance technical reserves</t>
    </r>
    <r>
      <rPr>
        <b/>
        <sz val="12"/>
        <rFont val="Arial"/>
        <family val="2"/>
      </rPr>
      <t xml:space="preserve"> </t>
    </r>
  </si>
  <si>
    <r>
      <t xml:space="preserve"> </t>
    </r>
    <r>
      <rPr>
        <sz val="12"/>
        <color indexed="8"/>
        <rFont val="Arial"/>
        <family val="2"/>
      </rPr>
      <t>Net equity of households on 
  life insurance</t>
    </r>
    <r>
      <rPr>
        <sz val="12"/>
        <rFont val="Arial"/>
        <family val="2"/>
      </rPr>
      <t xml:space="preserve">  reserves and in pension funds </t>
    </r>
  </si>
  <si>
    <r>
      <t xml:space="preserve"> </t>
    </r>
    <r>
      <rPr>
        <sz val="12"/>
        <color indexed="8"/>
        <rFont val="Arial"/>
        <family val="2"/>
      </rPr>
      <t xml:space="preserve">Net equity of households 
  in life insurance reserves </t>
    </r>
    <r>
      <rPr>
        <sz val="12"/>
        <rFont val="Arial"/>
        <family val="2"/>
      </rPr>
      <t xml:space="preserve"> </t>
    </r>
  </si>
  <si>
    <r>
      <t xml:space="preserve">Net equity of households 
 </t>
    </r>
    <r>
      <rPr>
        <sz val="12"/>
        <rFont val="Arial"/>
        <family val="2"/>
      </rPr>
      <t xml:space="preserve">in pension funds </t>
    </r>
  </si>
  <si>
    <r>
      <t xml:space="preserve"> </t>
    </r>
    <r>
      <rPr>
        <sz val="12"/>
        <color indexed="8"/>
        <rFont val="Arial"/>
        <family val="2"/>
      </rPr>
      <t>Prepayment of premiums and 
  reserves against outstanding claims</t>
    </r>
    <r>
      <rPr>
        <sz val="12"/>
        <rFont val="Arial"/>
        <family val="2"/>
      </rPr>
      <t xml:space="preserve"> </t>
    </r>
  </si>
  <si>
    <r>
      <t xml:space="preserve"> </t>
    </r>
    <r>
      <rPr>
        <b/>
        <sz val="12"/>
        <color indexed="8"/>
        <rFont val="Arial"/>
        <family val="2"/>
      </rPr>
      <t xml:space="preserve">Other accounts receivable/payable </t>
    </r>
  </si>
  <si>
    <r>
      <t xml:space="preserve"> </t>
    </r>
    <r>
      <rPr>
        <sz val="12"/>
        <color indexed="8"/>
        <rFont val="Arial"/>
        <family val="2"/>
      </rPr>
      <t>Trade credits and advances</t>
    </r>
    <r>
      <rPr>
        <sz val="12"/>
        <rFont val="Arial"/>
        <family val="2"/>
      </rPr>
      <t xml:space="preserve"> </t>
    </r>
  </si>
  <si>
    <t>Financial Account of Pakistan
2007-08</t>
  </si>
  <si>
    <t>Non-Financail Sector</t>
  </si>
  <si>
    <t>(1)</t>
  </si>
  <si>
    <t>(2)</t>
  </si>
  <si>
    <t>(3)</t>
  </si>
  <si>
    <t>(4)</t>
  </si>
  <si>
    <t>(5)</t>
  </si>
  <si>
    <t>(6)</t>
  </si>
  <si>
    <t>(7)</t>
  </si>
  <si>
    <t>(9)</t>
  </si>
  <si>
    <t>(10)</t>
  </si>
  <si>
    <t>(11)</t>
  </si>
  <si>
    <t xml:space="preserve">Sectors </t>
  </si>
  <si>
    <t xml:space="preserve">Deposits </t>
  </si>
  <si>
    <t xml:space="preserve"> Other</t>
  </si>
  <si>
    <t xml:space="preserve">Other </t>
  </si>
  <si>
    <t xml:space="preserve"> Insurance </t>
  </si>
  <si>
    <t>Central</t>
  </si>
  <si>
    <t>Private</t>
  </si>
  <si>
    <t>Rest</t>
  </si>
  <si>
    <t>Total</t>
  </si>
  <si>
    <t xml:space="preserve">Money </t>
  </si>
  <si>
    <t>financial</t>
  </si>
  <si>
    <t>Companies</t>
  </si>
  <si>
    <t>Bank</t>
  </si>
  <si>
    <t xml:space="preserve">Govt( (incld </t>
  </si>
  <si>
    <t>Resident</t>
  </si>
  <si>
    <t xml:space="preserve"> of </t>
  </si>
  <si>
    <t>R.no</t>
  </si>
  <si>
    <t>Transaction and Balancing Items</t>
  </si>
  <si>
    <t xml:space="preserve"> Institutions</t>
  </si>
  <si>
    <t>Intermidaries</t>
  </si>
  <si>
    <t>-</t>
  </si>
  <si>
    <t xml:space="preserve"> corporations</t>
  </si>
  <si>
    <t>Sector</t>
  </si>
  <si>
    <t>the world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</si>
  <si>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</si>
  <si>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</si>
  <si>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</si>
  <si>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</si>
  <si>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</si>
  <si>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</si>
  <si>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</si>
  <si>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</si>
  <si>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</si>
  <si>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</si>
  <si>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</si>
  <si>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</si>
  <si>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</si>
  <si>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</si>
  <si>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</si>
  <si>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</si>
  <si>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</si>
  <si>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</si>
  <si>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</si>
  <si>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</si>
  <si>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</si>
  <si>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</si>
  <si>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</si>
  <si>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</si>
  <si>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</si>
  <si>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</si>
  <si>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</si>
  <si>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</si>
  <si>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</si>
  <si>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</si>
  <si>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</si>
  <si>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</si>
  <si>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</si>
  <si>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</si>
  <si>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</si>
  <si>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 xml:space="preserve">Financial Account of Pakistan
</t>
  </si>
  <si>
    <t>36</t>
  </si>
  <si>
    <t>37</t>
  </si>
  <si>
    <t>Million Rs</t>
  </si>
  <si>
    <r>
      <t xml:space="preserve">Net lending( + )/net borrowing( - ) </t>
    </r>
    <r>
      <rPr>
        <b/>
        <sz val="10"/>
        <rFont val="Arial"/>
        <family val="2"/>
      </rPr>
      <t>(2 less 20)</t>
    </r>
  </si>
  <si>
    <t>(8)</t>
  </si>
  <si>
    <t>Provincial</t>
  </si>
  <si>
    <t>Pro NPIs)</t>
  </si>
  <si>
    <t>Fed NPIs)</t>
  </si>
  <si>
    <t>Federal</t>
  </si>
  <si>
    <t xml:space="preserve"> deposit Accpt </t>
  </si>
  <si>
    <t>Institutions</t>
  </si>
  <si>
    <t>Non-Financial</t>
  </si>
  <si>
    <t>Corportions</t>
  </si>
  <si>
    <t xml:space="preserve">Non-Financail </t>
  </si>
  <si>
    <t>Publice</t>
  </si>
  <si>
    <t>2008-09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</si>
</sst>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NewRoman,Bold"/>
      <family val="0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TimesNewRoman,Bold"/>
      <family val="0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TimesNewRoman,Bold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NewRoman,Bold"/>
      <family val="0"/>
    </font>
    <font>
      <b/>
      <sz val="9"/>
      <color indexed="8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indent="1"/>
    </xf>
    <xf numFmtId="0" fontId="11" fillId="0" borderId="11" xfId="0" applyFont="1" applyFill="1" applyBorder="1" applyAlignment="1">
      <alignment horizontal="left" indent="2"/>
    </xf>
    <xf numFmtId="0" fontId="11" fillId="0" borderId="11" xfId="0" applyFont="1" applyFill="1" applyBorder="1" applyAlignment="1">
      <alignment horizontal="left" wrapText="1" indent="2"/>
    </xf>
    <xf numFmtId="0" fontId="14" fillId="0" borderId="11" xfId="0" applyFont="1" applyFill="1" applyBorder="1" applyAlignment="1">
      <alignment horizontal="left" wrapText="1" indent="2"/>
    </xf>
    <xf numFmtId="0" fontId="10" fillId="0" borderId="13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indent="2"/>
    </xf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16" fillId="34" borderId="25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vertical="top"/>
    </xf>
    <xf numFmtId="0" fontId="7" fillId="0" borderId="26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6" fillId="0" borderId="0" xfId="0" applyFont="1" applyFill="1" applyAlignment="1" quotePrefix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 horizontal="right"/>
    </xf>
    <xf numFmtId="164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 wrapText="1" indent="5"/>
    </xf>
    <xf numFmtId="0" fontId="23" fillId="0" borderId="0" xfId="0" applyFont="1" applyFill="1" applyBorder="1" applyAlignment="1">
      <alignment horizontal="right" vertical="top" wrapText="1" indent="6"/>
    </xf>
    <xf numFmtId="0" fontId="12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2"/>
    </xf>
    <xf numFmtId="0" fontId="24" fillId="0" borderId="0" xfId="0" applyFont="1" applyFill="1" applyAlignment="1">
      <alignment horizontal="right"/>
    </xf>
    <xf numFmtId="0" fontId="18" fillId="0" borderId="0" xfId="0" applyFont="1" applyFill="1" applyBorder="1" applyAlignment="1">
      <alignment vertical="top"/>
    </xf>
    <xf numFmtId="3" fontId="2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35" borderId="0" xfId="0" applyFont="1" applyFill="1" applyAlignment="1" quotePrefix="1">
      <alignment horizontal="right"/>
    </xf>
    <xf numFmtId="0" fontId="12" fillId="35" borderId="0" xfId="0" applyFont="1" applyFill="1" applyBorder="1" applyAlignment="1">
      <alignment/>
    </xf>
    <xf numFmtId="0" fontId="16" fillId="36" borderId="0" xfId="0" applyFont="1" applyFill="1" applyAlignment="1" quotePrefix="1">
      <alignment horizontal="right"/>
    </xf>
    <xf numFmtId="0" fontId="12" fillId="36" borderId="0" xfId="0" applyFont="1" applyFill="1" applyBorder="1" applyAlignment="1">
      <alignment/>
    </xf>
    <xf numFmtId="3" fontId="7" fillId="36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Sectorwise Gross Saving 
FY2005-06</a:t>
            </a:r>
          </a:p>
        </c:rich>
      </c:tx>
      <c:layout>
        <c:manualLayout>
          <c:xMode val="factor"/>
          <c:yMode val="factor"/>
          <c:x val="0.008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3625"/>
          <c:w val="0.83925"/>
          <c:h val="0.67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20146975"/>
        <c:axId val="47105048"/>
      </c:bar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469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Net lending (+) / net borrowing (–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0.018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1825"/>
          <c:w val="0.931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5"/>
            <c:noEndCap val="0"/>
            <c:spPr>
              <a:ln w="12700">
                <a:solidFill>
                  <a:srgbClr val="000000"/>
                </a:solidFill>
              </a:ln>
            </c:spPr>
          </c:errBars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  <c:max val="300000"/>
          <c:min val="-4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92249"/>
        <c:crossesAt val="1"/>
        <c:crossBetween val="between"/>
        <c:dispUnits/>
      </c:valAx>
      <c:spPr>
        <a:noFill/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6</xdr:row>
      <xdr:rowOff>152400</xdr:rowOff>
    </xdr:from>
    <xdr:to>
      <xdr:col>1</xdr:col>
      <xdr:colOff>2571750</xdr:colOff>
      <xdr:row>6</xdr:row>
      <xdr:rowOff>171450</xdr:rowOff>
    </xdr:to>
    <xdr:sp>
      <xdr:nvSpPr>
        <xdr:cNvPr id="1" name="Straight Arrow Connector 1"/>
        <xdr:cNvSpPr>
          <a:spLocks/>
        </xdr:cNvSpPr>
      </xdr:nvSpPr>
      <xdr:spPr>
        <a:xfrm>
          <a:off x="1619250" y="1524000"/>
          <a:ext cx="1276350" cy="190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"/>
  <sheetViews>
    <sheetView view="pageBreakPreview" zoomScale="76" zoomScaleNormal="75" zoomScaleSheetLayoutView="76" zoomScalePageLayoutView="0" workbookViewId="0" topLeftCell="D1">
      <selection activeCell="A6" sqref="A6"/>
    </sheetView>
  </sheetViews>
  <sheetFormatPr defaultColWidth="9.140625" defaultRowHeight="12.75"/>
  <cols>
    <col min="1" max="1" width="60.140625" style="37" bestFit="1" customWidth="1"/>
    <col min="2" max="3" width="11.57421875" style="1" customWidth="1"/>
    <col min="4" max="4" width="13.00390625" style="1" bestFit="1" customWidth="1"/>
    <col min="5" max="7" width="8.7109375" style="1" customWidth="1"/>
    <col min="8" max="8" width="9.8515625" style="1" customWidth="1"/>
    <col min="9" max="9" width="9.7109375" style="1" bestFit="1" customWidth="1"/>
    <col min="10" max="10" width="10.8515625" style="1" bestFit="1" customWidth="1"/>
    <col min="11" max="11" width="9.8515625" style="1" bestFit="1" customWidth="1"/>
    <col min="12" max="14" width="8.7109375" style="1" customWidth="1"/>
    <col min="15" max="15" width="12.7109375" style="1" bestFit="1" customWidth="1"/>
    <col min="16" max="16" width="8.7109375" style="1" customWidth="1"/>
    <col min="17" max="22" width="9.7109375" style="1" customWidth="1"/>
    <col min="23" max="23" width="10.57421875" style="1" bestFit="1" customWidth="1"/>
    <col min="24" max="30" width="9.7109375" style="1" customWidth="1"/>
    <col min="31" max="31" width="11.28125" style="1" bestFit="1" customWidth="1"/>
    <col min="32" max="16384" width="9.140625" style="1" customWidth="1"/>
  </cols>
  <sheetData>
    <row r="2" spans="2:31" ht="44.25" customHeight="1">
      <c r="B2" s="95" t="s">
        <v>48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1" ht="14.25" customHeight="1" thickBot="1">
      <c r="A3" s="3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S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34" t="s">
        <v>13</v>
      </c>
    </row>
    <row r="4" spans="1:31" ht="21.75" customHeight="1">
      <c r="A4" s="39"/>
      <c r="B4" s="25" t="s">
        <v>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6"/>
      <c r="Q4" s="21" t="s">
        <v>2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3"/>
    </row>
    <row r="5" spans="1:31" ht="28.5" customHeight="1">
      <c r="A5" s="40"/>
      <c r="B5" s="19"/>
      <c r="C5" s="19"/>
      <c r="D5" s="19"/>
      <c r="E5" s="19" t="s">
        <v>8</v>
      </c>
      <c r="F5" s="19"/>
      <c r="G5" s="19"/>
      <c r="H5" s="19"/>
      <c r="I5" s="99" t="s">
        <v>7</v>
      </c>
      <c r="J5" s="100"/>
      <c r="K5" s="96" t="s">
        <v>6</v>
      </c>
      <c r="L5" s="97"/>
      <c r="M5" s="97"/>
      <c r="N5" s="97"/>
      <c r="O5" s="97"/>
      <c r="P5" s="98"/>
      <c r="Q5" s="96" t="s">
        <v>6</v>
      </c>
      <c r="R5" s="97"/>
      <c r="S5" s="97"/>
      <c r="T5" s="97"/>
      <c r="U5" s="97"/>
      <c r="V5" s="98"/>
      <c r="W5" s="99" t="s">
        <v>7</v>
      </c>
      <c r="X5" s="100"/>
      <c r="Y5" s="96" t="s">
        <v>8</v>
      </c>
      <c r="Z5" s="97"/>
      <c r="AA5" s="97"/>
      <c r="AB5" s="98"/>
      <c r="AC5" s="24"/>
      <c r="AD5" s="20"/>
      <c r="AE5" s="36"/>
    </row>
    <row r="6" spans="1:31" ht="54" customHeight="1">
      <c r="A6" s="41" t="s">
        <v>12</v>
      </c>
      <c r="B6" s="2" t="s">
        <v>9</v>
      </c>
      <c r="C6" s="3" t="s">
        <v>3</v>
      </c>
      <c r="D6" s="3" t="s">
        <v>24</v>
      </c>
      <c r="E6" s="3" t="s">
        <v>22</v>
      </c>
      <c r="F6" s="3" t="s">
        <v>26</v>
      </c>
      <c r="G6" s="3" t="s">
        <v>27</v>
      </c>
      <c r="H6" s="3" t="s">
        <v>23</v>
      </c>
      <c r="I6" s="3" t="s">
        <v>21</v>
      </c>
      <c r="J6" s="3" t="s">
        <v>4</v>
      </c>
      <c r="K6" s="3" t="s">
        <v>19</v>
      </c>
      <c r="L6" s="3" t="s">
        <v>17</v>
      </c>
      <c r="M6" s="3" t="s">
        <v>14</v>
      </c>
      <c r="N6" s="3" t="s">
        <v>10</v>
      </c>
      <c r="O6" s="3" t="s">
        <v>11</v>
      </c>
      <c r="P6" s="3" t="s">
        <v>16</v>
      </c>
      <c r="Q6" s="3" t="s">
        <v>16</v>
      </c>
      <c r="R6" s="3" t="s">
        <v>11</v>
      </c>
      <c r="S6" s="3" t="s">
        <v>10</v>
      </c>
      <c r="T6" s="3" t="s">
        <v>14</v>
      </c>
      <c r="U6" s="3" t="s">
        <v>17</v>
      </c>
      <c r="V6" s="3" t="s">
        <v>19</v>
      </c>
      <c r="W6" s="3" t="s">
        <v>18</v>
      </c>
      <c r="X6" s="3" t="s">
        <v>20</v>
      </c>
      <c r="Y6" s="3" t="s">
        <v>23</v>
      </c>
      <c r="Z6" s="3" t="s">
        <v>25</v>
      </c>
      <c r="AA6" s="3" t="s">
        <v>26</v>
      </c>
      <c r="AB6" s="3" t="s">
        <v>22</v>
      </c>
      <c r="AC6" s="3" t="s">
        <v>24</v>
      </c>
      <c r="AD6" s="3" t="s">
        <v>3</v>
      </c>
      <c r="AE6" s="4" t="s">
        <v>9</v>
      </c>
    </row>
    <row r="7" spans="1:31" ht="30" customHeight="1">
      <c r="A7" s="42" t="s">
        <v>1</v>
      </c>
      <c r="B7" s="27"/>
      <c r="C7" s="27"/>
      <c r="D7" s="27"/>
      <c r="E7" s="27"/>
      <c r="F7" s="27"/>
      <c r="G7" s="28"/>
      <c r="H7" s="27"/>
      <c r="I7" s="27"/>
      <c r="J7" s="27"/>
      <c r="K7" s="27"/>
      <c r="L7" s="27"/>
      <c r="M7" s="27"/>
      <c r="N7" s="28"/>
      <c r="O7" s="27"/>
      <c r="P7" s="27"/>
      <c r="Q7" s="7">
        <f>P8-Q9</f>
        <v>-132.25359423451698</v>
      </c>
      <c r="R7" s="5">
        <f>O8-R9</f>
        <v>56378.48700000008</v>
      </c>
      <c r="S7" s="5">
        <f>N8-S9</f>
        <v>-953.9699999999975</v>
      </c>
      <c r="T7" s="5">
        <f>M8-T9</f>
        <v>17452</v>
      </c>
      <c r="U7" s="5">
        <f>L8-U9</f>
        <v>29317.26699999999</v>
      </c>
      <c r="V7" s="5">
        <f>K8-V9</f>
        <v>34986.2462249223</v>
      </c>
      <c r="W7" s="5">
        <f>J8-W9</f>
        <v>-343052.56223738147</v>
      </c>
      <c r="X7" s="5">
        <f>I8-X9</f>
        <v>-81294</v>
      </c>
      <c r="Y7" s="7">
        <f>H8-Y9</f>
        <v>-107</v>
      </c>
      <c r="Z7" s="7">
        <f>G8-Z9</f>
        <v>860</v>
      </c>
      <c r="AA7" s="7">
        <f>F8-AA9</f>
        <v>-273855</v>
      </c>
      <c r="AB7" s="7">
        <f>E8-AB9</f>
        <v>21639</v>
      </c>
      <c r="AC7" s="7" t="e">
        <f>D8-AC9</f>
        <v>#REF!</v>
      </c>
      <c r="AD7" s="7">
        <f>C8-AD9</f>
        <v>416551</v>
      </c>
      <c r="AE7" s="9" t="e">
        <f>B8-AE9</f>
        <v>#REF!</v>
      </c>
    </row>
    <row r="8" spans="1:31" ht="30" customHeight="1">
      <c r="A8" s="42" t="s">
        <v>28</v>
      </c>
      <c r="B8" s="6" t="e">
        <f>B11+B15+B18+B21+B28+B23+B10</f>
        <v>#REF!</v>
      </c>
      <c r="C8" s="7">
        <f>C11+C15+C18+C21+C28+C23</f>
        <v>684808</v>
      </c>
      <c r="D8" s="7" t="e">
        <f>D11+D15+D18+D21+D28+D23</f>
        <v>#REF!</v>
      </c>
      <c r="E8" s="7">
        <f aca="true" t="shared" si="0" ref="E8:P8">E11+E15+E18+E21+E28+E23</f>
        <v>22201</v>
      </c>
      <c r="F8" s="7">
        <f t="shared" si="0"/>
        <v>85405</v>
      </c>
      <c r="G8" s="7">
        <f t="shared" si="0"/>
        <v>37292</v>
      </c>
      <c r="H8" s="7">
        <f t="shared" si="0"/>
        <v>1550</v>
      </c>
      <c r="I8" s="7">
        <f>I11+I15+I18+I21+I28+I23</f>
        <v>157528</v>
      </c>
      <c r="J8" s="7">
        <f>J11+J15+J18+J21+J28+J23</f>
        <v>-27202.195427859202</v>
      </c>
      <c r="K8" s="7">
        <f>K11+K15+K18+K21+K28+K23+K10+K22</f>
        <v>398087.38822492235</v>
      </c>
      <c r="L8" s="7">
        <f>L11+L15+L18+L21+L28+L23+L10</f>
        <v>35167.70399999999</v>
      </c>
      <c r="M8" s="7">
        <f t="shared" si="0"/>
        <v>121026</v>
      </c>
      <c r="N8" s="7">
        <f t="shared" si="0"/>
        <v>27984.193000000003</v>
      </c>
      <c r="O8" s="7">
        <f>O11+O15+O18+O21+O28+O23+O22</f>
        <v>993487.743</v>
      </c>
      <c r="P8" s="7">
        <f t="shared" si="0"/>
        <v>466.43023752450677</v>
      </c>
      <c r="Q8" s="28"/>
      <c r="R8" s="27"/>
      <c r="S8" s="27"/>
      <c r="T8" s="28"/>
      <c r="U8" s="27"/>
      <c r="V8" s="28"/>
      <c r="W8" s="27"/>
      <c r="X8" s="28"/>
      <c r="Y8" s="27"/>
      <c r="Z8" s="27"/>
      <c r="AA8" s="27"/>
      <c r="AB8" s="27"/>
      <c r="AC8" s="28"/>
      <c r="AD8" s="35"/>
      <c r="AE8" s="27"/>
    </row>
    <row r="9" spans="1:31" ht="30" customHeight="1">
      <c r="A9" s="42" t="s">
        <v>29</v>
      </c>
      <c r="B9" s="28"/>
      <c r="C9" s="35"/>
      <c r="D9" s="27"/>
      <c r="E9" s="27"/>
      <c r="F9" s="28"/>
      <c r="G9" s="27"/>
      <c r="H9" s="28"/>
      <c r="I9" s="27"/>
      <c r="J9" s="27"/>
      <c r="K9" s="27"/>
      <c r="L9" s="28"/>
      <c r="M9" s="27"/>
      <c r="N9" s="27"/>
      <c r="O9" s="28"/>
      <c r="P9" s="27"/>
      <c r="Q9" s="7">
        <f>Q10+Q11+Q15+Q18+Q21+Q28+Q23</f>
        <v>598.6838317590237</v>
      </c>
      <c r="R9" s="7">
        <f>R10+R11+R15+R18+R21+R28+R23+R22</f>
        <v>937109.2559999999</v>
      </c>
      <c r="S9" s="7">
        <f aca="true" t="shared" si="1" ref="S9:AD9">S10+S11+S15+S18+S21+S28+S23</f>
        <v>28938.163</v>
      </c>
      <c r="T9" s="7">
        <f t="shared" si="1"/>
        <v>103574</v>
      </c>
      <c r="U9" s="7">
        <f t="shared" si="1"/>
        <v>5850.437000000002</v>
      </c>
      <c r="V9" s="7">
        <f>V10+V11+V15+V18+V21+V28+V23+V22</f>
        <v>363101.14200000005</v>
      </c>
      <c r="W9" s="7">
        <f>W10+W11+W15+W18+W21+W28+W23</f>
        <v>315850.36680952227</v>
      </c>
      <c r="X9" s="7">
        <f>X10+X11+X15+X18+X21+X28+X23</f>
        <v>238822</v>
      </c>
      <c r="Y9" s="7">
        <f t="shared" si="1"/>
        <v>1657</v>
      </c>
      <c r="Z9" s="7">
        <f t="shared" si="1"/>
        <v>36432</v>
      </c>
      <c r="AA9" s="7">
        <f t="shared" si="1"/>
        <v>359260</v>
      </c>
      <c r="AB9" s="7">
        <f t="shared" si="1"/>
        <v>562</v>
      </c>
      <c r="AC9" s="7" t="e">
        <f t="shared" si="1"/>
        <v>#REF!</v>
      </c>
      <c r="AD9" s="7">
        <f t="shared" si="1"/>
        <v>268257</v>
      </c>
      <c r="AE9" s="9" t="e">
        <f>AE10+AE11+AE15+AE18+AE21+AE23+AE28</f>
        <v>#REF!</v>
      </c>
    </row>
    <row r="10" spans="1:31" s="11" customFormat="1" ht="30" customHeight="1">
      <c r="A10" s="43" t="s">
        <v>30</v>
      </c>
      <c r="B10" s="6">
        <f>SUM(C10:P10)</f>
        <v>4600.241999999999</v>
      </c>
      <c r="C10" s="32"/>
      <c r="D10" s="7"/>
      <c r="E10" s="7"/>
      <c r="F10" s="7"/>
      <c r="G10" s="7"/>
      <c r="H10" s="7"/>
      <c r="I10" s="7"/>
      <c r="J10" s="7"/>
      <c r="K10" s="7">
        <v>4600.241999999999</v>
      </c>
      <c r="L10" s="7">
        <v>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9">
        <v>-668</v>
      </c>
      <c r="AE10" s="9">
        <f>SUM(Q10:AD10)</f>
        <v>-668</v>
      </c>
    </row>
    <row r="11" spans="1:31" ht="30" customHeight="1">
      <c r="A11" s="43" t="s">
        <v>31</v>
      </c>
      <c r="B11" s="6">
        <f aca="true" t="shared" si="2" ref="B11:P11">SUM(B12:B14)</f>
        <v>1261206.123902713</v>
      </c>
      <c r="C11" s="7">
        <f t="shared" si="2"/>
        <v>6991</v>
      </c>
      <c r="D11" s="7">
        <f t="shared" si="2"/>
        <v>415821.56825283606</v>
      </c>
      <c r="E11" s="7">
        <f t="shared" si="2"/>
        <v>8080</v>
      </c>
      <c r="F11" s="7">
        <f t="shared" si="2"/>
        <v>28337</v>
      </c>
      <c r="G11" s="7">
        <f t="shared" si="2"/>
        <v>35767</v>
      </c>
      <c r="H11" s="7">
        <f t="shared" si="2"/>
        <v>5586</v>
      </c>
      <c r="I11" s="7">
        <f>SUM(I12:I14)</f>
        <v>55688</v>
      </c>
      <c r="J11" s="7">
        <f>SUM(J12:J14)</f>
        <v>232956</v>
      </c>
      <c r="K11" s="7">
        <f t="shared" si="2"/>
        <v>216858.53499999997</v>
      </c>
      <c r="L11" s="7">
        <f t="shared" si="2"/>
        <v>2839.187</v>
      </c>
      <c r="M11" s="7">
        <f t="shared" si="2"/>
        <v>59750</v>
      </c>
      <c r="N11" s="7">
        <f t="shared" si="2"/>
        <v>921.2860000000003</v>
      </c>
      <c r="O11" s="7">
        <f t="shared" si="2"/>
        <v>191271.967</v>
      </c>
      <c r="P11" s="7">
        <f t="shared" si="2"/>
        <v>338.58064987689863</v>
      </c>
      <c r="Q11" s="7">
        <f>Q12+Q13+Q14</f>
        <v>0.923</v>
      </c>
      <c r="R11" s="7">
        <f aca="true" t="shared" si="3" ref="R11:AD11">R12+R13+R14</f>
        <v>690347.2980000001</v>
      </c>
      <c r="S11" s="7">
        <f t="shared" si="3"/>
        <v>1152.5949999999993</v>
      </c>
      <c r="T11" s="7">
        <f t="shared" si="3"/>
        <v>-257</v>
      </c>
      <c r="U11" s="7">
        <f t="shared" si="3"/>
        <v>1039.986</v>
      </c>
      <c r="V11" s="7">
        <f t="shared" si="3"/>
        <v>212003.797</v>
      </c>
      <c r="W11" s="7">
        <f>W12+W13+W14</f>
        <v>485.8802500702848</v>
      </c>
      <c r="X11" s="7">
        <f>X12+X13+X14</f>
        <v>12867</v>
      </c>
      <c r="Y11" s="7">
        <f t="shared" si="3"/>
        <v>42</v>
      </c>
      <c r="Z11" s="7">
        <f t="shared" si="3"/>
        <v>0</v>
      </c>
      <c r="AA11" s="7">
        <f t="shared" si="3"/>
        <v>26127</v>
      </c>
      <c r="AB11" s="7">
        <f t="shared" si="3"/>
        <v>88</v>
      </c>
      <c r="AC11" s="7">
        <f t="shared" si="3"/>
        <v>0</v>
      </c>
      <c r="AD11" s="7">
        <f t="shared" si="3"/>
        <v>245371</v>
      </c>
      <c r="AE11" s="9">
        <f>AE12+AE13+AE14</f>
        <v>1189268.4792500704</v>
      </c>
    </row>
    <row r="12" spans="1:31" ht="30" customHeight="1">
      <c r="A12" s="44" t="s">
        <v>32</v>
      </c>
      <c r="B12" s="10">
        <f>SUM(C12:P12)</f>
        <v>110681.876</v>
      </c>
      <c r="C12" s="33">
        <v>0</v>
      </c>
      <c r="D12" s="8">
        <v>94837</v>
      </c>
      <c r="E12" s="8">
        <v>134</v>
      </c>
      <c r="F12" s="8">
        <v>0</v>
      </c>
      <c r="G12" s="8">
        <v>0</v>
      </c>
      <c r="H12" s="8">
        <v>0</v>
      </c>
      <c r="I12" s="8">
        <v>1843</v>
      </c>
      <c r="J12" s="8">
        <v>632</v>
      </c>
      <c r="K12" s="8">
        <v>529.86</v>
      </c>
      <c r="L12" s="8">
        <v>98.72800000000001</v>
      </c>
      <c r="M12" s="8">
        <v>-140</v>
      </c>
      <c r="N12" s="8">
        <v>-527.8779999999999</v>
      </c>
      <c r="O12" s="8">
        <v>12971.946</v>
      </c>
      <c r="P12" s="8">
        <v>303.21999999999997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109056.807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/>
      <c r="AD12" s="30">
        <v>954</v>
      </c>
      <c r="AE12" s="9">
        <f>SUM(Q12:AD12)</f>
        <v>110010.807</v>
      </c>
    </row>
    <row r="13" spans="1:31" ht="30" customHeight="1">
      <c r="A13" s="44" t="s">
        <v>33</v>
      </c>
      <c r="B13" s="10">
        <f>SUM(C13:P13)</f>
        <v>564508.4443139123</v>
      </c>
      <c r="C13" s="33">
        <v>7902</v>
      </c>
      <c r="D13" s="8">
        <v>214304.59200000003</v>
      </c>
      <c r="E13" s="8">
        <v>3095</v>
      </c>
      <c r="F13" s="17">
        <v>15591</v>
      </c>
      <c r="G13" s="8">
        <v>8606</v>
      </c>
      <c r="H13" s="8">
        <v>939</v>
      </c>
      <c r="I13" s="17">
        <v>12651</v>
      </c>
      <c r="J13" s="8">
        <v>115335</v>
      </c>
      <c r="K13" s="8">
        <v>75206.12</v>
      </c>
      <c r="L13" s="8">
        <v>-405.482</v>
      </c>
      <c r="M13" s="8">
        <v>46907</v>
      </c>
      <c r="N13" s="8">
        <v>-1176.3670000000002</v>
      </c>
      <c r="O13" s="8">
        <v>65659.739</v>
      </c>
      <c r="P13" s="8">
        <v>-106.15768608770308</v>
      </c>
      <c r="Q13" s="8">
        <v>0</v>
      </c>
      <c r="R13" s="8">
        <v>420534.31500000006</v>
      </c>
      <c r="S13" s="8">
        <v>0</v>
      </c>
      <c r="T13" s="8">
        <v>0</v>
      </c>
      <c r="U13" s="8">
        <v>0</v>
      </c>
      <c r="V13" s="8">
        <v>38243.69699999999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/>
      <c r="AD13" s="30">
        <v>244417</v>
      </c>
      <c r="AE13" s="9">
        <f>SUM(Q13:AD13)</f>
        <v>703195.0120000001</v>
      </c>
    </row>
    <row r="14" spans="1:31" ht="30" customHeight="1">
      <c r="A14" s="44" t="s">
        <v>34</v>
      </c>
      <c r="B14" s="10">
        <f>SUM(C14:P14)</f>
        <v>586015.8035888007</v>
      </c>
      <c r="C14" s="33">
        <v>-911</v>
      </c>
      <c r="D14" s="8">
        <v>106679.97625283602</v>
      </c>
      <c r="E14" s="8">
        <v>4851</v>
      </c>
      <c r="F14" s="8">
        <v>12746</v>
      </c>
      <c r="G14" s="8">
        <v>27161</v>
      </c>
      <c r="H14" s="8">
        <v>4647</v>
      </c>
      <c r="I14" s="8">
        <v>41194</v>
      </c>
      <c r="J14" s="8">
        <v>116989</v>
      </c>
      <c r="K14" s="8">
        <v>141122.555</v>
      </c>
      <c r="L14" s="8">
        <v>3145.941</v>
      </c>
      <c r="M14" s="8">
        <v>12983</v>
      </c>
      <c r="N14" s="8">
        <v>2625.5310000000004</v>
      </c>
      <c r="O14" s="8">
        <v>112640.282</v>
      </c>
      <c r="P14" s="8">
        <v>141.5183359646018</v>
      </c>
      <c r="Q14" s="8">
        <v>0.923</v>
      </c>
      <c r="R14" s="8">
        <v>269812.983</v>
      </c>
      <c r="S14" s="8">
        <v>1152.5949999999993</v>
      </c>
      <c r="T14" s="8">
        <v>-257</v>
      </c>
      <c r="U14" s="8">
        <v>1039.986</v>
      </c>
      <c r="V14" s="8">
        <v>64703.293000000005</v>
      </c>
      <c r="W14" s="8">
        <v>485.8802500702848</v>
      </c>
      <c r="X14" s="8">
        <v>12867</v>
      </c>
      <c r="Y14" s="8">
        <v>42</v>
      </c>
      <c r="Z14" s="8">
        <v>0</v>
      </c>
      <c r="AA14" s="8">
        <v>26127</v>
      </c>
      <c r="AB14" s="8">
        <v>88</v>
      </c>
      <c r="AC14" s="8">
        <v>0</v>
      </c>
      <c r="AD14" s="30">
        <v>0</v>
      </c>
      <c r="AE14" s="9">
        <f>SUM(Q14:AD14)</f>
        <v>376062.6602500703</v>
      </c>
    </row>
    <row r="15" spans="1:31" ht="30" customHeight="1">
      <c r="A15" s="43" t="s">
        <v>35</v>
      </c>
      <c r="B15" s="6">
        <f>SUM(B16:B17)</f>
        <v>358806.1740699865</v>
      </c>
      <c r="C15" s="7">
        <f aca="true" t="shared" si="4" ref="C15:P15">C16+C17</f>
        <v>59351</v>
      </c>
      <c r="D15" s="7">
        <f t="shared" si="4"/>
        <v>37014.01406998655</v>
      </c>
      <c r="E15" s="7">
        <f t="shared" si="4"/>
        <v>7026</v>
      </c>
      <c r="F15" s="7">
        <f t="shared" si="4"/>
        <v>0</v>
      </c>
      <c r="G15" s="7">
        <f t="shared" si="4"/>
        <v>0</v>
      </c>
      <c r="H15" s="7">
        <f t="shared" si="4"/>
        <v>-129</v>
      </c>
      <c r="I15" s="7">
        <f>I16+I17</f>
        <v>-7048</v>
      </c>
      <c r="J15" s="7">
        <f>J16+J17</f>
        <v>7525</v>
      </c>
      <c r="K15" s="7">
        <f t="shared" si="4"/>
        <v>-55781.405</v>
      </c>
      <c r="L15" s="7">
        <f t="shared" si="4"/>
        <v>15010.877999999997</v>
      </c>
      <c r="M15" s="7">
        <f t="shared" si="4"/>
        <v>11543</v>
      </c>
      <c r="N15" s="7">
        <f t="shared" si="4"/>
        <v>123.28000000000024</v>
      </c>
      <c r="O15" s="7">
        <f t="shared" si="4"/>
        <v>284099.56499999994</v>
      </c>
      <c r="P15" s="7">
        <f t="shared" si="4"/>
        <v>71.84200000000001</v>
      </c>
      <c r="Q15" s="7">
        <f>Q16+Q17</f>
        <v>0</v>
      </c>
      <c r="R15" s="7">
        <f aca="true" t="shared" si="5" ref="R15:AD15">R16+R17</f>
        <v>5483.095000000001</v>
      </c>
      <c r="S15" s="7">
        <f t="shared" si="5"/>
        <v>-619.4729999999997</v>
      </c>
      <c r="T15" s="7">
        <f t="shared" si="5"/>
        <v>6890</v>
      </c>
      <c r="U15" s="7">
        <f t="shared" si="5"/>
        <v>113.797</v>
      </c>
      <c r="V15" s="7">
        <f t="shared" si="5"/>
        <v>0</v>
      </c>
      <c r="W15" s="7">
        <f>W16+W17</f>
        <v>27874.963069986552</v>
      </c>
      <c r="X15" s="7">
        <f>X16+X17</f>
        <v>-2612</v>
      </c>
      <c r="Y15" s="7">
        <f t="shared" si="5"/>
        <v>0</v>
      </c>
      <c r="Z15" s="7">
        <f t="shared" si="5"/>
        <v>0</v>
      </c>
      <c r="AA15" s="7">
        <f t="shared" si="5"/>
        <v>250287</v>
      </c>
      <c r="AB15" s="7">
        <f t="shared" si="5"/>
        <v>84</v>
      </c>
      <c r="AC15" s="7">
        <f t="shared" si="5"/>
        <v>0</v>
      </c>
      <c r="AD15" s="7">
        <f t="shared" si="5"/>
        <v>0</v>
      </c>
      <c r="AE15" s="9">
        <f>AE16+AE17</f>
        <v>287501.38206998655</v>
      </c>
    </row>
    <row r="16" spans="1:31" ht="30" customHeight="1">
      <c r="A16" s="44" t="s">
        <v>36</v>
      </c>
      <c r="B16" s="10">
        <f>SUM(C16:P16)</f>
        <v>219779.78699999995</v>
      </c>
      <c r="C16" s="33">
        <v>0</v>
      </c>
      <c r="D16" s="8">
        <v>0</v>
      </c>
      <c r="E16" s="8">
        <v>63</v>
      </c>
      <c r="F16" s="8">
        <v>0</v>
      </c>
      <c r="G16" s="8">
        <v>0</v>
      </c>
      <c r="H16" s="8">
        <v>0</v>
      </c>
      <c r="I16" s="8">
        <v>119</v>
      </c>
      <c r="J16" s="8">
        <v>6672</v>
      </c>
      <c r="K16" s="8">
        <v>-55779.307</v>
      </c>
      <c r="L16" s="8">
        <v>1367.517</v>
      </c>
      <c r="M16" s="8">
        <v>3761</v>
      </c>
      <c r="N16" s="8">
        <v>-98.64399999999996</v>
      </c>
      <c r="O16" s="8">
        <v>263597.24299999996</v>
      </c>
      <c r="P16" s="8">
        <v>77.97800000000001</v>
      </c>
      <c r="Q16" s="8">
        <v>0</v>
      </c>
      <c r="R16" s="8">
        <v>8.36299999999999</v>
      </c>
      <c r="S16" s="8">
        <v>-361.03000000000003</v>
      </c>
      <c r="T16" s="8">
        <v>6839</v>
      </c>
      <c r="U16" s="8">
        <v>128.423</v>
      </c>
      <c r="V16" s="8">
        <v>0</v>
      </c>
      <c r="W16" s="8">
        <v>2350</v>
      </c>
      <c r="X16" s="8">
        <v>-1664</v>
      </c>
      <c r="Y16" s="8">
        <v>0</v>
      </c>
      <c r="Z16" s="8">
        <v>0</v>
      </c>
      <c r="AA16" s="8">
        <v>167422</v>
      </c>
      <c r="AB16" s="8">
        <v>72</v>
      </c>
      <c r="AC16" s="8">
        <v>0</v>
      </c>
      <c r="AD16" s="30">
        <v>0</v>
      </c>
      <c r="AE16" s="9">
        <f>SUM(Q16:AD16)</f>
        <v>174794.756</v>
      </c>
    </row>
    <row r="17" spans="1:31" ht="30" customHeight="1">
      <c r="A17" s="44" t="s">
        <v>37</v>
      </c>
      <c r="B17" s="10">
        <f>SUM(C17:P17)</f>
        <v>139026.38706998655</v>
      </c>
      <c r="C17" s="33">
        <v>59351</v>
      </c>
      <c r="D17" s="8">
        <v>37014.01406998655</v>
      </c>
      <c r="E17" s="8">
        <v>6963</v>
      </c>
      <c r="F17" s="8">
        <v>0</v>
      </c>
      <c r="G17" s="8">
        <v>0</v>
      </c>
      <c r="H17" s="8">
        <v>-129</v>
      </c>
      <c r="I17" s="8">
        <v>-7167</v>
      </c>
      <c r="J17" s="8">
        <v>853</v>
      </c>
      <c r="K17" s="8">
        <v>-2.098</v>
      </c>
      <c r="L17" s="8">
        <v>13643.360999999997</v>
      </c>
      <c r="M17" s="8">
        <v>7782</v>
      </c>
      <c r="N17" s="8">
        <v>221.9240000000002</v>
      </c>
      <c r="O17" s="8">
        <v>20502.321999999996</v>
      </c>
      <c r="P17" s="8">
        <v>-6.136000000000003</v>
      </c>
      <c r="Q17" s="8">
        <v>0</v>
      </c>
      <c r="R17" s="8">
        <v>5474.732000000001</v>
      </c>
      <c r="S17" s="8">
        <v>-258.44299999999976</v>
      </c>
      <c r="T17" s="8">
        <v>51</v>
      </c>
      <c r="U17" s="8">
        <v>-14.626</v>
      </c>
      <c r="V17" s="8">
        <v>0</v>
      </c>
      <c r="W17" s="8">
        <v>25524.963069986552</v>
      </c>
      <c r="X17" s="8">
        <v>-948</v>
      </c>
      <c r="Y17" s="8">
        <v>0</v>
      </c>
      <c r="Z17" s="8">
        <v>0</v>
      </c>
      <c r="AA17" s="8">
        <v>82865</v>
      </c>
      <c r="AB17" s="8">
        <v>12</v>
      </c>
      <c r="AC17" s="8">
        <v>0</v>
      </c>
      <c r="AD17" s="30">
        <v>0</v>
      </c>
      <c r="AE17" s="9">
        <f>SUM(Q17:AD17)</f>
        <v>112706.62606998655</v>
      </c>
    </row>
    <row r="18" spans="1:31" ht="30" customHeight="1">
      <c r="A18" s="43" t="s">
        <v>38</v>
      </c>
      <c r="B18" s="6">
        <f>SUM(B19:B20)</f>
        <v>691913.1045369384</v>
      </c>
      <c r="C18" s="7">
        <f aca="true" t="shared" si="6" ref="C18:P18">C19+C20</f>
        <v>118821</v>
      </c>
      <c r="D18" s="7">
        <f t="shared" si="6"/>
        <v>-7518.795463061583</v>
      </c>
      <c r="E18" s="7">
        <f t="shared" si="6"/>
        <v>31</v>
      </c>
      <c r="F18" s="7">
        <f t="shared" si="6"/>
        <v>39923</v>
      </c>
      <c r="G18" s="7">
        <f t="shared" si="6"/>
        <v>0</v>
      </c>
      <c r="H18" s="7">
        <f t="shared" si="6"/>
        <v>4</v>
      </c>
      <c r="I18" s="7">
        <f>I19+I20</f>
        <v>-6285</v>
      </c>
      <c r="J18" s="7">
        <f>J19+J20</f>
        <v>3143</v>
      </c>
      <c r="K18" s="7">
        <f t="shared" si="6"/>
        <v>92860.64199999999</v>
      </c>
      <c r="L18" s="7">
        <f t="shared" si="6"/>
        <v>1574.384</v>
      </c>
      <c r="M18" s="7">
        <f t="shared" si="6"/>
        <v>23863</v>
      </c>
      <c r="N18" s="7">
        <f t="shared" si="6"/>
        <v>16602.315000000002</v>
      </c>
      <c r="O18" s="7">
        <f t="shared" si="6"/>
        <v>408881.15</v>
      </c>
      <c r="P18" s="7">
        <f t="shared" si="6"/>
        <v>13.408999999999999</v>
      </c>
      <c r="Q18" s="7">
        <f>Q19+Q20</f>
        <v>-20.356</v>
      </c>
      <c r="R18" s="7">
        <f aca="true" t="shared" si="7" ref="R18:AB18">R19+R20</f>
        <v>133429.972</v>
      </c>
      <c r="S18" s="7">
        <f t="shared" si="7"/>
        <v>11026.942999999997</v>
      </c>
      <c r="T18" s="7">
        <f t="shared" si="7"/>
        <v>4469</v>
      </c>
      <c r="U18" s="7">
        <f t="shared" si="7"/>
        <v>-583.03</v>
      </c>
      <c r="V18" s="7">
        <f t="shared" si="7"/>
        <v>-6297.323</v>
      </c>
      <c r="W18" s="7">
        <f>W19+W20</f>
        <v>365581.6702472589</v>
      </c>
      <c r="X18" s="7">
        <f>X19+X20</f>
        <v>77251</v>
      </c>
      <c r="Y18" s="7">
        <f t="shared" si="7"/>
        <v>-319</v>
      </c>
      <c r="Z18" s="7">
        <f t="shared" si="7"/>
        <v>32348</v>
      </c>
      <c r="AA18" s="7">
        <f t="shared" si="7"/>
        <v>84010</v>
      </c>
      <c r="AB18" s="7">
        <f t="shared" si="7"/>
        <v>31</v>
      </c>
      <c r="AC18" s="7">
        <f>AC19+AC20</f>
        <v>96153.71599999997</v>
      </c>
      <c r="AD18" s="7">
        <f>AD19+AD20</f>
        <v>-121</v>
      </c>
      <c r="AE18" s="9">
        <f>AE19+AE20</f>
        <v>796960.5922472589</v>
      </c>
    </row>
    <row r="19" spans="1:31" ht="30" customHeight="1">
      <c r="A19" s="44" t="s">
        <v>36</v>
      </c>
      <c r="B19" s="10">
        <f>SUM(C19:P19)</f>
        <v>324197.5062827119</v>
      </c>
      <c r="C19" s="33">
        <v>17599</v>
      </c>
      <c r="D19" s="8">
        <v>-572.578717288067</v>
      </c>
      <c r="E19" s="8">
        <v>6</v>
      </c>
      <c r="F19" s="8">
        <v>-16</v>
      </c>
      <c r="G19" s="8">
        <v>0</v>
      </c>
      <c r="H19" s="8">
        <v>4</v>
      </c>
      <c r="I19" s="8">
        <v>655</v>
      </c>
      <c r="J19" s="8">
        <v>2921</v>
      </c>
      <c r="K19" s="8">
        <v>92860.64199999999</v>
      </c>
      <c r="L19" s="8">
        <v>-2.3</v>
      </c>
      <c r="M19" s="8">
        <v>23085</v>
      </c>
      <c r="N19" s="8">
        <v>8789.885</v>
      </c>
      <c r="O19" s="8">
        <v>178860.65600000002</v>
      </c>
      <c r="P19" s="8">
        <v>7.202</v>
      </c>
      <c r="Q19" s="8">
        <v>-20</v>
      </c>
      <c r="R19" s="8">
        <v>127694.373</v>
      </c>
      <c r="S19" s="8">
        <v>11977.960999999998</v>
      </c>
      <c r="T19" s="8">
        <v>3351</v>
      </c>
      <c r="U19" s="8">
        <v>-443.974</v>
      </c>
      <c r="V19" s="8">
        <v>-6297.323</v>
      </c>
      <c r="W19" s="8">
        <v>200956.01090455963</v>
      </c>
      <c r="X19" s="8">
        <v>15215</v>
      </c>
      <c r="Y19" s="8">
        <v>-319</v>
      </c>
      <c r="Z19" s="8">
        <v>-12759</v>
      </c>
      <c r="AA19" s="8">
        <v>4707</v>
      </c>
      <c r="AB19" s="8">
        <v>10</v>
      </c>
      <c r="AC19" s="8">
        <v>10663.912999999999</v>
      </c>
      <c r="AD19" s="30">
        <v>0</v>
      </c>
      <c r="AE19" s="9">
        <f>SUM(Q19:AD19)</f>
        <v>354735.96090455964</v>
      </c>
    </row>
    <row r="20" spans="1:31" ht="30" customHeight="1">
      <c r="A20" s="44" t="s">
        <v>37</v>
      </c>
      <c r="B20" s="10">
        <f>SUM(C20:P20)</f>
        <v>367715.59825422644</v>
      </c>
      <c r="C20" s="33">
        <v>101222</v>
      </c>
      <c r="D20" s="8">
        <v>-6946.216745773516</v>
      </c>
      <c r="E20" s="8">
        <v>25</v>
      </c>
      <c r="F20" s="8">
        <v>39939</v>
      </c>
      <c r="G20" s="8">
        <v>0</v>
      </c>
      <c r="H20" s="8">
        <v>0</v>
      </c>
      <c r="I20" s="8">
        <v>-6940</v>
      </c>
      <c r="J20" s="8">
        <v>222</v>
      </c>
      <c r="K20" s="8">
        <v>0</v>
      </c>
      <c r="L20" s="8">
        <v>1576.684</v>
      </c>
      <c r="M20" s="8">
        <v>778</v>
      </c>
      <c r="N20" s="8">
        <v>7812.43</v>
      </c>
      <c r="O20" s="8">
        <v>230020.49399999998</v>
      </c>
      <c r="P20" s="8">
        <v>6.207</v>
      </c>
      <c r="Q20" s="8">
        <v>-0.356</v>
      </c>
      <c r="R20" s="8">
        <v>5735.598999999999</v>
      </c>
      <c r="S20" s="8">
        <v>-951.018</v>
      </c>
      <c r="T20" s="8">
        <v>1118</v>
      </c>
      <c r="U20" s="8">
        <v>-139.056</v>
      </c>
      <c r="V20" s="8">
        <v>0</v>
      </c>
      <c r="W20" s="8">
        <v>164625.65934269928</v>
      </c>
      <c r="X20" s="8">
        <v>62036</v>
      </c>
      <c r="Y20" s="8">
        <v>0</v>
      </c>
      <c r="Z20" s="8">
        <v>45107</v>
      </c>
      <c r="AA20" s="8">
        <v>79303</v>
      </c>
      <c r="AB20" s="8">
        <v>21</v>
      </c>
      <c r="AC20" s="8">
        <v>85489.80299999997</v>
      </c>
      <c r="AD20" s="30">
        <v>-121</v>
      </c>
      <c r="AE20" s="9">
        <f>SUM(Q20:AD20)</f>
        <v>442224.6313426992</v>
      </c>
    </row>
    <row r="21" spans="1:31" s="11" customFormat="1" ht="30" customHeight="1">
      <c r="A21" s="43" t="s">
        <v>39</v>
      </c>
      <c r="B21" s="6">
        <f>SUM(C21:P21)</f>
        <v>599653.4286473166</v>
      </c>
      <c r="C21" s="32">
        <v>452000</v>
      </c>
      <c r="D21" s="7">
        <v>14811.176297383976</v>
      </c>
      <c r="E21" s="7">
        <v>11597</v>
      </c>
      <c r="F21" s="7">
        <v>3999</v>
      </c>
      <c r="G21" s="7">
        <v>1525</v>
      </c>
      <c r="H21" s="7">
        <v>0</v>
      </c>
      <c r="I21" s="7">
        <v>8449</v>
      </c>
      <c r="J21" s="7">
        <v>29784.81534993276</v>
      </c>
      <c r="K21" s="7">
        <v>-6165.785</v>
      </c>
      <c r="L21" s="7">
        <v>10749.003</v>
      </c>
      <c r="M21" s="7">
        <v>11976</v>
      </c>
      <c r="N21" s="7">
        <v>6445.9400000000005</v>
      </c>
      <c r="O21" s="7">
        <v>54482.279</v>
      </c>
      <c r="P21" s="7">
        <v>0</v>
      </c>
      <c r="Q21" s="13">
        <v>316.981</v>
      </c>
      <c r="R21" s="7">
        <v>85548.704</v>
      </c>
      <c r="S21" s="7">
        <v>7991.358000000001</v>
      </c>
      <c r="T21" s="7">
        <v>77601</v>
      </c>
      <c r="U21" s="7">
        <v>743.551</v>
      </c>
      <c r="V21" s="7">
        <v>0</v>
      </c>
      <c r="W21" s="7">
        <v>316235.4491209398</v>
      </c>
      <c r="X21" s="7">
        <v>11967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29">
        <v>7210</v>
      </c>
      <c r="AE21" s="9">
        <f>SUM(Q21:AD21)</f>
        <v>507614.04312093987</v>
      </c>
    </row>
    <row r="22" spans="1:31" s="11" customFormat="1" ht="30" customHeight="1">
      <c r="A22" s="43" t="s">
        <v>40</v>
      </c>
      <c r="B22" s="6">
        <f>SUM(C22:P22)</f>
        <v>284.62899999999996</v>
      </c>
      <c r="C22" s="32">
        <v>0</v>
      </c>
      <c r="D22" s="7"/>
      <c r="E22" s="7"/>
      <c r="F22" s="7">
        <v>0</v>
      </c>
      <c r="G22" s="7">
        <v>0</v>
      </c>
      <c r="H22" s="7"/>
      <c r="I22" s="7">
        <v>0</v>
      </c>
      <c r="J22" s="7"/>
      <c r="K22" s="7">
        <v>22.544</v>
      </c>
      <c r="L22" s="7"/>
      <c r="M22" s="7"/>
      <c r="N22" s="7"/>
      <c r="O22" s="7">
        <v>262.085</v>
      </c>
      <c r="P22" s="7"/>
      <c r="Q22" s="13"/>
      <c r="R22" s="7">
        <v>-87.18199999999999</v>
      </c>
      <c r="S22" s="7"/>
      <c r="T22" s="7"/>
      <c r="U22" s="7">
        <v>0</v>
      </c>
      <c r="V22" s="7">
        <v>7.83</v>
      </c>
      <c r="W22" s="7"/>
      <c r="X22" s="7"/>
      <c r="Y22" s="7"/>
      <c r="Z22" s="7">
        <v>0</v>
      </c>
      <c r="AA22" s="7">
        <v>0</v>
      </c>
      <c r="AB22" s="7"/>
      <c r="AC22" s="7"/>
      <c r="AD22" s="29">
        <v>0</v>
      </c>
      <c r="AE22" s="9">
        <f>SUM(Q22:AD22)</f>
        <v>-79.35199999999999</v>
      </c>
    </row>
    <row r="23" spans="1:31" s="11" customFormat="1" ht="30" customHeight="1">
      <c r="A23" s="43" t="s">
        <v>41</v>
      </c>
      <c r="B23" s="6" t="e">
        <f>SUM(B24:B27)</f>
        <v>#REF!</v>
      </c>
      <c r="C23" s="32">
        <v>0</v>
      </c>
      <c r="D23" s="7" t="e">
        <f aca="true" t="shared" si="8" ref="D23:P23">D24+D25+D26+D27</f>
        <v>#REF!</v>
      </c>
      <c r="E23" s="7">
        <f t="shared" si="8"/>
        <v>-2</v>
      </c>
      <c r="F23" s="7">
        <f t="shared" si="8"/>
        <v>0</v>
      </c>
      <c r="G23" s="7">
        <f t="shared" si="8"/>
        <v>0</v>
      </c>
      <c r="H23" s="7">
        <f t="shared" si="8"/>
        <v>23</v>
      </c>
      <c r="I23" s="7">
        <f>I24+I25+I26+I27</f>
        <v>132</v>
      </c>
      <c r="J23" s="7">
        <f>J24+J25+J26+J27</f>
        <v>4756</v>
      </c>
      <c r="K23" s="7">
        <f t="shared" si="8"/>
        <v>0.020224922363741422</v>
      </c>
      <c r="L23" s="7">
        <f t="shared" si="8"/>
        <v>-4638.822</v>
      </c>
      <c r="M23" s="7">
        <f t="shared" si="8"/>
        <v>0</v>
      </c>
      <c r="N23" s="7"/>
      <c r="O23" s="7">
        <f t="shared" si="8"/>
        <v>1.484</v>
      </c>
      <c r="P23" s="7">
        <f t="shared" si="8"/>
        <v>0</v>
      </c>
      <c r="Q23" s="7">
        <f>Q24+Q25+Q26+Q27</f>
        <v>0</v>
      </c>
      <c r="R23" s="7">
        <f aca="true" t="shared" si="9" ref="R23:AD23">R24+R25+R26+R27</f>
        <v>0</v>
      </c>
      <c r="S23" s="7">
        <f t="shared" si="9"/>
        <v>0</v>
      </c>
      <c r="T23" s="7">
        <f t="shared" si="9"/>
        <v>0</v>
      </c>
      <c r="U23" s="7">
        <f t="shared" si="9"/>
        <v>13351.088</v>
      </c>
      <c r="V23" s="7">
        <f t="shared" si="9"/>
        <v>0</v>
      </c>
      <c r="W23" s="7">
        <f>W24+W25+W26+W27</f>
        <v>0</v>
      </c>
      <c r="X23" s="7">
        <f>X24+X25+X26+X27</f>
        <v>0</v>
      </c>
      <c r="Y23" s="7">
        <f>Y24+Y25+Y26+V27</f>
        <v>0</v>
      </c>
      <c r="Z23" s="7">
        <f>Z24+Z25+Z26+Y27</f>
        <v>0</v>
      </c>
      <c r="AA23" s="7">
        <f t="shared" si="9"/>
        <v>0</v>
      </c>
      <c r="AB23" s="7">
        <f t="shared" si="9"/>
        <v>0</v>
      </c>
      <c r="AC23" s="7" t="e">
        <f t="shared" si="9"/>
        <v>#REF!</v>
      </c>
      <c r="AD23" s="7">
        <f t="shared" si="9"/>
        <v>0</v>
      </c>
      <c r="AE23" s="9" t="e">
        <f>AE24+AE25+AE26+AE27</f>
        <v>#REF!</v>
      </c>
    </row>
    <row r="24" spans="1:31" ht="30" customHeight="1">
      <c r="A24" s="45" t="s">
        <v>42</v>
      </c>
      <c r="B24" s="10">
        <f>SUM(C24:P24)</f>
        <v>-22.05577507763626</v>
      </c>
      <c r="C24" s="33"/>
      <c r="D24" s="8"/>
      <c r="E24" s="8"/>
      <c r="F24" s="8"/>
      <c r="G24" s="8"/>
      <c r="H24" s="8"/>
      <c r="I24" s="8">
        <v>4</v>
      </c>
      <c r="J24" s="8"/>
      <c r="K24" s="8">
        <v>0.020224922363741422</v>
      </c>
      <c r="L24" s="8">
        <v>-26.076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30"/>
      <c r="AE24" s="9">
        <f>SUM(Q24:AD24)</f>
        <v>0</v>
      </c>
    </row>
    <row r="25" spans="1:31" ht="30" customHeight="1">
      <c r="A25" s="45" t="s">
        <v>43</v>
      </c>
      <c r="B25" s="10" t="e">
        <f>SUM(C25:P25)</f>
        <v>#REF!</v>
      </c>
      <c r="C25" s="33"/>
      <c r="D25" s="8" t="e">
        <v>#REF!</v>
      </c>
      <c r="E25" s="8">
        <v>-2</v>
      </c>
      <c r="F25" s="8">
        <v>0</v>
      </c>
      <c r="G25" s="8">
        <v>0</v>
      </c>
      <c r="H25" s="8">
        <v>23</v>
      </c>
      <c r="I25" s="8"/>
      <c r="J25" s="8">
        <v>0</v>
      </c>
      <c r="K25" s="8">
        <v>0</v>
      </c>
      <c r="L25" s="8"/>
      <c r="M25" s="8"/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2879.039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 t="e">
        <v>#REF!</v>
      </c>
      <c r="AD25" s="30">
        <v>0</v>
      </c>
      <c r="AE25" s="9" t="e">
        <f>SUM(Q25:AD25)</f>
        <v>#REF!</v>
      </c>
    </row>
    <row r="26" spans="1:31" ht="30" customHeight="1">
      <c r="A26" s="46" t="s">
        <v>44</v>
      </c>
      <c r="B26" s="10">
        <f>SUM(C26:P26)</f>
        <v>0</v>
      </c>
      <c r="C26" s="3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30"/>
      <c r="AE26" s="9">
        <f>SUM(Q26:AD26)</f>
        <v>0</v>
      </c>
    </row>
    <row r="27" spans="1:31" ht="30" customHeight="1">
      <c r="A27" s="45" t="s">
        <v>45</v>
      </c>
      <c r="B27" s="10">
        <f>SUM(C27:P27)</f>
        <v>272.7379999999999</v>
      </c>
      <c r="C27" s="33"/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128</v>
      </c>
      <c r="J27" s="8">
        <v>4756</v>
      </c>
      <c r="K27" s="8">
        <v>0</v>
      </c>
      <c r="L27" s="8">
        <v>-4612.746</v>
      </c>
      <c r="M27" s="8"/>
      <c r="N27" s="8">
        <v>0</v>
      </c>
      <c r="O27" s="8">
        <v>1.484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10472.048999999999</v>
      </c>
      <c r="V27" s="8">
        <v>0</v>
      </c>
      <c r="W27" s="8">
        <v>0</v>
      </c>
      <c r="X27" s="8">
        <v>0</v>
      </c>
      <c r="Y27" s="8">
        <v>0</v>
      </c>
      <c r="Z27" s="17">
        <v>0</v>
      </c>
      <c r="AA27" s="8">
        <v>0</v>
      </c>
      <c r="AB27" s="8">
        <v>0</v>
      </c>
      <c r="AC27" s="8">
        <v>0</v>
      </c>
      <c r="AD27" s="30"/>
      <c r="AE27" s="9">
        <f>SUM(Q27:AD27)</f>
        <v>10472.048999999999</v>
      </c>
    </row>
    <row r="28" spans="1:31" ht="30" customHeight="1">
      <c r="A28" s="43" t="s">
        <v>46</v>
      </c>
      <c r="B28" s="6" t="e">
        <f>SUM(B29:B30)</f>
        <v>#REF!</v>
      </c>
      <c r="C28" s="7">
        <f aca="true" t="shared" si="10" ref="C28:P28">C29+C30</f>
        <v>47645</v>
      </c>
      <c r="D28" s="7" t="e">
        <f t="shared" si="10"/>
        <v>#REF!</v>
      </c>
      <c r="E28" s="7">
        <f t="shared" si="10"/>
        <v>-4531</v>
      </c>
      <c r="F28" s="7">
        <f t="shared" si="10"/>
        <v>13146</v>
      </c>
      <c r="G28" s="7">
        <f t="shared" si="10"/>
        <v>0</v>
      </c>
      <c r="H28" s="7">
        <f t="shared" si="10"/>
        <v>-3934</v>
      </c>
      <c r="I28" s="7">
        <f>I29+I30</f>
        <v>106592</v>
      </c>
      <c r="J28" s="7">
        <f>J29+J30</f>
        <v>-305367.01077779196</v>
      </c>
      <c r="K28" s="7">
        <f t="shared" si="10"/>
        <v>145692.59500000003</v>
      </c>
      <c r="L28" s="7">
        <f t="shared" si="10"/>
        <v>9633.073999999999</v>
      </c>
      <c r="M28" s="7">
        <f t="shared" si="10"/>
        <v>13894</v>
      </c>
      <c r="N28" s="7">
        <f t="shared" si="10"/>
        <v>3891.3720000000003</v>
      </c>
      <c r="O28" s="7">
        <f t="shared" si="10"/>
        <v>54489.21299999999</v>
      </c>
      <c r="P28" s="7">
        <f t="shared" si="10"/>
        <v>42.59858764760814</v>
      </c>
      <c r="Q28" s="7">
        <f>Q29+Q30</f>
        <v>301.13583175902374</v>
      </c>
      <c r="R28" s="7">
        <f aca="true" t="shared" si="11" ref="R28:AD28">R29+R30</f>
        <v>22387.368999999995</v>
      </c>
      <c r="S28" s="7">
        <f t="shared" si="11"/>
        <v>9386.74</v>
      </c>
      <c r="T28" s="7">
        <f t="shared" si="11"/>
        <v>14871</v>
      </c>
      <c r="U28" s="7">
        <f t="shared" si="11"/>
        <v>-8814.954999999998</v>
      </c>
      <c r="V28" s="7">
        <f t="shared" si="11"/>
        <v>157386.83800000002</v>
      </c>
      <c r="W28" s="7">
        <f>W29+W30</f>
        <v>-394327.5958787333</v>
      </c>
      <c r="X28" s="7">
        <f>X29+X30</f>
        <v>139349</v>
      </c>
      <c r="Y28" s="7">
        <f t="shared" si="11"/>
        <v>1934</v>
      </c>
      <c r="Z28" s="7">
        <f t="shared" si="11"/>
        <v>4084</v>
      </c>
      <c r="AA28" s="7">
        <f t="shared" si="11"/>
        <v>-1164</v>
      </c>
      <c r="AB28" s="7">
        <f t="shared" si="11"/>
        <v>359</v>
      </c>
      <c r="AC28" s="7">
        <f t="shared" si="11"/>
        <v>78982</v>
      </c>
      <c r="AD28" s="7">
        <f t="shared" si="11"/>
        <v>16465</v>
      </c>
      <c r="AE28" s="9">
        <f>AE29+AE30</f>
        <v>41199.531953025726</v>
      </c>
    </row>
    <row r="29" spans="1:31" ht="30" customHeight="1">
      <c r="A29" s="44" t="s">
        <v>47</v>
      </c>
      <c r="B29" s="10" t="e">
        <f>SUM(C29:P29)</f>
        <v>#REF!</v>
      </c>
      <c r="C29" s="33">
        <v>12879</v>
      </c>
      <c r="D29" s="8" t="e">
        <v>#REF!</v>
      </c>
      <c r="E29" s="8">
        <v>1</v>
      </c>
      <c r="F29" s="8">
        <v>0</v>
      </c>
      <c r="G29" s="8">
        <v>0</v>
      </c>
      <c r="H29" s="8">
        <v>0</v>
      </c>
      <c r="I29" s="8">
        <v>77523</v>
      </c>
      <c r="J29" s="8">
        <v>15377.568343649222</v>
      </c>
      <c r="K29" s="8">
        <v>0</v>
      </c>
      <c r="L29" s="8">
        <v>0</v>
      </c>
      <c r="M29" s="8">
        <v>0</v>
      </c>
      <c r="N29" s="8">
        <v>0</v>
      </c>
      <c r="O29" s="8">
        <v>82.805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26261.09265131357</v>
      </c>
      <c r="X29" s="8">
        <v>18372</v>
      </c>
      <c r="Y29" s="8">
        <v>-29</v>
      </c>
      <c r="Z29" s="8">
        <v>0</v>
      </c>
      <c r="AA29" s="8">
        <v>0</v>
      </c>
      <c r="AB29" s="8">
        <v>0</v>
      </c>
      <c r="AC29" s="8">
        <v>44216</v>
      </c>
      <c r="AD29" s="30">
        <v>17043</v>
      </c>
      <c r="AE29" s="9">
        <f>SUM(Q29:AD29)</f>
        <v>105863.09265131358</v>
      </c>
    </row>
    <row r="30" spans="1:31" ht="30" customHeight="1">
      <c r="A30" s="44" t="s">
        <v>0</v>
      </c>
      <c r="B30" s="10">
        <f>SUM(C30:P30)</f>
        <v>-124669.53153379355</v>
      </c>
      <c r="C30" s="33">
        <v>34766</v>
      </c>
      <c r="D30" s="8">
        <v>-100000</v>
      </c>
      <c r="E30" s="8">
        <v>-4532</v>
      </c>
      <c r="F30" s="8">
        <v>13146</v>
      </c>
      <c r="G30" s="8">
        <v>0</v>
      </c>
      <c r="H30" s="8">
        <v>-3934</v>
      </c>
      <c r="I30" s="8">
        <v>29069</v>
      </c>
      <c r="J30" s="8">
        <v>-320744.5791214412</v>
      </c>
      <c r="K30" s="8">
        <v>145692.59500000003</v>
      </c>
      <c r="L30" s="8">
        <v>9633.073999999999</v>
      </c>
      <c r="M30" s="8">
        <v>13894</v>
      </c>
      <c r="N30" s="8">
        <v>3891.3720000000003</v>
      </c>
      <c r="O30" s="8">
        <v>54406.40799999999</v>
      </c>
      <c r="P30" s="8">
        <v>42.59858764760814</v>
      </c>
      <c r="Q30" s="8">
        <v>301.13583175902374</v>
      </c>
      <c r="R30" s="8">
        <v>22387.368999999995</v>
      </c>
      <c r="S30" s="8">
        <v>9386.74</v>
      </c>
      <c r="T30" s="8">
        <v>14871</v>
      </c>
      <c r="U30" s="8">
        <v>-8814.954999999998</v>
      </c>
      <c r="V30" s="8">
        <v>157386.83800000002</v>
      </c>
      <c r="W30" s="8">
        <v>-420588.6885300469</v>
      </c>
      <c r="X30" s="8">
        <v>120977</v>
      </c>
      <c r="Y30" s="8">
        <v>1963</v>
      </c>
      <c r="Z30" s="8">
        <v>4084</v>
      </c>
      <c r="AA30" s="8">
        <v>-1164</v>
      </c>
      <c r="AB30" s="8">
        <v>359</v>
      </c>
      <c r="AC30" s="8">
        <v>34766</v>
      </c>
      <c r="AD30" s="30">
        <v>-578</v>
      </c>
      <c r="AE30" s="9">
        <f>SUM(Q30:AD30)</f>
        <v>-64663.56069828785</v>
      </c>
    </row>
    <row r="31" spans="1:31" ht="30" customHeight="1" thickBot="1">
      <c r="A31" s="47" t="s">
        <v>15</v>
      </c>
      <c r="B31" s="27"/>
      <c r="C31" s="27"/>
      <c r="D31" s="27"/>
      <c r="E31" s="27"/>
      <c r="F31" s="27"/>
      <c r="G31" s="28"/>
      <c r="H31" s="27"/>
      <c r="I31" s="27"/>
      <c r="J31" s="27"/>
      <c r="K31" s="27"/>
      <c r="L31" s="27"/>
      <c r="M31" s="27"/>
      <c r="N31" s="28"/>
      <c r="O31" s="27"/>
      <c r="P31" s="27"/>
      <c r="Q31" s="14">
        <v>-132.25359423451698</v>
      </c>
      <c r="R31" s="14">
        <v>56378.486999999965</v>
      </c>
      <c r="S31" s="14">
        <v>-953.9699999999975</v>
      </c>
      <c r="T31" s="14">
        <v>17452</v>
      </c>
      <c r="U31" s="14">
        <v>29317.266999999996</v>
      </c>
      <c r="V31" s="14">
        <v>34986.225999999966</v>
      </c>
      <c r="W31" s="14">
        <v>-343052.56223738147</v>
      </c>
      <c r="X31" s="14">
        <v>-81294</v>
      </c>
      <c r="Y31" s="14">
        <v>-107</v>
      </c>
      <c r="Z31" s="14">
        <v>860</v>
      </c>
      <c r="AA31" s="14">
        <v>-273855</v>
      </c>
      <c r="AB31" s="14">
        <v>21639</v>
      </c>
      <c r="AC31" s="14">
        <v>184992.24715714506</v>
      </c>
      <c r="AD31" s="31">
        <v>416551</v>
      </c>
      <c r="AE31" s="18">
        <v>62781.44132552948</v>
      </c>
    </row>
    <row r="32" spans="1:31" s="12" customFormat="1" ht="15" customHeight="1">
      <c r="A32" s="48"/>
      <c r="J32" s="15"/>
      <c r="M32" s="16"/>
      <c r="N32" s="16"/>
      <c r="Q32" s="12">
        <f>Q7-Q31</f>
        <v>0</v>
      </c>
      <c r="R32" s="12">
        <f aca="true" t="shared" si="12" ref="R32:AE32">R7-R31</f>
        <v>1.1641532182693481E-10</v>
      </c>
      <c r="S32" s="12">
        <f t="shared" si="12"/>
        <v>0</v>
      </c>
      <c r="T32" s="12">
        <f t="shared" si="12"/>
        <v>0</v>
      </c>
      <c r="U32" s="12">
        <f t="shared" si="12"/>
        <v>0</v>
      </c>
      <c r="V32" s="12">
        <f t="shared" si="12"/>
        <v>0.020224922336637974</v>
      </c>
      <c r="W32" s="12">
        <f t="shared" si="12"/>
        <v>0</v>
      </c>
      <c r="X32" s="12">
        <f t="shared" si="12"/>
        <v>0</v>
      </c>
      <c r="Y32" s="12">
        <f t="shared" si="12"/>
        <v>0</v>
      </c>
      <c r="Z32" s="12">
        <f t="shared" si="12"/>
        <v>0</v>
      </c>
      <c r="AA32" s="12">
        <f t="shared" si="12"/>
        <v>0</v>
      </c>
      <c r="AB32" s="12">
        <f t="shared" si="12"/>
        <v>0</v>
      </c>
      <c r="AC32" s="12" t="e">
        <f t="shared" si="12"/>
        <v>#REF!</v>
      </c>
      <c r="AD32" s="12">
        <f t="shared" si="12"/>
        <v>0</v>
      </c>
      <c r="AE32" s="12" t="e">
        <f t="shared" si="12"/>
        <v>#REF!</v>
      </c>
    </row>
    <row r="33" spans="1:15" s="12" customFormat="1" ht="15">
      <c r="A33" s="48"/>
      <c r="M33" s="16"/>
      <c r="N33" s="16"/>
      <c r="O33" s="16"/>
    </row>
    <row r="34" s="12" customFormat="1" ht="15">
      <c r="A34" s="48"/>
    </row>
  </sheetData>
  <sheetProtection/>
  <mergeCells count="6">
    <mergeCell ref="B2:AE2"/>
    <mergeCell ref="Y5:AB5"/>
    <mergeCell ref="Q5:V5"/>
    <mergeCell ref="K5:P5"/>
    <mergeCell ref="W5:X5"/>
    <mergeCell ref="I5:J5"/>
  </mergeCells>
  <printOptions/>
  <pageMargins left="0.91" right="0.18" top="0.68" bottom="0.2" header="0.41" footer="0.5"/>
  <pageSetup horizontalDpi="600" verticalDpi="600" orientation="landscape" paperSize="5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tabSelected="1" zoomScale="75" zoomScaleNormal="75" zoomScalePageLayoutView="0" workbookViewId="0" topLeftCell="A1">
      <pane xSplit="2" ySplit="9" topLeftCell="C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6" sqref="N6"/>
    </sheetView>
  </sheetViews>
  <sheetFormatPr defaultColWidth="9.140625" defaultRowHeight="18" customHeight="1"/>
  <cols>
    <col min="1" max="1" width="5.00390625" style="49" customWidth="1"/>
    <col min="2" max="2" width="52.421875" style="49" customWidth="1"/>
    <col min="3" max="3" width="13.7109375" style="56" customWidth="1"/>
    <col min="4" max="7" width="13.7109375" style="55" customWidth="1"/>
    <col min="8" max="8" width="13.7109375" style="56" customWidth="1"/>
    <col min="9" max="12" width="13.7109375" style="55" customWidth="1"/>
    <col min="13" max="13" width="13.7109375" style="49" customWidth="1"/>
    <col min="14" max="14" width="13.7109375" style="55" customWidth="1"/>
    <col min="15" max="15" width="10.421875" style="49" customWidth="1"/>
    <col min="16" max="16" width="10.8515625" style="49" customWidth="1"/>
    <col min="17" max="17" width="29.140625" style="49" customWidth="1"/>
    <col min="18" max="18" width="11.140625" style="49" customWidth="1"/>
    <col min="19" max="19" width="10.140625" style="49" customWidth="1"/>
    <col min="20" max="20" width="9.140625" style="49" customWidth="1"/>
    <col min="21" max="16384" width="9.140625" style="49" customWidth="1"/>
  </cols>
  <sheetData>
    <row r="1" spans="2:14" ht="18" customHeight="1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2:14" ht="18" customHeight="1">
      <c r="B2" s="50"/>
      <c r="C2" s="51"/>
      <c r="E2" s="54" t="s">
        <v>119</v>
      </c>
      <c r="F2" s="51"/>
      <c r="H2" s="51"/>
      <c r="I2" s="51"/>
      <c r="J2" s="51"/>
      <c r="K2" s="51"/>
      <c r="L2" s="51"/>
      <c r="M2" s="51"/>
      <c r="N2" s="52"/>
    </row>
    <row r="3" spans="2:14" ht="18" customHeight="1">
      <c r="B3" s="50"/>
      <c r="C3" s="51"/>
      <c r="D3" s="51"/>
      <c r="F3" s="52" t="s">
        <v>135</v>
      </c>
      <c r="G3" s="51"/>
      <c r="I3" s="51"/>
      <c r="J3" s="51"/>
      <c r="K3" s="51"/>
      <c r="L3" s="51"/>
      <c r="M3" s="51"/>
      <c r="N3" s="52"/>
    </row>
    <row r="4" spans="3:17" s="58" customFormat="1" ht="18" customHeight="1" thickBot="1"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84" t="s">
        <v>122</v>
      </c>
      <c r="Q4" s="57"/>
    </row>
    <row r="5" spans="3:14" s="58" customFormat="1" ht="18" customHeight="1" thickBot="1">
      <c r="C5" s="59"/>
      <c r="D5" s="60"/>
      <c r="E5" s="60" t="s">
        <v>6</v>
      </c>
      <c r="F5" s="60"/>
      <c r="G5" s="60"/>
      <c r="H5" s="61"/>
      <c r="I5" s="61" t="s">
        <v>49</v>
      </c>
      <c r="J5" s="61"/>
      <c r="K5" s="62"/>
      <c r="L5" s="62"/>
      <c r="M5" s="61"/>
      <c r="N5" s="87"/>
    </row>
    <row r="6" spans="3:14" s="58" customFormat="1" ht="18" customHeight="1">
      <c r="C6" s="63" t="s">
        <v>50</v>
      </c>
      <c r="D6" s="64" t="s">
        <v>51</v>
      </c>
      <c r="E6" s="63" t="s">
        <v>52</v>
      </c>
      <c r="F6" s="64" t="s">
        <v>53</v>
      </c>
      <c r="G6" s="63" t="s">
        <v>54</v>
      </c>
      <c r="H6" s="64" t="s">
        <v>55</v>
      </c>
      <c r="I6" s="63" t="s">
        <v>56</v>
      </c>
      <c r="J6" s="63" t="s">
        <v>124</v>
      </c>
      <c r="K6" s="63" t="s">
        <v>57</v>
      </c>
      <c r="L6" s="64" t="s">
        <v>58</v>
      </c>
      <c r="M6" s="63" t="s">
        <v>59</v>
      </c>
      <c r="N6" s="87"/>
    </row>
    <row r="7" spans="2:14" s="58" customFormat="1" ht="18" customHeight="1">
      <c r="B7" s="85" t="s">
        <v>60</v>
      </c>
      <c r="C7" s="65" t="s">
        <v>61</v>
      </c>
      <c r="D7" s="65" t="s">
        <v>62</v>
      </c>
      <c r="E7" s="65" t="s">
        <v>63</v>
      </c>
      <c r="F7" s="65" t="s">
        <v>64</v>
      </c>
      <c r="G7" s="65" t="s">
        <v>65</v>
      </c>
      <c r="H7" s="65" t="s">
        <v>131</v>
      </c>
      <c r="I7" s="65" t="s">
        <v>133</v>
      </c>
      <c r="J7" s="65" t="s">
        <v>125</v>
      </c>
      <c r="K7" s="65" t="s">
        <v>128</v>
      </c>
      <c r="L7" s="65" t="s">
        <v>63</v>
      </c>
      <c r="M7" s="65" t="s">
        <v>67</v>
      </c>
      <c r="N7" s="87" t="s">
        <v>68</v>
      </c>
    </row>
    <row r="8" spans="2:14" s="58" customFormat="1" ht="18" customHeight="1">
      <c r="B8" s="66"/>
      <c r="C8" s="65" t="s">
        <v>69</v>
      </c>
      <c r="D8" s="65" t="s">
        <v>129</v>
      </c>
      <c r="E8" s="65" t="s">
        <v>70</v>
      </c>
      <c r="F8" s="65" t="s">
        <v>71</v>
      </c>
      <c r="G8" s="65" t="s">
        <v>72</v>
      </c>
      <c r="H8" s="65" t="s">
        <v>66</v>
      </c>
      <c r="I8" s="65" t="s">
        <v>134</v>
      </c>
      <c r="J8" s="65" t="s">
        <v>73</v>
      </c>
      <c r="K8" s="65" t="s">
        <v>73</v>
      </c>
      <c r="L8" s="65" t="s">
        <v>74</v>
      </c>
      <c r="M8" s="65" t="s">
        <v>75</v>
      </c>
      <c r="N8" s="88"/>
    </row>
    <row r="9" spans="1:14" s="70" customFormat="1" ht="18" customHeight="1" thickBot="1">
      <c r="A9" s="67" t="s">
        <v>76</v>
      </c>
      <c r="B9" s="68" t="s">
        <v>77</v>
      </c>
      <c r="C9" s="69" t="s">
        <v>78</v>
      </c>
      <c r="D9" s="69" t="s">
        <v>130</v>
      </c>
      <c r="E9" s="69" t="s">
        <v>79</v>
      </c>
      <c r="F9" s="69" t="s">
        <v>80</v>
      </c>
      <c r="G9" s="69" t="s">
        <v>80</v>
      </c>
      <c r="H9" s="69" t="s">
        <v>132</v>
      </c>
      <c r="I9" s="69" t="s">
        <v>81</v>
      </c>
      <c r="J9" s="69" t="s">
        <v>126</v>
      </c>
      <c r="K9" s="69" t="s">
        <v>127</v>
      </c>
      <c r="L9" s="69" t="s">
        <v>82</v>
      </c>
      <c r="M9" s="69" t="s">
        <v>83</v>
      </c>
      <c r="N9" s="88"/>
    </row>
    <row r="10" spans="1:21" s="74" customFormat="1" ht="18" customHeight="1">
      <c r="A10" s="91" t="s">
        <v>84</v>
      </c>
      <c r="B10" s="92" t="s">
        <v>123</v>
      </c>
      <c r="C10" s="93">
        <v>43195.96514099988</v>
      </c>
      <c r="D10" s="93">
        <v>427.0865699999972</v>
      </c>
      <c r="E10" s="93">
        <v>5540.342619000001</v>
      </c>
      <c r="F10" s="93">
        <v>-29252.784716000002</v>
      </c>
      <c r="G10" s="93">
        <v>75079.9279999999</v>
      </c>
      <c r="H10" s="93">
        <v>-362421.0526259999</v>
      </c>
      <c r="I10" s="93">
        <v>-384356.78299999994</v>
      </c>
      <c r="J10" s="93">
        <v>-167325.49</v>
      </c>
      <c r="K10" s="93">
        <v>-449397.038382</v>
      </c>
      <c r="L10" s="93">
        <v>633463.144374</v>
      </c>
      <c r="M10" s="93">
        <v>715090</v>
      </c>
      <c r="N10" s="93">
        <v>80043.31797999889</v>
      </c>
      <c r="O10" s="73"/>
      <c r="U10" s="49"/>
    </row>
    <row r="11" spans="1:14" ht="18" customHeight="1">
      <c r="A11" s="89" t="s">
        <v>85</v>
      </c>
      <c r="B11" s="90" t="s">
        <v>28</v>
      </c>
      <c r="C11" s="94">
        <v>642487.0051829999</v>
      </c>
      <c r="D11" s="94">
        <v>1280.9895699999993</v>
      </c>
      <c r="E11" s="94">
        <v>18414.578619</v>
      </c>
      <c r="F11" s="94">
        <v>30135.236284</v>
      </c>
      <c r="G11" s="94">
        <v>434450.258</v>
      </c>
      <c r="H11" s="94">
        <v>264883.5212770001</v>
      </c>
      <c r="I11" s="94">
        <v>372144.093</v>
      </c>
      <c r="J11" s="94">
        <v>59136.06500000001</v>
      </c>
      <c r="K11" s="94">
        <v>337528.742898</v>
      </c>
      <c r="L11" s="94">
        <v>757292.273374</v>
      </c>
      <c r="M11" s="94">
        <v>748796</v>
      </c>
      <c r="N11" s="94">
        <v>3666548.7632049997</v>
      </c>
    </row>
    <row r="12" spans="1:14" s="74" customFormat="1" ht="18" customHeight="1">
      <c r="A12" s="71" t="s">
        <v>86</v>
      </c>
      <c r="B12" s="82" t="s">
        <v>30</v>
      </c>
      <c r="C12" s="72">
        <v>0</v>
      </c>
      <c r="D12" s="72">
        <v>0</v>
      </c>
      <c r="E12" s="72">
        <v>0</v>
      </c>
      <c r="F12" s="72">
        <v>0</v>
      </c>
      <c r="G12" s="72">
        <v>-2633.277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-2633.277</v>
      </c>
    </row>
    <row r="13" spans="1:21" s="74" customFormat="1" ht="18" customHeight="1">
      <c r="A13" s="71" t="s">
        <v>87</v>
      </c>
      <c r="B13" s="82" t="s">
        <v>31</v>
      </c>
      <c r="C13" s="86">
        <v>-143093.731</v>
      </c>
      <c r="D13" s="86">
        <v>-14417.39543</v>
      </c>
      <c r="E13" s="86">
        <v>-113.00138099999822</v>
      </c>
      <c r="F13" s="86">
        <v>-2915.5127160000006</v>
      </c>
      <c r="G13" s="86">
        <v>208739.47</v>
      </c>
      <c r="H13" s="86">
        <v>-2904.235723</v>
      </c>
      <c r="I13" s="86">
        <v>-9734.552999999998</v>
      </c>
      <c r="J13" s="86">
        <v>46591.37100000001</v>
      </c>
      <c r="K13" s="86">
        <v>53799.201898</v>
      </c>
      <c r="L13" s="86">
        <v>495286.76437399996</v>
      </c>
      <c r="M13" s="86">
        <v>21122</v>
      </c>
      <c r="N13" s="86">
        <v>652360.378022</v>
      </c>
      <c r="Q13" s="73"/>
      <c r="R13" s="76"/>
      <c r="U13" s="49"/>
    </row>
    <row r="14" spans="1:21" s="74" customFormat="1" ht="17.25" customHeight="1">
      <c r="A14" s="71" t="s">
        <v>88</v>
      </c>
      <c r="B14" s="83" t="s">
        <v>32</v>
      </c>
      <c r="C14" s="75">
        <v>12863.232</v>
      </c>
      <c r="D14" s="75">
        <v>-5.268</v>
      </c>
      <c r="E14" s="75">
        <v>238.114</v>
      </c>
      <c r="F14" s="75">
        <v>-330.381</v>
      </c>
      <c r="G14" s="75">
        <v>24433.873</v>
      </c>
      <c r="H14" s="75">
        <v>1518.7200000000003</v>
      </c>
      <c r="I14" s="75">
        <v>472.668</v>
      </c>
      <c r="J14" s="75">
        <v>36</v>
      </c>
      <c r="K14" s="75">
        <v>143</v>
      </c>
      <c r="L14" s="75">
        <v>167691</v>
      </c>
      <c r="M14" s="75">
        <v>0</v>
      </c>
      <c r="N14" s="72">
        <v>207060.95799999998</v>
      </c>
      <c r="O14" s="77"/>
      <c r="R14" s="73"/>
      <c r="U14" s="49"/>
    </row>
    <row r="15" spans="1:21" s="74" customFormat="1" ht="18" customHeight="1">
      <c r="A15" s="71" t="s">
        <v>89</v>
      </c>
      <c r="B15" s="83" t="s">
        <v>33</v>
      </c>
      <c r="C15" s="75">
        <v>56185.969000000005</v>
      </c>
      <c r="D15" s="75">
        <v>-6371.517919</v>
      </c>
      <c r="E15" s="75">
        <v>5270.108619000001</v>
      </c>
      <c r="F15" s="75">
        <v>-4888.578716000001</v>
      </c>
      <c r="G15" s="75">
        <v>188268.66</v>
      </c>
      <c r="H15" s="75">
        <v>6836.396528000001</v>
      </c>
      <c r="I15" s="75">
        <v>-20083.451</v>
      </c>
      <c r="J15" s="75">
        <v>16404.117000000002</v>
      </c>
      <c r="K15" s="75">
        <v>44502.377898</v>
      </c>
      <c r="L15" s="75">
        <v>142999.92887499998</v>
      </c>
      <c r="M15" s="75">
        <v>0</v>
      </c>
      <c r="N15" s="72">
        <v>429124.01028499997</v>
      </c>
      <c r="O15" s="77"/>
      <c r="Q15" s="73"/>
      <c r="R15" s="73"/>
      <c r="U15" s="49"/>
    </row>
    <row r="16" spans="1:19" s="74" customFormat="1" ht="18" customHeight="1">
      <c r="A16" s="71" t="s">
        <v>90</v>
      </c>
      <c r="B16" s="83" t="s">
        <v>34</v>
      </c>
      <c r="C16" s="75">
        <v>-212142.932</v>
      </c>
      <c r="D16" s="75">
        <v>-8040.609511</v>
      </c>
      <c r="E16" s="75">
        <v>-5621.223999999999</v>
      </c>
      <c r="F16" s="75">
        <v>2303.4470000000006</v>
      </c>
      <c r="G16" s="75">
        <v>-3963.063</v>
      </c>
      <c r="H16" s="75">
        <v>-11259.352251000002</v>
      </c>
      <c r="I16" s="75">
        <v>9876.230000000001</v>
      </c>
      <c r="J16" s="75">
        <v>30151.254000000004</v>
      </c>
      <c r="K16" s="75">
        <v>9153.824</v>
      </c>
      <c r="L16" s="75">
        <v>184595.83549899998</v>
      </c>
      <c r="M16" s="75">
        <v>21122</v>
      </c>
      <c r="N16" s="72">
        <v>16175.409737000038</v>
      </c>
      <c r="O16" s="77"/>
      <c r="R16" s="73"/>
      <c r="S16" s="73"/>
    </row>
    <row r="17" spans="1:21" s="74" customFormat="1" ht="18" customHeight="1">
      <c r="A17" s="71" t="s">
        <v>91</v>
      </c>
      <c r="B17" s="82" t="s">
        <v>35</v>
      </c>
      <c r="C17" s="72">
        <v>265256.93828</v>
      </c>
      <c r="D17" s="72">
        <v>16094.523</v>
      </c>
      <c r="E17" s="72">
        <v>2637.4869999999996</v>
      </c>
      <c r="F17" s="72">
        <v>16252.393</v>
      </c>
      <c r="G17" s="72">
        <v>26785.910999999996</v>
      </c>
      <c r="H17" s="72">
        <v>8941.851000000002</v>
      </c>
      <c r="I17" s="72">
        <v>6199.250999999999</v>
      </c>
      <c r="J17" s="72">
        <v>14</v>
      </c>
      <c r="K17" s="72">
        <v>21534</v>
      </c>
      <c r="L17" s="72">
        <v>196422.646</v>
      </c>
      <c r="M17" s="72">
        <v>-50631</v>
      </c>
      <c r="N17" s="72">
        <v>509508.00028</v>
      </c>
      <c r="O17" s="77"/>
      <c r="U17" s="49"/>
    </row>
    <row r="18" spans="1:15" ht="18" customHeight="1">
      <c r="A18" s="71" t="s">
        <v>92</v>
      </c>
      <c r="B18" s="83" t="s">
        <v>36</v>
      </c>
      <c r="C18" s="75">
        <v>193112.72499999998</v>
      </c>
      <c r="D18" s="75">
        <v>12449.454</v>
      </c>
      <c r="E18" s="75">
        <v>-618.277</v>
      </c>
      <c r="F18" s="75">
        <v>-2982.2200000000003</v>
      </c>
      <c r="G18" s="75">
        <v>26904.972999999998</v>
      </c>
      <c r="H18" s="75">
        <v>7899.656000000002</v>
      </c>
      <c r="I18" s="75">
        <v>-5197.53</v>
      </c>
      <c r="J18" s="75">
        <v>0</v>
      </c>
      <c r="K18" s="75">
        <v>6902</v>
      </c>
      <c r="L18" s="75">
        <v>-11261.261</v>
      </c>
      <c r="M18" s="75">
        <v>0</v>
      </c>
      <c r="N18" s="72">
        <v>227209.51999999996</v>
      </c>
      <c r="O18" s="58"/>
    </row>
    <row r="19" spans="1:16" ht="18" customHeight="1">
      <c r="A19" s="71" t="s">
        <v>93</v>
      </c>
      <c r="B19" s="83" t="s">
        <v>37</v>
      </c>
      <c r="C19" s="75">
        <v>72144.21328000001</v>
      </c>
      <c r="D19" s="75">
        <v>3645.069</v>
      </c>
      <c r="E19" s="75">
        <v>3255.7639999999997</v>
      </c>
      <c r="F19" s="75">
        <v>19234.613</v>
      </c>
      <c r="G19" s="75">
        <v>-119.06200000000001</v>
      </c>
      <c r="H19" s="75">
        <v>1042.195</v>
      </c>
      <c r="I19" s="75">
        <v>11396.780999999999</v>
      </c>
      <c r="J19" s="75">
        <v>14</v>
      </c>
      <c r="K19" s="75">
        <v>14632</v>
      </c>
      <c r="L19" s="75">
        <v>207683.907</v>
      </c>
      <c r="M19" s="75">
        <v>-50631</v>
      </c>
      <c r="N19" s="72">
        <v>282298.48028</v>
      </c>
      <c r="O19" s="58"/>
      <c r="P19" s="53"/>
    </row>
    <row r="20" spans="1:15" ht="18" customHeight="1">
      <c r="A20" s="71" t="s">
        <v>94</v>
      </c>
      <c r="B20" s="82" t="s">
        <v>38</v>
      </c>
      <c r="C20" s="72">
        <v>423749.3659999999</v>
      </c>
      <c r="D20" s="72">
        <v>1157.6090000000004</v>
      </c>
      <c r="E20" s="72">
        <v>752.4780000000001</v>
      </c>
      <c r="F20" s="72">
        <v>6613.656000000001</v>
      </c>
      <c r="G20" s="72">
        <v>169396.63299999997</v>
      </c>
      <c r="H20" s="72">
        <v>11673.226000000002</v>
      </c>
      <c r="I20" s="72">
        <v>50538.767</v>
      </c>
      <c r="J20" s="72">
        <v>1715.338</v>
      </c>
      <c r="K20" s="72">
        <v>120376.85100000001</v>
      </c>
      <c r="L20" s="72">
        <v>8133.360000000001</v>
      </c>
      <c r="M20" s="72">
        <v>487450</v>
      </c>
      <c r="N20" s="72">
        <v>1281557.284</v>
      </c>
      <c r="O20" s="58"/>
    </row>
    <row r="21" spans="1:21" s="74" customFormat="1" ht="18" customHeight="1">
      <c r="A21" s="71" t="s">
        <v>95</v>
      </c>
      <c r="B21" s="83" t="s">
        <v>36</v>
      </c>
      <c r="C21" s="75">
        <v>247830.72799999997</v>
      </c>
      <c r="D21" s="75">
        <v>-6269.900999999998</v>
      </c>
      <c r="E21" s="75">
        <v>-219.73399999999992</v>
      </c>
      <c r="F21" s="75">
        <v>33.714999999999975</v>
      </c>
      <c r="G21" s="75">
        <v>160945.966</v>
      </c>
      <c r="H21" s="75">
        <v>4335.994000000001</v>
      </c>
      <c r="I21" s="75">
        <v>50008.861</v>
      </c>
      <c r="J21" s="75">
        <v>7</v>
      </c>
      <c r="K21" s="75">
        <v>-21.246000000000002</v>
      </c>
      <c r="L21" s="75">
        <v>2477.36</v>
      </c>
      <c r="M21" s="75">
        <v>0</v>
      </c>
      <c r="N21" s="72">
        <v>459128.74299999996</v>
      </c>
      <c r="O21" s="77"/>
      <c r="U21" s="49"/>
    </row>
    <row r="22" spans="1:15" ht="18" customHeight="1">
      <c r="A22" s="71" t="s">
        <v>96</v>
      </c>
      <c r="B22" s="83" t="s">
        <v>37</v>
      </c>
      <c r="C22" s="75">
        <v>175918.63799999998</v>
      </c>
      <c r="D22" s="75">
        <v>7427.509999999998</v>
      </c>
      <c r="E22" s="75">
        <v>972.212</v>
      </c>
      <c r="F22" s="75">
        <v>6579.941000000001</v>
      </c>
      <c r="G22" s="75">
        <v>8450.667</v>
      </c>
      <c r="H22" s="75">
        <v>7337.232000000001</v>
      </c>
      <c r="I22" s="75">
        <v>529.906</v>
      </c>
      <c r="J22" s="75">
        <v>1708.338</v>
      </c>
      <c r="K22" s="75">
        <v>120398.09700000001</v>
      </c>
      <c r="L22" s="75">
        <v>5656</v>
      </c>
      <c r="M22" s="75">
        <v>487450</v>
      </c>
      <c r="N22" s="72">
        <v>822428.541</v>
      </c>
      <c r="O22" s="58"/>
    </row>
    <row r="23" spans="1:15" ht="18" customHeight="1">
      <c r="A23" s="71" t="s">
        <v>97</v>
      </c>
      <c r="B23" s="82" t="s">
        <v>39</v>
      </c>
      <c r="C23" s="72">
        <v>28030.048903</v>
      </c>
      <c r="D23" s="72">
        <v>-529.942</v>
      </c>
      <c r="E23" s="72">
        <v>12462.556999999999</v>
      </c>
      <c r="F23" s="72">
        <v>-417.33000000000175</v>
      </c>
      <c r="G23" s="72">
        <v>497.543</v>
      </c>
      <c r="H23" s="72">
        <v>10411.584000000004</v>
      </c>
      <c r="I23" s="72">
        <v>2463.284</v>
      </c>
      <c r="J23" s="72">
        <v>9567.356</v>
      </c>
      <c r="K23" s="72">
        <v>145107.69</v>
      </c>
      <c r="L23" s="72">
        <v>22641.730000000003</v>
      </c>
      <c r="M23" s="72">
        <v>240423</v>
      </c>
      <c r="N23" s="72">
        <v>470657.520903</v>
      </c>
      <c r="O23" s="58"/>
    </row>
    <row r="24" spans="1:15" ht="18" customHeight="1">
      <c r="A24" s="71" t="s">
        <v>98</v>
      </c>
      <c r="B24" s="82" t="s">
        <v>40</v>
      </c>
      <c r="C24" s="72">
        <v>3859.4750000000004</v>
      </c>
      <c r="D24" s="72">
        <v>0</v>
      </c>
      <c r="E24" s="72">
        <v>-4.262</v>
      </c>
      <c r="F24" s="72">
        <v>0</v>
      </c>
      <c r="G24" s="72">
        <v>499.587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4354.8</v>
      </c>
      <c r="O24" s="58"/>
    </row>
    <row r="25" spans="1:21" s="74" customFormat="1" ht="18" customHeight="1">
      <c r="A25" s="71" t="s">
        <v>99</v>
      </c>
      <c r="B25" s="82" t="s">
        <v>41</v>
      </c>
      <c r="C25" s="72">
        <v>0</v>
      </c>
      <c r="D25" s="72">
        <v>0.19</v>
      </c>
      <c r="E25" s="72">
        <v>0</v>
      </c>
      <c r="F25" s="72">
        <v>0</v>
      </c>
      <c r="G25" s="72">
        <v>-0.085</v>
      </c>
      <c r="H25" s="72">
        <v>4551.1759999999995</v>
      </c>
      <c r="I25" s="72">
        <v>26.192000000000007</v>
      </c>
      <c r="J25" s="72">
        <v>0</v>
      </c>
      <c r="K25" s="72">
        <v>0</v>
      </c>
      <c r="L25" s="72">
        <v>34807.773</v>
      </c>
      <c r="M25" s="72">
        <v>0</v>
      </c>
      <c r="N25" s="72">
        <v>39385.246</v>
      </c>
      <c r="O25" s="77"/>
      <c r="U25" s="49"/>
    </row>
    <row r="26" spans="1:14" s="74" customFormat="1" ht="18" customHeight="1">
      <c r="A26" s="71" t="s">
        <v>100</v>
      </c>
      <c r="B26" s="82" t="s">
        <v>46</v>
      </c>
      <c r="C26" s="72">
        <v>64684.907999999996</v>
      </c>
      <c r="D26" s="72">
        <v>-1023.9949999999999</v>
      </c>
      <c r="E26" s="72">
        <v>2679.32</v>
      </c>
      <c r="F26" s="72">
        <v>10602.03</v>
      </c>
      <c r="G26" s="72">
        <v>31164.476000000013</v>
      </c>
      <c r="H26" s="72">
        <v>232209.92000000004</v>
      </c>
      <c r="I26" s="72">
        <v>322651.152</v>
      </c>
      <c r="J26" s="72">
        <v>1248</v>
      </c>
      <c r="K26" s="72">
        <v>-3289</v>
      </c>
      <c r="L26" s="72">
        <v>0</v>
      </c>
      <c r="M26" s="72">
        <v>50432</v>
      </c>
      <c r="N26" s="72">
        <v>711358.811</v>
      </c>
    </row>
    <row r="27" spans="1:14" ht="18" customHeight="1">
      <c r="A27" s="71" t="s">
        <v>101</v>
      </c>
      <c r="B27" s="83" t="s">
        <v>47</v>
      </c>
      <c r="C27" s="75">
        <v>4983.85</v>
      </c>
      <c r="D27" s="75">
        <v>0</v>
      </c>
      <c r="E27" s="75">
        <v>0</v>
      </c>
      <c r="F27" s="75">
        <v>0</v>
      </c>
      <c r="G27" s="75">
        <v>0</v>
      </c>
      <c r="H27" s="75">
        <v>156920.96000000002</v>
      </c>
      <c r="I27" s="75">
        <v>208798.666</v>
      </c>
      <c r="J27" s="75">
        <v>640</v>
      </c>
      <c r="K27" s="75">
        <v>-2476</v>
      </c>
      <c r="L27" s="75">
        <v>0</v>
      </c>
      <c r="M27" s="75">
        <v>2599</v>
      </c>
      <c r="N27" s="72">
        <v>371466.476</v>
      </c>
    </row>
    <row r="28" spans="1:14" ht="18" customHeight="1">
      <c r="A28" s="71" t="s">
        <v>102</v>
      </c>
      <c r="B28" s="83" t="s">
        <v>0</v>
      </c>
      <c r="C28" s="75">
        <v>59701.058</v>
      </c>
      <c r="D28" s="75">
        <v>-1023.9949999999999</v>
      </c>
      <c r="E28" s="75">
        <v>2679.32</v>
      </c>
      <c r="F28" s="75">
        <v>10602.03</v>
      </c>
      <c r="G28" s="75">
        <v>31164.476000000013</v>
      </c>
      <c r="H28" s="75">
        <v>75288.96</v>
      </c>
      <c r="I28" s="75">
        <v>113852.48599999999</v>
      </c>
      <c r="J28" s="75">
        <v>608</v>
      </c>
      <c r="K28" s="75">
        <v>-813</v>
      </c>
      <c r="L28" s="75">
        <v>0</v>
      </c>
      <c r="M28" s="75">
        <v>47833</v>
      </c>
      <c r="N28" s="72">
        <v>339892.335</v>
      </c>
    </row>
    <row r="29" spans="1:14" ht="18" customHeight="1">
      <c r="A29" s="89" t="s">
        <v>103</v>
      </c>
      <c r="B29" s="90" t="s">
        <v>29</v>
      </c>
      <c r="C29" s="94">
        <v>599291.040042</v>
      </c>
      <c r="D29" s="94">
        <v>853.9030000000021</v>
      </c>
      <c r="E29" s="94">
        <v>12874.235999999999</v>
      </c>
      <c r="F29" s="94">
        <v>59388.021</v>
      </c>
      <c r="G29" s="94">
        <v>359370.3300000001</v>
      </c>
      <c r="H29" s="94">
        <v>627304.573903</v>
      </c>
      <c r="I29" s="94">
        <v>756500.8759999999</v>
      </c>
      <c r="J29" s="94">
        <v>226461.555</v>
      </c>
      <c r="K29" s="94">
        <v>786925.78128</v>
      </c>
      <c r="L29" s="94">
        <v>123829.129</v>
      </c>
      <c r="M29" s="94">
        <v>33706</v>
      </c>
      <c r="N29" s="94">
        <v>3586505.445225001</v>
      </c>
    </row>
    <row r="30" spans="1:14" ht="18" customHeight="1">
      <c r="A30" s="71" t="s">
        <v>104</v>
      </c>
      <c r="B30" s="82" t="s">
        <v>30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-3995</v>
      </c>
      <c r="N30" s="72">
        <v>-3995</v>
      </c>
    </row>
    <row r="31" spans="1:14" ht="18" customHeight="1">
      <c r="A31" s="71" t="s">
        <v>105</v>
      </c>
      <c r="B31" s="82" t="s">
        <v>31</v>
      </c>
      <c r="C31" s="86">
        <v>325511.146898</v>
      </c>
      <c r="D31" s="86">
        <v>11206.974</v>
      </c>
      <c r="E31" s="86">
        <v>-6.1859999999999955</v>
      </c>
      <c r="F31" s="86">
        <v>109.68900000000008</v>
      </c>
      <c r="G31" s="86">
        <v>409341.92500000005</v>
      </c>
      <c r="H31" s="86">
        <v>-4868.317</v>
      </c>
      <c r="I31" s="86">
        <v>33515.793999999994</v>
      </c>
      <c r="J31" s="86">
        <v>167.699</v>
      </c>
      <c r="K31" s="86">
        <v>36994.065</v>
      </c>
      <c r="L31" s="86">
        <v>0</v>
      </c>
      <c r="M31" s="86">
        <v>57991</v>
      </c>
      <c r="N31" s="72">
        <v>869963.789898</v>
      </c>
    </row>
    <row r="32" spans="1:14" ht="18" customHeight="1">
      <c r="A32" s="71" t="s">
        <v>106</v>
      </c>
      <c r="B32" s="83" t="s">
        <v>32</v>
      </c>
      <c r="C32" s="75">
        <v>0</v>
      </c>
      <c r="D32" s="75">
        <v>0</v>
      </c>
      <c r="E32" s="75">
        <v>0</v>
      </c>
      <c r="F32" s="75">
        <v>0</v>
      </c>
      <c r="G32" s="75">
        <v>177663.664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5343</v>
      </c>
      <c r="N32" s="72">
        <v>183006.664</v>
      </c>
    </row>
    <row r="33" spans="1:14" ht="18" customHeight="1">
      <c r="A33" s="71" t="s">
        <v>107</v>
      </c>
      <c r="B33" s="83" t="s">
        <v>33</v>
      </c>
      <c r="C33" s="75">
        <v>170872.04228499997</v>
      </c>
      <c r="D33" s="75">
        <v>0</v>
      </c>
      <c r="E33" s="75">
        <v>0</v>
      </c>
      <c r="F33" s="75">
        <v>0</v>
      </c>
      <c r="G33" s="75">
        <v>221916.58400000003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52648</v>
      </c>
      <c r="N33" s="72">
        <v>445436.626285</v>
      </c>
    </row>
    <row r="34" spans="1:14" ht="18" customHeight="1">
      <c r="A34" s="71" t="s">
        <v>108</v>
      </c>
      <c r="B34" s="83" t="s">
        <v>34</v>
      </c>
      <c r="C34" s="75">
        <v>154639.104613</v>
      </c>
      <c r="D34" s="75">
        <v>11206.974</v>
      </c>
      <c r="E34" s="75">
        <v>-6.1859999999999955</v>
      </c>
      <c r="F34" s="75">
        <v>109.68900000000008</v>
      </c>
      <c r="G34" s="75">
        <v>9761.677</v>
      </c>
      <c r="H34" s="75">
        <v>-4868.317</v>
      </c>
      <c r="I34" s="75">
        <v>33515.793999999994</v>
      </c>
      <c r="J34" s="75">
        <v>167.699</v>
      </c>
      <c r="K34" s="75">
        <v>36994.065</v>
      </c>
      <c r="L34" s="75">
        <v>0</v>
      </c>
      <c r="M34" s="75">
        <v>0</v>
      </c>
      <c r="N34" s="72">
        <v>241520.499613</v>
      </c>
    </row>
    <row r="35" spans="1:14" ht="18" customHeight="1">
      <c r="A35" s="71" t="s">
        <v>109</v>
      </c>
      <c r="B35" s="82" t="s">
        <v>35</v>
      </c>
      <c r="C35" s="72">
        <v>2649.5240000000003</v>
      </c>
      <c r="D35" s="72">
        <v>-4480.808999999999</v>
      </c>
      <c r="E35" s="72">
        <v>10811.64</v>
      </c>
      <c r="F35" s="72">
        <v>-87.55999999999999</v>
      </c>
      <c r="G35" s="72">
        <v>0</v>
      </c>
      <c r="H35" s="72">
        <v>-38584.547</v>
      </c>
      <c r="I35" s="72">
        <v>25329.465</v>
      </c>
      <c r="J35" s="72">
        <v>-75.076</v>
      </c>
      <c r="K35" s="72">
        <v>513130.94828</v>
      </c>
      <c r="L35" s="72">
        <v>0</v>
      </c>
      <c r="M35" s="72">
        <v>0</v>
      </c>
      <c r="N35" s="72">
        <v>508693.58528</v>
      </c>
    </row>
    <row r="36" spans="1:14" ht="18" customHeight="1">
      <c r="A36" s="71" t="s">
        <v>110</v>
      </c>
      <c r="B36" s="83" t="s">
        <v>36</v>
      </c>
      <c r="C36" s="75">
        <v>-2996.7</v>
      </c>
      <c r="D36" s="75">
        <v>-849.5379999999999</v>
      </c>
      <c r="E36" s="75">
        <v>10357.938999999998</v>
      </c>
      <c r="F36" s="75">
        <v>-83.579</v>
      </c>
      <c r="G36" s="75">
        <v>0</v>
      </c>
      <c r="H36" s="75">
        <v>-5369.543000000001</v>
      </c>
      <c r="I36" s="75">
        <v>9519.094000000001</v>
      </c>
      <c r="J36" s="75">
        <v>0</v>
      </c>
      <c r="K36" s="75">
        <v>274829.235</v>
      </c>
      <c r="L36" s="75">
        <v>0</v>
      </c>
      <c r="M36" s="75">
        <v>0</v>
      </c>
      <c r="N36" s="72">
        <v>285406.908</v>
      </c>
    </row>
    <row r="37" spans="1:14" ht="18" customHeight="1">
      <c r="A37" s="71" t="s">
        <v>111</v>
      </c>
      <c r="B37" s="83" t="s">
        <v>37</v>
      </c>
      <c r="C37" s="75">
        <v>5646.224</v>
      </c>
      <c r="D37" s="75">
        <v>-3631.2709999999997</v>
      </c>
      <c r="E37" s="75">
        <v>453.701</v>
      </c>
      <c r="F37" s="75">
        <v>-3.981</v>
      </c>
      <c r="G37" s="75">
        <v>0</v>
      </c>
      <c r="H37" s="75">
        <v>-33215.004</v>
      </c>
      <c r="I37" s="75">
        <v>15810.371</v>
      </c>
      <c r="J37" s="75">
        <v>-75.076</v>
      </c>
      <c r="K37" s="75">
        <v>238301.71328000003</v>
      </c>
      <c r="L37" s="75">
        <v>0</v>
      </c>
      <c r="M37" s="75">
        <v>0</v>
      </c>
      <c r="N37" s="72">
        <v>223286.67728000003</v>
      </c>
    </row>
    <row r="38" spans="1:14" ht="18" customHeight="1">
      <c r="A38" s="71" t="s">
        <v>112</v>
      </c>
      <c r="B38" s="82" t="s">
        <v>38</v>
      </c>
      <c r="C38" s="72">
        <v>113308.76441999999</v>
      </c>
      <c r="D38" s="72">
        <v>-3695.504999999999</v>
      </c>
      <c r="E38" s="72">
        <v>-4079.2260000000006</v>
      </c>
      <c r="F38" s="72">
        <v>142.007</v>
      </c>
      <c r="G38" s="72">
        <v>-20801</v>
      </c>
      <c r="H38" s="72">
        <v>216799.119</v>
      </c>
      <c r="I38" s="72">
        <v>193332.575</v>
      </c>
      <c r="J38" s="72">
        <v>220554.932</v>
      </c>
      <c r="K38" s="72">
        <v>237373.76799999998</v>
      </c>
      <c r="L38" s="72">
        <v>-23256.871</v>
      </c>
      <c r="M38" s="72">
        <v>0</v>
      </c>
      <c r="N38" s="72">
        <v>929678.56342</v>
      </c>
    </row>
    <row r="39" spans="1:14" ht="18" customHeight="1">
      <c r="A39" s="71" t="s">
        <v>113</v>
      </c>
      <c r="B39" s="83" t="s">
        <v>36</v>
      </c>
      <c r="C39" s="75">
        <v>107524.83042</v>
      </c>
      <c r="D39" s="75">
        <v>189.16100000000054</v>
      </c>
      <c r="E39" s="75">
        <v>-2962.742</v>
      </c>
      <c r="F39" s="75">
        <v>105.50500000000001</v>
      </c>
      <c r="G39" s="75">
        <v>0</v>
      </c>
      <c r="H39" s="75">
        <v>-7084.418000000001</v>
      </c>
      <c r="I39" s="75">
        <v>51117.176999999996</v>
      </c>
      <c r="J39" s="75">
        <v>218143.272</v>
      </c>
      <c r="K39" s="75">
        <v>82517.56999999999</v>
      </c>
      <c r="L39" s="75">
        <v>2018.5310000000002</v>
      </c>
      <c r="M39" s="75">
        <v>0</v>
      </c>
      <c r="N39" s="72">
        <v>451568.88642</v>
      </c>
    </row>
    <row r="40" spans="1:14" ht="18" customHeight="1">
      <c r="A40" s="71" t="s">
        <v>114</v>
      </c>
      <c r="B40" s="83" t="s">
        <v>37</v>
      </c>
      <c r="C40" s="75">
        <v>5783.934</v>
      </c>
      <c r="D40" s="75">
        <v>-3884.6659999999997</v>
      </c>
      <c r="E40" s="75">
        <v>-1116.4840000000002</v>
      </c>
      <c r="F40" s="75">
        <v>36.502</v>
      </c>
      <c r="G40" s="75">
        <v>-20801</v>
      </c>
      <c r="H40" s="75">
        <v>223883.537</v>
      </c>
      <c r="I40" s="75">
        <v>142215.39800000002</v>
      </c>
      <c r="J40" s="75">
        <v>2411.66</v>
      </c>
      <c r="K40" s="75">
        <v>154856.198</v>
      </c>
      <c r="L40" s="75">
        <v>-25275.402</v>
      </c>
      <c r="M40" s="75">
        <v>0</v>
      </c>
      <c r="N40" s="72">
        <v>478109.677</v>
      </c>
    </row>
    <row r="41" spans="1:14" ht="18" customHeight="1">
      <c r="A41" s="71" t="s">
        <v>115</v>
      </c>
      <c r="B41" s="82" t="s">
        <v>39</v>
      </c>
      <c r="C41" s="72">
        <v>77213.707</v>
      </c>
      <c r="D41" s="72">
        <v>-1120.1309999999994</v>
      </c>
      <c r="E41" s="72">
        <v>-13210.226</v>
      </c>
      <c r="F41" s="72">
        <v>7257.895</v>
      </c>
      <c r="G41" s="72">
        <v>0</v>
      </c>
      <c r="H41" s="72">
        <v>234291.958903</v>
      </c>
      <c r="I41" s="72">
        <v>145193.998</v>
      </c>
      <c r="J41" s="72">
        <v>0</v>
      </c>
      <c r="K41" s="72">
        <v>0</v>
      </c>
      <c r="L41" s="72">
        <v>0</v>
      </c>
      <c r="M41" s="72">
        <v>5206</v>
      </c>
      <c r="N41" s="72">
        <v>454833.201903</v>
      </c>
    </row>
    <row r="42" spans="1:14" ht="18" customHeight="1">
      <c r="A42" s="71" t="s">
        <v>116</v>
      </c>
      <c r="B42" s="82" t="s">
        <v>40</v>
      </c>
      <c r="C42" s="72">
        <v>14284.474999999999</v>
      </c>
      <c r="D42" s="72">
        <v>0</v>
      </c>
      <c r="E42" s="72">
        <v>0</v>
      </c>
      <c r="F42" s="72">
        <v>0</v>
      </c>
      <c r="G42" s="72">
        <v>402.864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14687.338999999998</v>
      </c>
    </row>
    <row r="43" spans="1:14" s="74" customFormat="1" ht="18" customHeight="1">
      <c r="A43" s="71" t="s">
        <v>117</v>
      </c>
      <c r="B43" s="82" t="s">
        <v>41</v>
      </c>
      <c r="C43" s="72">
        <v>0</v>
      </c>
      <c r="D43" s="72">
        <v>0</v>
      </c>
      <c r="E43" s="72">
        <v>0</v>
      </c>
      <c r="F43" s="72">
        <v>43255.24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43255.24</v>
      </c>
    </row>
    <row r="44" spans="1:14" ht="18" customHeight="1">
      <c r="A44" s="71" t="s">
        <v>118</v>
      </c>
      <c r="B44" s="82" t="s">
        <v>46</v>
      </c>
      <c r="C44" s="72">
        <v>66323.42272400002</v>
      </c>
      <c r="D44" s="72">
        <v>-1056.6260000000002</v>
      </c>
      <c r="E44" s="72">
        <v>19358.234</v>
      </c>
      <c r="F44" s="72">
        <v>8710.75</v>
      </c>
      <c r="G44" s="72">
        <v>-29573.459000000003</v>
      </c>
      <c r="H44" s="72">
        <v>219666.36</v>
      </c>
      <c r="I44" s="72">
        <v>359129.044</v>
      </c>
      <c r="J44" s="72">
        <v>5814</v>
      </c>
      <c r="K44" s="72">
        <v>-573</v>
      </c>
      <c r="L44" s="72">
        <v>147086</v>
      </c>
      <c r="M44" s="72">
        <v>-25496</v>
      </c>
      <c r="N44" s="72">
        <v>769388.725724</v>
      </c>
    </row>
    <row r="45" spans="1:19" s="74" customFormat="1" ht="18" customHeight="1">
      <c r="A45" s="71" t="s">
        <v>120</v>
      </c>
      <c r="B45" s="83" t="s">
        <v>47</v>
      </c>
      <c r="C45" s="75">
        <v>0</v>
      </c>
      <c r="D45" s="75">
        <v>0</v>
      </c>
      <c r="E45" s="75">
        <v>0</v>
      </c>
      <c r="F45" s="75">
        <v>0</v>
      </c>
      <c r="G45" s="75">
        <v>0</v>
      </c>
      <c r="H45" s="75">
        <v>113379.84000000001</v>
      </c>
      <c r="I45" s="75">
        <v>153231.135</v>
      </c>
      <c r="J45" s="75">
        <v>3</v>
      </c>
      <c r="K45" s="75">
        <v>962</v>
      </c>
      <c r="L45" s="75">
        <v>118324</v>
      </c>
      <c r="M45" s="75">
        <v>-14434</v>
      </c>
      <c r="N45" s="72">
        <v>371465.97500000003</v>
      </c>
      <c r="O45" s="78"/>
      <c r="P45" s="78"/>
      <c r="Q45" s="78"/>
      <c r="R45" s="78"/>
      <c r="S45" s="78"/>
    </row>
    <row r="46" spans="1:14" ht="18" customHeight="1">
      <c r="A46" s="71" t="s">
        <v>121</v>
      </c>
      <c r="B46" s="83" t="s">
        <v>0</v>
      </c>
      <c r="C46" s="75">
        <v>66323.42272400002</v>
      </c>
      <c r="D46" s="75">
        <v>-1056.6260000000002</v>
      </c>
      <c r="E46" s="75">
        <v>19358.234</v>
      </c>
      <c r="F46" s="75">
        <v>8710.75</v>
      </c>
      <c r="G46" s="75">
        <v>-29573.459000000003</v>
      </c>
      <c r="H46" s="75">
        <v>106286.51999999999</v>
      </c>
      <c r="I46" s="75">
        <v>205897.90899999999</v>
      </c>
      <c r="J46" s="75">
        <v>5811</v>
      </c>
      <c r="K46" s="75">
        <v>-1535</v>
      </c>
      <c r="L46" s="75">
        <v>28762</v>
      </c>
      <c r="M46" s="75">
        <v>-11062</v>
      </c>
      <c r="N46" s="72">
        <v>397922.750724</v>
      </c>
    </row>
    <row r="47" spans="4:12" ht="18" customHeight="1">
      <c r="D47" s="56"/>
      <c r="H47" s="75"/>
      <c r="I47" s="79"/>
      <c r="J47" s="79"/>
      <c r="K47" s="81"/>
      <c r="L47" s="81"/>
    </row>
    <row r="48" spans="4:12" ht="18" customHeight="1">
      <c r="D48" s="56"/>
      <c r="H48" s="75"/>
      <c r="K48" s="81"/>
      <c r="L48" s="81"/>
    </row>
    <row r="49" spans="11:12" ht="18" customHeight="1">
      <c r="K49" s="80"/>
      <c r="L49" s="80"/>
    </row>
    <row r="50" spans="11:12" ht="18" customHeight="1">
      <c r="K50" s="81"/>
      <c r="L50" s="81"/>
    </row>
    <row r="51" spans="11:12" ht="18" customHeight="1">
      <c r="K51" s="79"/>
      <c r="L51" s="79"/>
    </row>
    <row r="57" ht="18" customHeight="1">
      <c r="B57" s="58"/>
    </row>
    <row r="64" ht="18" customHeight="1">
      <c r="M64" s="53"/>
    </row>
    <row r="65" ht="18" customHeight="1">
      <c r="M65" s="53"/>
    </row>
  </sheetData>
  <sheetProtection/>
  <printOptions/>
  <pageMargins left="0.25" right="0.3" top="0.61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naeem</dc:creator>
  <cp:keywords/>
  <dc:description/>
  <cp:lastModifiedBy>basit8895</cp:lastModifiedBy>
  <cp:lastPrinted>2009-11-13T07:27:33Z</cp:lastPrinted>
  <dcterms:created xsi:type="dcterms:W3CDTF">1996-10-14T23:33:28Z</dcterms:created>
  <dcterms:modified xsi:type="dcterms:W3CDTF">2010-11-11T06:11:43Z</dcterms:modified>
  <cp:category/>
  <cp:version/>
  <cp:contentType/>
  <cp:contentStatus/>
</cp:coreProperties>
</file>