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Summary" sheetId="1" r:id="rId1"/>
    <sheet name="US $ (Nostro &amp; Frozen)" sheetId="2" r:id="rId2"/>
    <sheet name="SRL(Converted to USD)" sheetId="3" r:id="rId3"/>
  </sheets>
  <definedNames>
    <definedName name="_xlnm.Print_Area" localSheetId="2">'SRL(Converted to USD)'!$A$1:$K$17</definedName>
    <definedName name="_xlnm.Print_Area" localSheetId="0">'Summary'!$A$1:$T$30</definedName>
    <definedName name="_xlnm.Print_Area" localSheetId="1">'US $ (Nostro &amp; Frozen)'!$A$1:$J$34</definedName>
    <definedName name="_xlnm.Print_Titles" localSheetId="2">'SRL(Converted to USD)'!$1:$5</definedName>
    <definedName name="_xlnm.Print_Titles" localSheetId="1">'US $ (Nostro &amp; Frozen)'!$1:$5</definedName>
  </definedNames>
  <calcPr fullCalcOnLoad="1"/>
</workbook>
</file>

<file path=xl/sharedStrings.xml><?xml version="1.0" encoding="utf-8"?>
<sst xmlns="http://schemas.openxmlformats.org/spreadsheetml/2006/main" count="180" uniqueCount="104">
  <si>
    <t>(1)</t>
  </si>
  <si>
    <t>(2)</t>
  </si>
  <si>
    <t>(4)</t>
  </si>
  <si>
    <t>(5)</t>
  </si>
  <si>
    <t>(3)</t>
  </si>
  <si>
    <t>(6)</t>
  </si>
  <si>
    <t>Name and address of the depositor</t>
  </si>
  <si>
    <t>Balance Outstanding</t>
  </si>
  <si>
    <t>Date of last deposit or withdrawal</t>
  </si>
  <si>
    <t>Reason, if any, why not operated upon</t>
  </si>
  <si>
    <t>GBP</t>
  </si>
  <si>
    <t>PCBL - Main Boulevard Gulberg, Lahore</t>
  </si>
  <si>
    <t>PCBL - Abdullah Haroon Road, Karachi</t>
  </si>
  <si>
    <t>FDD</t>
  </si>
  <si>
    <t>SRL</t>
  </si>
  <si>
    <t>Nature of account (whether current, saving, fixed or other )</t>
  </si>
  <si>
    <t>(7)</t>
  </si>
  <si>
    <t>Mr. Asim Hamid/Rubina Asim, 291 Peshawar Road Rawalpindi</t>
  </si>
  <si>
    <t>Mr. Ayub Tariq, 66-A, Yaqub Manzil, Peoples Colony Faisalabad</t>
  </si>
  <si>
    <t>Zahid Rahim/Shireen Zahid Rahim /76/10-, Arif Jan Road, Lahore-Cantt</t>
  </si>
  <si>
    <t>Tehmina Hassan A-159 Block-2 Gulshan-E-Iqbal Karachi</t>
  </si>
  <si>
    <t>US$</t>
  </si>
  <si>
    <t>Crescent Knitwear Ltd. 31-KM Ferozepure Road, Lahore (Beneficiary)</t>
  </si>
  <si>
    <t>PCBL - Egerton Road, Lahore</t>
  </si>
  <si>
    <t>PCBL - Blue Area, Islamabad</t>
  </si>
  <si>
    <t>PCBL - DHA - Y Block Lahore</t>
  </si>
  <si>
    <t>PCBL - Peshawar</t>
  </si>
  <si>
    <t>Suraj Cotton Mills Ltd/7-B-III, Marina Homes, Aziz Avenue, Gulberg 5, Lahore</t>
  </si>
  <si>
    <t>Hashim Mahmood  Room No-M-12 LSE Lahore</t>
  </si>
  <si>
    <t>Imran Shoukat 38-Askari Villas, Nisar Road, St#1, Lahore Cantt</t>
  </si>
  <si>
    <t>Sr. No</t>
  </si>
  <si>
    <t xml:space="preserve">Name of the Branch </t>
  </si>
  <si>
    <t>Punjab</t>
  </si>
  <si>
    <t>Balochistan</t>
  </si>
  <si>
    <t>Sindh</t>
  </si>
  <si>
    <t>NWFP</t>
  </si>
  <si>
    <t>(8)</t>
  </si>
  <si>
    <t>(9)</t>
  </si>
  <si>
    <t>(10)</t>
  </si>
  <si>
    <t>Account No./Instrument No.</t>
  </si>
  <si>
    <t>Name of Province where Branch is located</t>
  </si>
  <si>
    <t>FDD 13424</t>
  </si>
  <si>
    <t>FDD 1945</t>
  </si>
  <si>
    <t>FDD 1942</t>
  </si>
  <si>
    <t>FDD 12856</t>
  </si>
  <si>
    <t>FDD 12756</t>
  </si>
  <si>
    <t>FDD 14392</t>
  </si>
  <si>
    <t>FDD 14511</t>
  </si>
  <si>
    <t>FDD  14391</t>
  </si>
  <si>
    <t>FDD 969242</t>
  </si>
  <si>
    <t>Amount Reported in Form - X1 as of 31st December (Years)</t>
  </si>
  <si>
    <t>Sr.no</t>
  </si>
  <si>
    <t>Account No. / Instrument No</t>
  </si>
  <si>
    <t>Amount Reported in Form XI as of 31st December (Years)</t>
  </si>
  <si>
    <t>Grand Total :</t>
  </si>
  <si>
    <t>NWFP Subtotal:</t>
  </si>
  <si>
    <t>Summary of Unlclaimed Deposits Surrendered</t>
  </si>
  <si>
    <t>Federal</t>
  </si>
  <si>
    <t>Gold &amp; Silver Enterprises, NP 28-29 Yousaf Street , Sarafa Bazar, Karachi</t>
  </si>
  <si>
    <t>Muhammad Taufiq , Room No 59 Ground Floor Stock Exchange Blg, Karachi</t>
  </si>
  <si>
    <t>Ali - E-59/3 Block 7 Gulshan-e-Iqbal, Karchi</t>
  </si>
  <si>
    <t>New Mann-o-Salwa Rice Corporation</t>
  </si>
  <si>
    <t>PCBL - Quetta</t>
  </si>
  <si>
    <t>Mr. Ubaidullah Chourmal Road, Quetta</t>
  </si>
  <si>
    <t>Mr. Ishtiaq Asif , 26-27 11 Floor Taj Arcade Jail Rd, Lahore</t>
  </si>
  <si>
    <t>Shabir Baig , 29 Khalid Street, Pooch Rd, Islamia Park, Lahore</t>
  </si>
  <si>
    <t>01183120</t>
  </si>
  <si>
    <t>Haji Masood, Yousaf Ali Bhoy Building Altaf Hussain Rd, New Chali Karachi</t>
  </si>
  <si>
    <t>01130129</t>
  </si>
  <si>
    <t>01164629</t>
  </si>
  <si>
    <t>Najmi Establishment General Trade, C/o Dublo &amp; Dublo HC/35 Central Comm. Area, Bahadurabad, Karachi</t>
  </si>
  <si>
    <t>Multinational Business Link m Zainab Manzil, Medicia St 11 Marriot Rd, Karachi</t>
  </si>
  <si>
    <t>01234522</t>
  </si>
  <si>
    <t>Haji Abdul Samad Sadar Carpet Market 2nd Floor Shop # 18 Khyber Bazar, Peshawar</t>
  </si>
  <si>
    <t>01092926</t>
  </si>
  <si>
    <t>01046524</t>
  </si>
  <si>
    <t>01068428</t>
  </si>
  <si>
    <t>01070422</t>
  </si>
  <si>
    <t>01051027</t>
  </si>
  <si>
    <t>01011438</t>
  </si>
  <si>
    <t>1. NWFP</t>
  </si>
  <si>
    <t>Current (Frozen)</t>
  </si>
  <si>
    <t>Frozen</t>
  </si>
  <si>
    <t>Eqv USD</t>
  </si>
  <si>
    <t>Summary of Unclaimed Deposits - Foreign Currency Liability</t>
  </si>
  <si>
    <t>Currency</t>
  </si>
  <si>
    <t>Frozen Deposits</t>
  </si>
  <si>
    <t>Otherthan Frozen (Nostro)</t>
  </si>
  <si>
    <t>Total</t>
  </si>
  <si>
    <t>US Dollar</t>
  </si>
  <si>
    <t>Unfrozen balances surrendered as follows:</t>
  </si>
  <si>
    <t>Eqv. US $</t>
  </si>
  <si>
    <t>Balance</t>
  </si>
  <si>
    <t>Surrendered through SWIFT</t>
  </si>
  <si>
    <t>Frozen balances surrendered Eqv. PKR total of Rs.78,595/28 cheque No. 1452552 dated April 07, 2007</t>
  </si>
  <si>
    <t>Total US $ (Nostro &amp; Frozen)</t>
  </si>
  <si>
    <t>Total US $ - Frozen</t>
  </si>
  <si>
    <t>Total US $ - Nostro</t>
  </si>
  <si>
    <t>USD Converted from SRL</t>
  </si>
  <si>
    <t>SRL(USD converted)</t>
  </si>
  <si>
    <t>USD 3,940.66</t>
  </si>
  <si>
    <t xml:space="preserve">Converted </t>
  </si>
  <si>
    <t>Total USD Nostro</t>
  </si>
  <si>
    <t>Converted Nostro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</si>
</sst>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€&quot;* #,##0.00_);_(&quot;€&quot;* \(#,##0.00\);_(&quot;€&quot;* &quot;-&quot;??_);_(@_)"/>
    <numFmt numFmtId="166" formatCode="_(* #,##0.0_);_(* \(#,##0.0\);_(* &quot;-&quot;??_);_(@_)"/>
    <numFmt numFmtId="167" formatCode="d\-mmm\-yyyy"/>
    <numFmt numFmtId="168" formatCode="m/d/yy"/>
    <numFmt numFmtId="169" formatCode="d/mmm/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 horizontal="center" vertical="top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64" fontId="1" fillId="0" borderId="0" xfId="15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164" fontId="1" fillId="0" borderId="3" xfId="15" applyNumberFormat="1" applyFont="1" applyBorder="1" applyAlignment="1">
      <alignment horizontal="center" vertical="top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 vertical="top"/>
    </xf>
    <xf numFmtId="164" fontId="1" fillId="0" borderId="3" xfId="15" applyNumberFormat="1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164" fontId="1" fillId="0" borderId="0" xfId="15" applyNumberFormat="1" applyFont="1" applyBorder="1" applyAlignment="1" quotePrefix="1">
      <alignment horizontal="center" vertical="top"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43" fontId="1" fillId="0" borderId="0" xfId="15" applyFont="1" applyFill="1" applyBorder="1" applyAlignment="1">
      <alignment/>
    </xf>
    <xf numFmtId="43" fontId="0" fillId="0" borderId="3" xfId="15" applyFont="1" applyBorder="1" applyAlignment="1">
      <alignment horizontal="center"/>
    </xf>
    <xf numFmtId="1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43" fontId="0" fillId="0" borderId="0" xfId="0" applyNumberFormat="1" applyFont="1" applyFill="1" applyAlignment="1">
      <alignment/>
    </xf>
    <xf numFmtId="15" fontId="1" fillId="0" borderId="3" xfId="0" applyNumberFormat="1" applyFont="1" applyBorder="1" applyAlignment="1" quotePrefix="1">
      <alignment horizontal="center" vertical="top"/>
    </xf>
    <xf numFmtId="43" fontId="0" fillId="0" borderId="0" xfId="15" applyFont="1" applyBorder="1" applyAlignment="1">
      <alignment horizontal="center"/>
    </xf>
    <xf numFmtId="0" fontId="0" fillId="0" borderId="0" xfId="0" applyFont="1" applyAlignment="1">
      <alignment vertical="top" wrapText="1"/>
    </xf>
    <xf numFmtId="164" fontId="0" fillId="0" borderId="0" xfId="15" applyNumberFormat="1" applyFont="1" applyAlignment="1">
      <alignment horizontal="center"/>
    </xf>
    <xf numFmtId="43" fontId="1" fillId="0" borderId="0" xfId="15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43" fontId="1" fillId="0" borderId="0" xfId="15" applyFont="1" applyFill="1" applyBorder="1" applyAlignment="1">
      <alignment horizontal="center" wrapText="1"/>
    </xf>
    <xf numFmtId="164" fontId="0" fillId="0" borderId="0" xfId="15" applyNumberFormat="1" applyFont="1" applyAlignment="1">
      <alignment horizontal="right" vertical="top"/>
    </xf>
    <xf numFmtId="43" fontId="0" fillId="0" borderId="0" xfId="15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0" xfId="0" applyFont="1" applyAlignment="1">
      <alignment horizontal="center"/>
    </xf>
    <xf numFmtId="43" fontId="0" fillId="0" borderId="0" xfId="0" applyNumberFormat="1" applyFont="1" applyFill="1" applyBorder="1" applyAlignment="1">
      <alignment horizontal="center" wrapText="1"/>
    </xf>
    <xf numFmtId="43" fontId="0" fillId="0" borderId="3" xfId="0" applyNumberFormat="1" applyFont="1" applyFill="1" applyBorder="1" applyAlignment="1">
      <alignment horizontal="center" wrapText="1"/>
    </xf>
    <xf numFmtId="15" fontId="1" fillId="0" borderId="0" xfId="0" applyNumberFormat="1" applyFont="1" applyFill="1" applyBorder="1" applyAlignment="1">
      <alignment horizontal="left"/>
    </xf>
    <xf numFmtId="43" fontId="1" fillId="0" borderId="5" xfId="0" applyNumberFormat="1" applyFont="1" applyBorder="1" applyAlignment="1">
      <alignment horizontal="center"/>
    </xf>
    <xf numFmtId="43" fontId="1" fillId="0" borderId="0" xfId="15" applyFont="1" applyFill="1" applyBorder="1" applyAlignment="1">
      <alignment wrapText="1"/>
    </xf>
    <xf numFmtId="43" fontId="1" fillId="0" borderId="5" xfId="15" applyFont="1" applyBorder="1" applyAlignment="1">
      <alignment horizontal="right" wrapText="1"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 quotePrefix="1">
      <alignment horizontal="center"/>
    </xf>
    <xf numFmtId="43" fontId="0" fillId="0" borderId="6" xfId="15" applyFont="1" applyBorder="1" applyAlignment="1">
      <alignment horizontal="center" vertical="top"/>
    </xf>
    <xf numFmtId="43" fontId="0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43" fontId="0" fillId="0" borderId="0" xfId="15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43" fontId="6" fillId="0" borderId="6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7" xfId="15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43" fontId="4" fillId="0" borderId="7" xfId="15" applyFont="1" applyFill="1" applyBorder="1" applyAlignment="1">
      <alignment/>
    </xf>
    <xf numFmtId="43" fontId="6" fillId="0" borderId="1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3" fontId="8" fillId="0" borderId="6" xfId="0" applyNumberFormat="1" applyFont="1" applyBorder="1" applyAlignment="1">
      <alignment/>
    </xf>
    <xf numFmtId="43" fontId="0" fillId="0" borderId="7" xfId="15" applyFont="1" applyFill="1" applyBorder="1" applyAlignment="1">
      <alignment/>
    </xf>
    <xf numFmtId="43" fontId="0" fillId="0" borderId="7" xfId="0" applyNumberFormat="1" applyFont="1" applyFill="1" applyBorder="1" applyAlignment="1">
      <alignment/>
    </xf>
    <xf numFmtId="43" fontId="9" fillId="0" borderId="7" xfId="0" applyNumberFormat="1" applyFont="1" applyBorder="1" applyAlignment="1">
      <alignment/>
    </xf>
    <xf numFmtId="43" fontId="0" fillId="4" borderId="0" xfId="15" applyFont="1" applyFill="1" applyAlignment="1">
      <alignment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70" zoomScaleSheetLayoutView="70" workbookViewId="0" topLeftCell="A1">
      <selection activeCell="F18" sqref="F18"/>
    </sheetView>
  </sheetViews>
  <sheetFormatPr defaultColWidth="9.140625" defaultRowHeight="12.75"/>
  <cols>
    <col min="1" max="1" width="21.00390625" style="0" customWidth="1"/>
    <col min="2" max="2" width="26.00390625" style="0" customWidth="1"/>
    <col min="3" max="3" width="18.421875" style="0" customWidth="1"/>
    <col min="4" max="4" width="15.28125" style="0" customWidth="1"/>
    <col min="5" max="5" width="14.28125" style="0" customWidth="1"/>
    <col min="6" max="6" width="18.7109375" style="0" customWidth="1"/>
  </cols>
  <sheetData>
    <row r="1" spans="1:12" ht="15.75">
      <c r="A1" s="71" t="s">
        <v>84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47.25">
      <c r="A4" s="73" t="s">
        <v>85</v>
      </c>
      <c r="B4" s="74" t="s">
        <v>86</v>
      </c>
      <c r="C4" s="74" t="s">
        <v>87</v>
      </c>
      <c r="D4" s="74" t="s">
        <v>88</v>
      </c>
      <c r="E4" s="72"/>
      <c r="F4" s="72"/>
      <c r="G4" s="72"/>
      <c r="H4" s="72"/>
      <c r="I4" s="72"/>
      <c r="J4" s="72"/>
      <c r="K4" s="72"/>
      <c r="L4" s="72"/>
    </row>
    <row r="5" spans="1:12" ht="15.75" thickBot="1">
      <c r="A5" s="75" t="s">
        <v>89</v>
      </c>
      <c r="B5" s="76">
        <f>+'US $ (Nostro &amp; Frozen)'!I32</f>
        <v>1214.9299999999998</v>
      </c>
      <c r="C5" s="88">
        <f>+'US $ (Nostro &amp; Frozen)'!I17</f>
        <v>1779.99</v>
      </c>
      <c r="D5" s="76">
        <f>+B5+C5</f>
        <v>2994.92</v>
      </c>
      <c r="E5" s="72"/>
      <c r="F5" s="72"/>
      <c r="G5" s="72"/>
      <c r="H5" s="72"/>
      <c r="I5" s="72"/>
      <c r="J5" s="72"/>
      <c r="K5" s="72"/>
      <c r="L5" s="72"/>
    </row>
    <row r="6" spans="1:12" ht="16.5" thickBot="1">
      <c r="A6" s="75" t="s">
        <v>99</v>
      </c>
      <c r="B6" s="75"/>
      <c r="C6" s="88">
        <f>+'SRL(Converted to USD)'!I9</f>
        <v>14781</v>
      </c>
      <c r="D6" s="83">
        <f>+B6+C6</f>
        <v>14781</v>
      </c>
      <c r="E6" s="84" t="s">
        <v>100</v>
      </c>
      <c r="F6" s="72"/>
      <c r="G6" s="72"/>
      <c r="H6" s="72"/>
      <c r="I6" s="72"/>
      <c r="J6" s="72"/>
      <c r="K6" s="72"/>
      <c r="L6" s="72"/>
    </row>
    <row r="7" spans="1:12" ht="15">
      <c r="A7" s="75" t="s">
        <v>10</v>
      </c>
      <c r="B7" s="76" t="e">
        <f>+#REF!</f>
        <v>#REF!</v>
      </c>
      <c r="C7" s="75"/>
      <c r="D7" s="76" t="e">
        <f>+B7+C7</f>
        <v>#REF!</v>
      </c>
      <c r="E7" s="72"/>
      <c r="F7" s="72"/>
      <c r="G7" s="72"/>
      <c r="H7" s="72"/>
      <c r="I7" s="72"/>
      <c r="J7" s="72"/>
      <c r="K7" s="72"/>
      <c r="L7" s="72"/>
    </row>
    <row r="8" spans="1:12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5.75">
      <c r="A10" s="71" t="s">
        <v>94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5.75">
      <c r="A12" s="71" t="s">
        <v>90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>
      <c r="A13" s="72"/>
      <c r="B13" s="72"/>
      <c r="C13" s="71" t="s">
        <v>92</v>
      </c>
      <c r="D13" s="71" t="s">
        <v>91</v>
      </c>
      <c r="E13" s="72"/>
      <c r="F13" s="72"/>
      <c r="G13" s="72"/>
      <c r="H13" s="72"/>
      <c r="I13" s="72"/>
      <c r="J13" s="72"/>
      <c r="K13" s="72"/>
      <c r="L13" s="72"/>
    </row>
    <row r="14" spans="1:12" ht="15">
      <c r="A14" s="72"/>
      <c r="B14" s="85" t="s">
        <v>89</v>
      </c>
      <c r="C14" s="86">
        <f>+C5</f>
        <v>1779.99</v>
      </c>
      <c r="D14" s="86">
        <f>+C14</f>
        <v>1779.99</v>
      </c>
      <c r="E14" s="85" t="s">
        <v>93</v>
      </c>
      <c r="F14" s="85"/>
      <c r="G14" s="72"/>
      <c r="H14" s="72"/>
      <c r="I14" s="72"/>
      <c r="J14" s="72"/>
      <c r="K14" s="72"/>
      <c r="L14" s="72"/>
    </row>
    <row r="15" spans="1:12" ht="15">
      <c r="A15" s="72"/>
      <c r="B15" s="85" t="s">
        <v>98</v>
      </c>
      <c r="C15" s="86">
        <f>+C6</f>
        <v>14781</v>
      </c>
      <c r="D15" s="87">
        <v>3940.66</v>
      </c>
      <c r="E15" s="85" t="s">
        <v>93</v>
      </c>
      <c r="F15" s="85"/>
      <c r="G15" s="72"/>
      <c r="H15" s="72"/>
      <c r="I15" s="72"/>
      <c r="J15" s="72"/>
      <c r="K15" s="72"/>
      <c r="L15" s="72"/>
    </row>
    <row r="16" spans="1:12" ht="15">
      <c r="A16" s="72"/>
      <c r="B16" s="72"/>
      <c r="C16" s="72"/>
      <c r="D16" s="77"/>
      <c r="E16" s="72"/>
      <c r="F16" s="72"/>
      <c r="G16" s="72"/>
      <c r="H16" s="72"/>
      <c r="I16" s="72"/>
      <c r="J16" s="72"/>
      <c r="K16" s="72"/>
      <c r="L16" s="72"/>
    </row>
    <row r="17" spans="1:12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="65" zoomScaleNormal="75" zoomScaleSheetLayoutView="65" workbookViewId="0" topLeftCell="D11">
      <selection activeCell="M41" sqref="M41"/>
    </sheetView>
  </sheetViews>
  <sheetFormatPr defaultColWidth="9.140625" defaultRowHeight="12.75"/>
  <cols>
    <col min="1" max="1" width="8.8515625" style="3" customWidth="1"/>
    <col min="2" max="3" width="17.421875" style="3" customWidth="1"/>
    <col min="4" max="4" width="37.140625" style="31" customWidth="1"/>
    <col min="5" max="5" width="25.00390625" style="31" customWidth="1"/>
    <col min="6" max="7" width="17.00390625" style="31" customWidth="1"/>
    <col min="8" max="8" width="12.7109375" style="31" customWidth="1"/>
    <col min="9" max="9" width="15.7109375" style="33" customWidth="1"/>
    <col min="10" max="10" width="18.7109375" style="3" customWidth="1"/>
    <col min="11" max="11" width="10.8515625" style="3" hidden="1" customWidth="1"/>
    <col min="12" max="13" width="10.28125" style="3" bestFit="1" customWidth="1"/>
    <col min="14" max="16384" width="9.140625" style="3" customWidth="1"/>
  </cols>
  <sheetData>
    <row r="1" spans="2:10" ht="12.75">
      <c r="B1" s="7"/>
      <c r="C1" s="7"/>
      <c r="D1" s="8"/>
      <c r="E1" s="8"/>
      <c r="F1" s="8"/>
      <c r="G1" s="8"/>
      <c r="I1" s="9"/>
      <c r="J1" s="7"/>
    </row>
    <row r="2" spans="1:11" s="13" customFormat="1" ht="90.75" customHeight="1">
      <c r="A2" s="52" t="s">
        <v>30</v>
      </c>
      <c r="B2" s="10" t="s">
        <v>31</v>
      </c>
      <c r="C2" s="10" t="s">
        <v>40</v>
      </c>
      <c r="D2" s="10" t="s">
        <v>6</v>
      </c>
      <c r="E2" s="10" t="s">
        <v>39</v>
      </c>
      <c r="F2" s="10" t="s">
        <v>15</v>
      </c>
      <c r="G2" s="12" t="s">
        <v>8</v>
      </c>
      <c r="H2" s="10" t="s">
        <v>9</v>
      </c>
      <c r="I2" s="11" t="s">
        <v>7</v>
      </c>
      <c r="J2" s="10" t="s">
        <v>50</v>
      </c>
      <c r="K2" s="13" t="s">
        <v>82</v>
      </c>
    </row>
    <row r="3" spans="1:10" ht="12.75">
      <c r="A3" s="14"/>
      <c r="B3" s="15"/>
      <c r="C3" s="15"/>
      <c r="D3" s="16"/>
      <c r="E3" s="16"/>
      <c r="F3" s="16"/>
      <c r="G3" s="16"/>
      <c r="H3" s="16"/>
      <c r="I3" s="17" t="s">
        <v>21</v>
      </c>
      <c r="J3" s="17" t="s">
        <v>21</v>
      </c>
    </row>
    <row r="4" spans="1:10" ht="12.75">
      <c r="A4" s="18" t="s">
        <v>0</v>
      </c>
      <c r="B4" s="19" t="s">
        <v>1</v>
      </c>
      <c r="C4" s="20" t="s">
        <v>4</v>
      </c>
      <c r="D4" s="19" t="s">
        <v>2</v>
      </c>
      <c r="E4" s="20" t="s">
        <v>3</v>
      </c>
      <c r="F4" s="20" t="s">
        <v>5</v>
      </c>
      <c r="G4" s="20" t="s">
        <v>16</v>
      </c>
      <c r="H4" s="20" t="s">
        <v>36</v>
      </c>
      <c r="I4" s="20" t="s">
        <v>37</v>
      </c>
      <c r="J4" s="42" t="s">
        <v>38</v>
      </c>
    </row>
    <row r="5" spans="2:10" ht="12.75">
      <c r="B5" s="6"/>
      <c r="C5" s="6"/>
      <c r="D5" s="21"/>
      <c r="E5" s="21"/>
      <c r="F5" s="21"/>
      <c r="G5" s="21"/>
      <c r="H5" s="21"/>
      <c r="I5" s="22"/>
      <c r="J5" s="23"/>
    </row>
    <row r="6" spans="2:10" ht="12.75">
      <c r="B6" s="6"/>
      <c r="C6" s="6"/>
      <c r="D6" s="47"/>
      <c r="E6" s="47"/>
      <c r="F6" s="47"/>
      <c r="G6" s="47"/>
      <c r="H6" s="47"/>
      <c r="I6" s="22"/>
      <c r="J6" s="23"/>
    </row>
    <row r="7" spans="1:10" s="24" customFormat="1" ht="38.25" customHeight="1">
      <c r="A7" s="34">
        <v>1</v>
      </c>
      <c r="B7" s="27" t="s">
        <v>24</v>
      </c>
      <c r="C7" s="40" t="s">
        <v>57</v>
      </c>
      <c r="D7" s="27" t="s">
        <v>17</v>
      </c>
      <c r="E7" s="40" t="s">
        <v>42</v>
      </c>
      <c r="F7" s="25" t="s">
        <v>13</v>
      </c>
      <c r="G7" s="26">
        <v>34683</v>
      </c>
      <c r="H7" s="26"/>
      <c r="I7" s="29">
        <v>31</v>
      </c>
      <c r="J7" s="41">
        <f aca="true" t="shared" si="0" ref="J7:J16">I7</f>
        <v>31</v>
      </c>
    </row>
    <row r="8" spans="1:12" s="28" customFormat="1" ht="38.25" customHeight="1">
      <c r="A8" s="34">
        <v>2</v>
      </c>
      <c r="B8" s="27" t="s">
        <v>24</v>
      </c>
      <c r="C8" s="40" t="s">
        <v>57</v>
      </c>
      <c r="D8" s="27" t="s">
        <v>18</v>
      </c>
      <c r="E8" s="40" t="s">
        <v>43</v>
      </c>
      <c r="F8" s="40" t="s">
        <v>13</v>
      </c>
      <c r="G8" s="26">
        <v>34637</v>
      </c>
      <c r="H8" s="26"/>
      <c r="I8" s="70">
        <v>21</v>
      </c>
      <c r="J8" s="63">
        <f t="shared" si="0"/>
        <v>21</v>
      </c>
      <c r="L8" s="24"/>
    </row>
    <row r="9" spans="1:12" s="28" customFormat="1" ht="38.25" customHeight="1">
      <c r="A9" s="40">
        <v>3</v>
      </c>
      <c r="B9" s="27" t="s">
        <v>23</v>
      </c>
      <c r="C9" s="40" t="s">
        <v>32</v>
      </c>
      <c r="D9" s="27" t="s">
        <v>22</v>
      </c>
      <c r="E9" s="40" t="s">
        <v>41</v>
      </c>
      <c r="F9" s="25" t="s">
        <v>13</v>
      </c>
      <c r="G9" s="26">
        <v>35145</v>
      </c>
      <c r="H9" s="26"/>
      <c r="I9" s="29">
        <v>1485</v>
      </c>
      <c r="J9" s="41">
        <f>I9</f>
        <v>1485</v>
      </c>
      <c r="L9" s="2"/>
    </row>
    <row r="10" spans="1:12" s="28" customFormat="1" ht="38.25" customHeight="1">
      <c r="A10" s="34">
        <v>7</v>
      </c>
      <c r="B10" s="27" t="s">
        <v>11</v>
      </c>
      <c r="C10" s="40" t="s">
        <v>32</v>
      </c>
      <c r="D10" s="27" t="s">
        <v>27</v>
      </c>
      <c r="E10" s="40" t="s">
        <v>44</v>
      </c>
      <c r="F10" s="40" t="s">
        <v>13</v>
      </c>
      <c r="G10" s="26">
        <v>35390</v>
      </c>
      <c r="H10" s="26"/>
      <c r="I10" s="50">
        <v>99.49</v>
      </c>
      <c r="J10" s="41">
        <f t="shared" si="0"/>
        <v>99.49</v>
      </c>
      <c r="L10" s="2"/>
    </row>
    <row r="11" spans="1:12" s="28" customFormat="1" ht="38.25" customHeight="1">
      <c r="A11" s="34">
        <v>8</v>
      </c>
      <c r="B11" s="27" t="s">
        <v>11</v>
      </c>
      <c r="C11" s="40" t="s">
        <v>32</v>
      </c>
      <c r="D11" s="27" t="s">
        <v>19</v>
      </c>
      <c r="E11" s="40" t="s">
        <v>45</v>
      </c>
      <c r="F11" s="40" t="s">
        <v>13</v>
      </c>
      <c r="G11" s="26">
        <v>35323</v>
      </c>
      <c r="H11" s="26"/>
      <c r="I11" s="50">
        <v>36.5</v>
      </c>
      <c r="J11" s="41">
        <f t="shared" si="0"/>
        <v>36.5</v>
      </c>
      <c r="L11" s="2"/>
    </row>
    <row r="12" spans="1:12" s="28" customFormat="1" ht="38.25" customHeight="1">
      <c r="A12" s="34">
        <v>9</v>
      </c>
      <c r="B12" s="27" t="s">
        <v>25</v>
      </c>
      <c r="C12" s="40" t="s">
        <v>32</v>
      </c>
      <c r="D12" s="27" t="s">
        <v>28</v>
      </c>
      <c r="E12" s="40" t="s">
        <v>46</v>
      </c>
      <c r="F12" s="40" t="s">
        <v>13</v>
      </c>
      <c r="G12" s="26">
        <v>35145</v>
      </c>
      <c r="H12" s="26"/>
      <c r="I12" s="50">
        <v>50</v>
      </c>
      <c r="J12" s="41">
        <f t="shared" si="0"/>
        <v>50</v>
      </c>
      <c r="L12" s="2"/>
    </row>
    <row r="13" spans="1:12" s="28" customFormat="1" ht="38.25" customHeight="1">
      <c r="A13" s="34">
        <v>10</v>
      </c>
      <c r="B13" s="27" t="s">
        <v>25</v>
      </c>
      <c r="C13" s="40" t="s">
        <v>32</v>
      </c>
      <c r="D13" s="27" t="s">
        <v>29</v>
      </c>
      <c r="E13" s="40" t="s">
        <v>47</v>
      </c>
      <c r="F13" s="40" t="s">
        <v>13</v>
      </c>
      <c r="G13" s="26">
        <v>35225</v>
      </c>
      <c r="H13" s="26"/>
      <c r="I13" s="50">
        <v>27</v>
      </c>
      <c r="J13" s="41">
        <f t="shared" si="0"/>
        <v>27</v>
      </c>
      <c r="L13" s="2"/>
    </row>
    <row r="14" spans="1:10" s="28" customFormat="1" ht="38.25" customHeight="1">
      <c r="A14" s="34">
        <v>11</v>
      </c>
      <c r="B14" s="27" t="s">
        <v>25</v>
      </c>
      <c r="C14" s="40" t="s">
        <v>32</v>
      </c>
      <c r="D14" s="27" t="s">
        <v>28</v>
      </c>
      <c r="E14" s="40" t="s">
        <v>48</v>
      </c>
      <c r="F14" s="40" t="s">
        <v>13</v>
      </c>
      <c r="G14" s="39">
        <v>35145</v>
      </c>
      <c r="H14" s="39"/>
      <c r="I14" s="70">
        <v>15</v>
      </c>
      <c r="J14" s="63">
        <f t="shared" si="0"/>
        <v>15</v>
      </c>
    </row>
    <row r="15" spans="1:10" s="28" customFormat="1" ht="2.25" customHeight="1">
      <c r="A15" s="34"/>
      <c r="B15" s="56"/>
      <c r="C15" s="40"/>
      <c r="D15" s="27"/>
      <c r="E15" s="40"/>
      <c r="F15" s="40"/>
      <c r="G15" s="39"/>
      <c r="I15" s="58"/>
      <c r="J15" s="58"/>
    </row>
    <row r="16" spans="1:13" s="28" customFormat="1" ht="40.5" customHeight="1" thickBot="1">
      <c r="A16" s="34">
        <v>12</v>
      </c>
      <c r="B16" s="27" t="s">
        <v>12</v>
      </c>
      <c r="C16" s="40" t="s">
        <v>34</v>
      </c>
      <c r="D16" s="27" t="s">
        <v>20</v>
      </c>
      <c r="E16" s="40" t="s">
        <v>49</v>
      </c>
      <c r="F16" s="34" t="s">
        <v>13</v>
      </c>
      <c r="G16" s="26">
        <v>35366</v>
      </c>
      <c r="H16" s="26"/>
      <c r="I16" s="35">
        <v>15</v>
      </c>
      <c r="J16" s="63">
        <f t="shared" si="0"/>
        <v>15</v>
      </c>
      <c r="L16" s="28" t="s">
        <v>101</v>
      </c>
      <c r="M16" s="28" t="s">
        <v>102</v>
      </c>
    </row>
    <row r="17" spans="6:13" s="28" customFormat="1" ht="19.5" customHeight="1" thickBot="1">
      <c r="F17" s="93" t="s">
        <v>97</v>
      </c>
      <c r="G17" s="94"/>
      <c r="I17" s="78">
        <f>SUM(I7:I16)</f>
        <v>1779.99</v>
      </c>
      <c r="J17" s="78">
        <f>SUM(J7:J16)</f>
        <v>1779.99</v>
      </c>
      <c r="L17" s="89">
        <v>3940.66</v>
      </c>
      <c r="M17" s="90">
        <f>J17+L17</f>
        <v>5720.65</v>
      </c>
    </row>
    <row r="18" spans="1:9" ht="6" customHeight="1">
      <c r="A18" s="53"/>
      <c r="F18" s="33"/>
      <c r="G18" s="33"/>
      <c r="H18" s="33"/>
      <c r="I18" s="32"/>
    </row>
    <row r="19" spans="1:9" ht="6" customHeight="1">
      <c r="A19" s="53"/>
      <c r="F19" s="33"/>
      <c r="G19" s="33"/>
      <c r="H19" s="33"/>
      <c r="I19" s="32"/>
    </row>
    <row r="20" spans="1:12" ht="25.5">
      <c r="A20" s="40">
        <v>4</v>
      </c>
      <c r="B20" s="27" t="s">
        <v>23</v>
      </c>
      <c r="C20" s="40" t="s">
        <v>32</v>
      </c>
      <c r="D20" s="27" t="s">
        <v>61</v>
      </c>
      <c r="E20" s="64" t="s">
        <v>74</v>
      </c>
      <c r="F20" s="25" t="s">
        <v>81</v>
      </c>
      <c r="G20" s="26">
        <v>34239</v>
      </c>
      <c r="H20" s="26"/>
      <c r="I20" s="29">
        <v>45</v>
      </c>
      <c r="J20" s="41">
        <v>45</v>
      </c>
      <c r="K20" s="68">
        <f>+J20</f>
        <v>45</v>
      </c>
      <c r="L20" s="2"/>
    </row>
    <row r="21" spans="1:12" ht="42" customHeight="1">
      <c r="A21" s="40">
        <v>5</v>
      </c>
      <c r="B21" s="27" t="s">
        <v>23</v>
      </c>
      <c r="C21" s="40" t="s">
        <v>32</v>
      </c>
      <c r="D21" s="27" t="s">
        <v>64</v>
      </c>
      <c r="E21" s="40">
        <v>1052826</v>
      </c>
      <c r="F21" s="25" t="s">
        <v>81</v>
      </c>
      <c r="G21" s="26">
        <v>34688</v>
      </c>
      <c r="H21" s="26"/>
      <c r="I21" s="29">
        <v>234.43</v>
      </c>
      <c r="J21" s="41">
        <f>I21</f>
        <v>234.43</v>
      </c>
      <c r="K21" s="68">
        <f>+J21</f>
        <v>234.43</v>
      </c>
      <c r="L21" s="2"/>
    </row>
    <row r="22" spans="1:12" ht="25.5">
      <c r="A22" s="40">
        <v>6</v>
      </c>
      <c r="B22" s="27" t="s">
        <v>23</v>
      </c>
      <c r="C22" s="40" t="s">
        <v>32</v>
      </c>
      <c r="D22" s="27" t="s">
        <v>65</v>
      </c>
      <c r="E22" s="64" t="s">
        <v>66</v>
      </c>
      <c r="F22" s="25" t="s">
        <v>81</v>
      </c>
      <c r="G22" s="26">
        <v>34767</v>
      </c>
      <c r="H22" s="26"/>
      <c r="I22" s="29">
        <v>31.77</v>
      </c>
      <c r="J22" s="41">
        <v>31.77</v>
      </c>
      <c r="K22" s="68">
        <f>+J22</f>
        <v>31.77</v>
      </c>
      <c r="L22" s="2"/>
    </row>
    <row r="24" spans="1:12" ht="38.25">
      <c r="A24" s="34">
        <v>13</v>
      </c>
      <c r="B24" s="27" t="s">
        <v>12</v>
      </c>
      <c r="C24" s="40" t="s">
        <v>34</v>
      </c>
      <c r="D24" s="27" t="s">
        <v>58</v>
      </c>
      <c r="E24" s="64" t="s">
        <v>75</v>
      </c>
      <c r="F24" s="25" t="s">
        <v>81</v>
      </c>
      <c r="G24" s="26">
        <v>34086</v>
      </c>
      <c r="H24" s="26"/>
      <c r="I24" s="35">
        <v>0.28</v>
      </c>
      <c r="J24" s="63">
        <f aca="true" t="shared" si="1" ref="J24:J31">I24</f>
        <v>0.28</v>
      </c>
      <c r="K24" s="68">
        <f aca="true" t="shared" si="2" ref="K24:K29">+J24</f>
        <v>0.28</v>
      </c>
      <c r="L24" s="28"/>
    </row>
    <row r="25" spans="1:12" ht="38.25">
      <c r="A25" s="34">
        <v>14</v>
      </c>
      <c r="B25" s="27" t="s">
        <v>12</v>
      </c>
      <c r="C25" s="40" t="s">
        <v>34</v>
      </c>
      <c r="D25" s="27" t="s">
        <v>59</v>
      </c>
      <c r="E25" s="64" t="s">
        <v>76</v>
      </c>
      <c r="F25" s="25" t="s">
        <v>81</v>
      </c>
      <c r="G25" s="26">
        <v>34156</v>
      </c>
      <c r="H25" s="26"/>
      <c r="I25" s="35">
        <v>6.48</v>
      </c>
      <c r="J25" s="63">
        <f t="shared" si="1"/>
        <v>6.48</v>
      </c>
      <c r="K25" s="68">
        <f t="shared" si="2"/>
        <v>6.48</v>
      </c>
      <c r="L25" s="28"/>
    </row>
    <row r="26" spans="1:12" ht="38.25">
      <c r="A26" s="34">
        <v>15</v>
      </c>
      <c r="B26" s="27" t="s">
        <v>12</v>
      </c>
      <c r="C26" s="40" t="s">
        <v>34</v>
      </c>
      <c r="D26" s="27" t="s">
        <v>60</v>
      </c>
      <c r="E26" s="64" t="s">
        <v>77</v>
      </c>
      <c r="F26" s="25" t="s">
        <v>81</v>
      </c>
      <c r="G26" s="26">
        <v>34097</v>
      </c>
      <c r="H26" s="26"/>
      <c r="I26" s="35">
        <v>62.14</v>
      </c>
      <c r="J26" s="63">
        <f t="shared" si="1"/>
        <v>62.14</v>
      </c>
      <c r="K26" s="68">
        <f t="shared" si="2"/>
        <v>62.14</v>
      </c>
      <c r="L26" s="28"/>
    </row>
    <row r="27" spans="1:12" ht="38.25">
      <c r="A27" s="34">
        <v>16</v>
      </c>
      <c r="B27" s="27" t="s">
        <v>12</v>
      </c>
      <c r="C27" s="40" t="s">
        <v>34</v>
      </c>
      <c r="D27" s="27" t="s">
        <v>67</v>
      </c>
      <c r="E27" s="64" t="s">
        <v>68</v>
      </c>
      <c r="F27" s="25" t="s">
        <v>81</v>
      </c>
      <c r="G27" s="26">
        <v>34590</v>
      </c>
      <c r="H27" s="26"/>
      <c r="I27" s="35">
        <v>30</v>
      </c>
      <c r="J27" s="63">
        <f t="shared" si="1"/>
        <v>30</v>
      </c>
      <c r="K27" s="68">
        <f t="shared" si="2"/>
        <v>30</v>
      </c>
      <c r="L27" s="28"/>
    </row>
    <row r="28" spans="1:12" ht="38.25">
      <c r="A28" s="34">
        <v>17</v>
      </c>
      <c r="B28" s="27" t="s">
        <v>12</v>
      </c>
      <c r="C28" s="40" t="s">
        <v>34</v>
      </c>
      <c r="D28" s="27" t="s">
        <v>70</v>
      </c>
      <c r="E28" s="64" t="s">
        <v>69</v>
      </c>
      <c r="F28" s="25" t="s">
        <v>81</v>
      </c>
      <c r="G28" s="26">
        <v>34556</v>
      </c>
      <c r="H28" s="26"/>
      <c r="I28" s="35">
        <v>727</v>
      </c>
      <c r="J28" s="63">
        <f t="shared" si="1"/>
        <v>727</v>
      </c>
      <c r="K28" s="68">
        <f t="shared" si="2"/>
        <v>727</v>
      </c>
      <c r="L28" s="28"/>
    </row>
    <row r="29" spans="1:12" ht="38.25">
      <c r="A29" s="34">
        <v>18</v>
      </c>
      <c r="B29" s="27" t="s">
        <v>12</v>
      </c>
      <c r="C29" s="40" t="s">
        <v>34</v>
      </c>
      <c r="D29" s="27" t="s">
        <v>71</v>
      </c>
      <c r="E29" s="64" t="s">
        <v>72</v>
      </c>
      <c r="F29" s="25" t="s">
        <v>81</v>
      </c>
      <c r="G29" s="26">
        <v>34752</v>
      </c>
      <c r="H29" s="26"/>
      <c r="I29" s="35">
        <v>35</v>
      </c>
      <c r="J29" s="63">
        <f t="shared" si="1"/>
        <v>35</v>
      </c>
      <c r="K29" s="68">
        <f t="shared" si="2"/>
        <v>35</v>
      </c>
      <c r="L29" s="28"/>
    </row>
    <row r="30" spans="1:11" ht="12.75">
      <c r="A30" s="53">
        <v>19</v>
      </c>
      <c r="B30" s="27" t="s">
        <v>62</v>
      </c>
      <c r="C30" s="40" t="s">
        <v>33</v>
      </c>
      <c r="D30" s="3" t="s">
        <v>63</v>
      </c>
      <c r="E30" s="66" t="s">
        <v>79</v>
      </c>
      <c r="F30" s="25" t="s">
        <v>81</v>
      </c>
      <c r="G30" s="26">
        <v>34039</v>
      </c>
      <c r="H30" s="4"/>
      <c r="I30" s="35">
        <v>22.83</v>
      </c>
      <c r="J30" s="63">
        <f t="shared" si="1"/>
        <v>22.83</v>
      </c>
      <c r="K30" s="68">
        <f>+J30</f>
        <v>22.83</v>
      </c>
    </row>
    <row r="31" spans="1:11" ht="39" thickBot="1">
      <c r="A31" s="53">
        <v>20</v>
      </c>
      <c r="B31" s="27" t="s">
        <v>26</v>
      </c>
      <c r="C31" s="40" t="s">
        <v>35</v>
      </c>
      <c r="D31" s="65" t="s">
        <v>73</v>
      </c>
      <c r="E31" s="66" t="s">
        <v>78</v>
      </c>
      <c r="F31" s="25" t="s">
        <v>81</v>
      </c>
      <c r="G31" s="26">
        <v>34650</v>
      </c>
      <c r="H31" s="4"/>
      <c r="I31" s="35">
        <v>20</v>
      </c>
      <c r="J31" s="63">
        <f t="shared" si="1"/>
        <v>20</v>
      </c>
      <c r="K31" s="68">
        <f>+J31</f>
        <v>20</v>
      </c>
    </row>
    <row r="32" spans="6:10" ht="13.5" thickBot="1">
      <c r="F32" s="93" t="s">
        <v>96</v>
      </c>
      <c r="G32" s="94"/>
      <c r="I32" s="79">
        <f>SUM(I20:I31)</f>
        <v>1214.9299999999998</v>
      </c>
      <c r="J32" s="79">
        <f>SUM(J20:J31)</f>
        <v>1214.9299999999998</v>
      </c>
    </row>
    <row r="33" ht="13.5" thickBot="1">
      <c r="L33" s="3" t="s">
        <v>103</v>
      </c>
    </row>
    <row r="34" spans="6:13" ht="13.5" thickBot="1">
      <c r="F34" s="80" t="s">
        <v>95</v>
      </c>
      <c r="G34" s="81"/>
      <c r="I34" s="79">
        <f>+I17+I32</f>
        <v>2994.92</v>
      </c>
      <c r="J34" s="79">
        <f>+J17+J32</f>
        <v>2994.92</v>
      </c>
      <c r="L34" s="92">
        <v>3940.66</v>
      </c>
      <c r="M34" s="91">
        <f>J34+L34</f>
        <v>6935.58</v>
      </c>
    </row>
  </sheetData>
  <mergeCells count="2">
    <mergeCell ref="F17:G17"/>
    <mergeCell ref="F32:G32"/>
  </mergeCells>
  <printOptions horizontalCentered="1"/>
  <pageMargins left="0.75" right="0.75" top="1" bottom="1" header="0.5" footer="0.5"/>
  <pageSetup fitToHeight="0" horizontalDpi="600" verticalDpi="600" orientation="landscape" scale="4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view="pageBreakPreview" zoomScale="65" zoomScaleNormal="75" zoomScaleSheetLayoutView="65" workbookViewId="0" topLeftCell="D1">
      <selection activeCell="M25" sqref="M25"/>
    </sheetView>
  </sheetViews>
  <sheetFormatPr defaultColWidth="9.140625" defaultRowHeight="12.75"/>
  <cols>
    <col min="1" max="1" width="10.00390625" style="3" customWidth="1"/>
    <col min="2" max="3" width="17.421875" style="3" customWidth="1"/>
    <col min="4" max="4" width="37.140625" style="31" customWidth="1"/>
    <col min="5" max="5" width="25.00390625" style="31" customWidth="1"/>
    <col min="6" max="7" width="17.00390625" style="31" customWidth="1"/>
    <col min="8" max="8" width="12.7109375" style="31" customWidth="1"/>
    <col min="9" max="9" width="15.7109375" style="33" customWidth="1"/>
    <col min="10" max="10" width="18.7109375" style="32" customWidth="1"/>
    <col min="11" max="11" width="12.8515625" style="3" bestFit="1" customWidth="1"/>
    <col min="12" max="12" width="9.140625" style="3" customWidth="1"/>
    <col min="13" max="13" width="9.8515625" style="3" bestFit="1" customWidth="1"/>
    <col min="14" max="16384" width="9.140625" style="3" customWidth="1"/>
  </cols>
  <sheetData>
    <row r="1" spans="2:10" ht="12.75">
      <c r="B1" s="7"/>
      <c r="C1" s="7"/>
      <c r="D1" s="8"/>
      <c r="E1" s="8"/>
      <c r="F1" s="8"/>
      <c r="G1" s="8"/>
      <c r="H1" s="8"/>
      <c r="I1" s="9"/>
      <c r="J1" s="8"/>
    </row>
    <row r="2" spans="1:11" s="13" customFormat="1" ht="90.75" customHeight="1">
      <c r="A2" s="52" t="s">
        <v>51</v>
      </c>
      <c r="B2" s="10" t="s">
        <v>31</v>
      </c>
      <c r="C2" s="10" t="s">
        <v>40</v>
      </c>
      <c r="D2" s="10" t="s">
        <v>6</v>
      </c>
      <c r="E2" s="10" t="s">
        <v>52</v>
      </c>
      <c r="F2" s="10" t="s">
        <v>15</v>
      </c>
      <c r="G2" s="12" t="s">
        <v>8</v>
      </c>
      <c r="H2" s="10" t="s">
        <v>9</v>
      </c>
      <c r="I2" s="11" t="s">
        <v>7</v>
      </c>
      <c r="J2" s="10" t="s">
        <v>53</v>
      </c>
      <c r="K2" s="11" t="s">
        <v>7</v>
      </c>
    </row>
    <row r="3" spans="1:11" ht="12.75">
      <c r="A3" s="14"/>
      <c r="B3" s="15"/>
      <c r="C3" s="15"/>
      <c r="D3" s="16"/>
      <c r="E3" s="16"/>
      <c r="F3" s="16"/>
      <c r="G3" s="16"/>
      <c r="H3" s="16"/>
      <c r="I3" s="17" t="s">
        <v>14</v>
      </c>
      <c r="J3" s="17" t="s">
        <v>14</v>
      </c>
      <c r="K3" s="69" t="s">
        <v>83</v>
      </c>
    </row>
    <row r="4" spans="1:10" ht="12.75">
      <c r="A4" s="18" t="s">
        <v>0</v>
      </c>
      <c r="B4" s="18" t="s">
        <v>1</v>
      </c>
      <c r="C4" s="18" t="s">
        <v>4</v>
      </c>
      <c r="D4" s="19" t="s">
        <v>2</v>
      </c>
      <c r="E4" s="19" t="s">
        <v>3</v>
      </c>
      <c r="F4" s="19" t="s">
        <v>5</v>
      </c>
      <c r="G4" s="19" t="s">
        <v>16</v>
      </c>
      <c r="H4" s="19" t="s">
        <v>36</v>
      </c>
      <c r="I4" s="19" t="s">
        <v>37</v>
      </c>
      <c r="J4" s="19" t="s">
        <v>38</v>
      </c>
    </row>
    <row r="5" spans="2:10" ht="12.75">
      <c r="B5" s="6"/>
      <c r="C5" s="6"/>
      <c r="D5" s="21"/>
      <c r="E5" s="21"/>
      <c r="F5" s="21"/>
      <c r="G5" s="21"/>
      <c r="H5" s="21"/>
      <c r="I5" s="22"/>
      <c r="J5" s="21"/>
    </row>
    <row r="6" spans="2:10" ht="12.75">
      <c r="B6" s="6"/>
      <c r="C6" s="6"/>
      <c r="D6" s="47"/>
      <c r="E6" s="47"/>
      <c r="F6" s="47"/>
      <c r="G6" s="47"/>
      <c r="H6" s="47"/>
      <c r="I6" s="22"/>
      <c r="J6" s="21"/>
    </row>
    <row r="7" spans="1:11" s="24" customFormat="1" ht="38.25" customHeight="1">
      <c r="A7" s="40">
        <v>1</v>
      </c>
      <c r="B7" s="27" t="s">
        <v>26</v>
      </c>
      <c r="C7" s="40" t="s">
        <v>35</v>
      </c>
      <c r="D7" s="27" t="str">
        <f>PROPER("HAJI SHER MUHAMMAD( MURAD ABAD COLONY BOARD UNIVERSITY ROAD PESHAWAR")</f>
        <v>Haji Sher Muhammad( Murad Abad Colony Board University Road Peshawar</v>
      </c>
      <c r="E7" s="40">
        <v>2053725</v>
      </c>
      <c r="F7" s="40" t="s">
        <v>13</v>
      </c>
      <c r="G7" s="26">
        <v>34805</v>
      </c>
      <c r="H7" s="26"/>
      <c r="I7" s="43">
        <v>9813</v>
      </c>
      <c r="J7" s="54">
        <f>I7</f>
        <v>9813</v>
      </c>
      <c r="K7" s="43">
        <v>2616.1759407347267</v>
      </c>
    </row>
    <row r="8" spans="1:11" s="24" customFormat="1" ht="38.25" customHeight="1" thickBot="1">
      <c r="A8" s="40">
        <v>2</v>
      </c>
      <c r="B8" s="27" t="s">
        <v>26</v>
      </c>
      <c r="C8" s="40" t="s">
        <v>35</v>
      </c>
      <c r="D8" s="27" t="str">
        <f>PROPER("HAJI SHER MUHAMMAD( MURAD ABAD COLONY BOARD UNIVERSITY ROAD PESHAWAR")</f>
        <v>Haji Sher Muhammad( Murad Abad Colony Board University Road Peshawar</v>
      </c>
      <c r="E8" s="40">
        <v>2053725</v>
      </c>
      <c r="F8" s="40" t="s">
        <v>13</v>
      </c>
      <c r="G8" s="26">
        <v>34817</v>
      </c>
      <c r="H8" s="26"/>
      <c r="I8" s="38">
        <v>4968</v>
      </c>
      <c r="J8" s="55">
        <f>I8</f>
        <v>4968</v>
      </c>
      <c r="K8" s="43">
        <v>1324.484059265273</v>
      </c>
    </row>
    <row r="9" spans="1:11" s="28" customFormat="1" ht="14.25" customHeight="1" thickBot="1">
      <c r="A9" s="2"/>
      <c r="B9" s="60" t="s">
        <v>55</v>
      </c>
      <c r="C9" s="36"/>
      <c r="D9" s="39"/>
      <c r="E9" s="39"/>
      <c r="F9" s="34"/>
      <c r="G9" s="26"/>
      <c r="I9" s="37">
        <f>SUM(I7:I8)</f>
        <v>14781</v>
      </c>
      <c r="J9" s="37">
        <f>SUM(J7:J8)</f>
        <v>14781</v>
      </c>
      <c r="K9" s="82">
        <f>SUM(K7:K8)</f>
        <v>3940.66</v>
      </c>
    </row>
    <row r="10" spans="4:9" ht="19.5" customHeight="1">
      <c r="D10" s="4"/>
      <c r="E10" s="4"/>
      <c r="F10" s="4"/>
      <c r="G10" s="4"/>
      <c r="H10" s="4"/>
      <c r="I10" s="46"/>
    </row>
    <row r="11" spans="2:11" ht="26.25" customHeight="1" thickBot="1">
      <c r="B11" s="56" t="s">
        <v>54</v>
      </c>
      <c r="D11" s="44"/>
      <c r="E11" s="44"/>
      <c r="F11" s="44"/>
      <c r="G11" s="44"/>
      <c r="I11" s="59">
        <f>I9</f>
        <v>14781</v>
      </c>
      <c r="J11" s="59">
        <f>J9</f>
        <v>14781</v>
      </c>
      <c r="K11" s="30"/>
    </row>
    <row r="12" ht="19.5" customHeight="1" thickTop="1">
      <c r="I12" s="5"/>
    </row>
    <row r="13" spans="4:10" s="1" customFormat="1" ht="19.5" customHeight="1">
      <c r="D13" s="62"/>
      <c r="E13" s="62"/>
      <c r="F13" s="62"/>
      <c r="G13" s="62"/>
      <c r="H13" s="62"/>
      <c r="I13" s="9"/>
      <c r="J13" s="51"/>
    </row>
    <row r="14" spans="6:10" ht="19.5" customHeight="1">
      <c r="F14" s="61" t="s">
        <v>56</v>
      </c>
      <c r="H14" s="33"/>
      <c r="I14" s="9"/>
      <c r="J14" s="9"/>
    </row>
    <row r="15" spans="6:10" ht="19.5" customHeight="1">
      <c r="F15" s="61"/>
      <c r="H15" s="33"/>
      <c r="I15" s="9"/>
      <c r="J15" s="9"/>
    </row>
    <row r="16" spans="4:10" ht="19.5" customHeight="1">
      <c r="D16" s="3"/>
      <c r="E16" s="3"/>
      <c r="F16" s="31" t="s">
        <v>80</v>
      </c>
      <c r="H16" s="33"/>
      <c r="I16" s="67">
        <f>I9</f>
        <v>14781</v>
      </c>
      <c r="J16" s="67">
        <f>J9</f>
        <v>14781</v>
      </c>
    </row>
    <row r="17" spans="6:10" ht="19.5" customHeight="1" thickBot="1">
      <c r="F17" s="56" t="s">
        <v>54</v>
      </c>
      <c r="H17" s="3"/>
      <c r="I17" s="57">
        <f>SUM(I16:I16)</f>
        <v>14781</v>
      </c>
      <c r="J17" s="57">
        <f>SUM(J16:J16)</f>
        <v>14781</v>
      </c>
    </row>
    <row r="18" spans="4:10" ht="19.5" customHeight="1" thickTop="1">
      <c r="D18" s="44"/>
      <c r="E18" s="44"/>
      <c r="F18" s="45"/>
      <c r="G18" s="45"/>
      <c r="H18" s="45"/>
      <c r="I18" s="48">
        <f>+I11-I17</f>
        <v>0</v>
      </c>
      <c r="J18" s="48">
        <f>+J11-J17</f>
        <v>0</v>
      </c>
    </row>
    <row r="19" spans="6:9" ht="12.75">
      <c r="F19" s="33"/>
      <c r="G19" s="33"/>
      <c r="H19" s="33"/>
      <c r="I19" s="32"/>
    </row>
    <row r="20" spans="6:9" ht="12.75">
      <c r="F20" s="33"/>
      <c r="G20" s="33"/>
      <c r="H20" s="33"/>
      <c r="I20" s="32"/>
    </row>
    <row r="21" spans="5:9" ht="12.75">
      <c r="E21" s="49"/>
      <c r="F21" s="33"/>
      <c r="G21" s="33"/>
      <c r="H21" s="33"/>
      <c r="I21" s="49"/>
    </row>
    <row r="22" ht="42" customHeight="1"/>
    <row r="23" spans="4:10" ht="12.75">
      <c r="D23" s="3"/>
      <c r="E23" s="3"/>
      <c r="F23" s="3"/>
      <c r="G23" s="3"/>
      <c r="H23" s="3"/>
      <c r="I23" s="3"/>
      <c r="J23" s="3"/>
    </row>
  </sheetData>
  <printOptions horizontalCentered="1"/>
  <pageMargins left="0.75" right="0.75" top="1" bottom="1" header="0.5" footer="0.5"/>
  <pageSetup horizontalDpi="600" verticalDpi="600" orientation="landscape" scale="6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mobeen</dc:creator>
  <cp:keywords/>
  <dc:description/>
  <cp:lastModifiedBy>Fazil Mushir</cp:lastModifiedBy>
  <cp:lastPrinted>2008-03-19T11:14:54Z</cp:lastPrinted>
  <dcterms:created xsi:type="dcterms:W3CDTF">2004-11-30T11:31:25Z</dcterms:created>
  <dcterms:modified xsi:type="dcterms:W3CDTF">2008-04-02T05:36:17Z</dcterms:modified>
  <cp:category/>
  <cp:version/>
  <cp:contentType/>
  <cp:contentStatus/>
</cp:coreProperties>
</file>