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mmary" sheetId="1" r:id="rId1"/>
  </sheets>
  <definedNames>
    <definedName name="_xlfn.IFERROR" hidden="1">#NAME?</definedName>
    <definedName name="_xlnm.Print_Area" localSheetId="0">'Summary'!$B$1:$Z$36</definedName>
  </definedNames>
  <calcPr fullCalcOnLoad="1"/>
</workbook>
</file>

<file path=xl/sharedStrings.xml><?xml version="1.0" encoding="utf-8"?>
<sst xmlns="http://schemas.openxmlformats.org/spreadsheetml/2006/main" count="62" uniqueCount="55">
  <si>
    <t>Million US$</t>
  </si>
  <si>
    <t>FY09</t>
  </si>
  <si>
    <t>FY10</t>
  </si>
  <si>
    <t>FY11</t>
  </si>
  <si>
    <t>FY12</t>
  </si>
  <si>
    <t>%age</t>
  </si>
  <si>
    <t>Foreign Private Investment</t>
  </si>
  <si>
    <t>Direct Investment</t>
  </si>
  <si>
    <t>Inflow</t>
  </si>
  <si>
    <t>Outflow</t>
  </si>
  <si>
    <t>Portfolio Investment</t>
  </si>
  <si>
    <t>Equity Securities</t>
  </si>
  <si>
    <t>Debt Securities</t>
  </si>
  <si>
    <t>Foreign Public Investment</t>
  </si>
  <si>
    <t>P</t>
  </si>
  <si>
    <t xml:space="preserve">Provisional data For August 2007 </t>
  </si>
  <si>
    <t>Source:  State Bank of Pakistan.</t>
  </si>
  <si>
    <t>(P): Provisional</t>
  </si>
  <si>
    <t xml:space="preserve"> Net sale/Purchase of Special US$ bonds, Eurobonds, FEBC, DBC, Tbills and PIBs</t>
  </si>
  <si>
    <t xml:space="preserve">(R) </t>
  </si>
  <si>
    <t>: Revised</t>
  </si>
  <si>
    <t>of which Privatization Proceeds</t>
  </si>
  <si>
    <t xml:space="preserve">   Convertible Bonds of Pace Pakistan</t>
  </si>
  <si>
    <t xml:space="preserve">   International bonds of PMCL</t>
  </si>
  <si>
    <t>FY13</t>
  </si>
  <si>
    <t>Total Foreign Investment</t>
  </si>
  <si>
    <t>http://www.sbp.org.pk/departments/stats/Notice/Rev-Study-External-Sector.pdf</t>
  </si>
  <si>
    <t>Note: The data from FY15 has been revised by incorporating the FDI channeled through permissible off-shore accounts. The revision study is available at:</t>
  </si>
  <si>
    <t>Summary of Foreign Investment in Pakistan</t>
  </si>
  <si>
    <t xml:space="preserve">  </t>
  </si>
  <si>
    <t>*</t>
  </si>
  <si>
    <t>FY14</t>
  </si>
  <si>
    <t>FY16</t>
  </si>
  <si>
    <t>FY17</t>
  </si>
  <si>
    <t>FY18</t>
  </si>
  <si>
    <t>FY19</t>
  </si>
  <si>
    <t>FY20</t>
  </si>
  <si>
    <t>Actual</t>
  </si>
  <si>
    <t>FY15</t>
  </si>
  <si>
    <t>Contact Person:</t>
  </si>
  <si>
    <t xml:space="preserve">Designation: </t>
  </si>
  <si>
    <t xml:space="preserve">Phone: </t>
  </si>
  <si>
    <t xml:space="preserve">Email: </t>
  </si>
  <si>
    <t>FY21</t>
  </si>
  <si>
    <t xml:space="preserve">FY22 </t>
  </si>
  <si>
    <t>Contact Person:Mr. Muhammad Naeem</t>
  </si>
  <si>
    <t>Designation: Sr. Joint Director</t>
  </si>
  <si>
    <t>Phone: 021-99221146</t>
  </si>
  <si>
    <t>Email: feedback.statistics@sbp.org.pk</t>
  </si>
  <si>
    <t>FY23</t>
  </si>
  <si>
    <t>FY24</t>
  </si>
  <si>
    <t>The data for Q1 FY24 has been revised.</t>
  </si>
  <si>
    <r>
      <t xml:space="preserve">2024 </t>
    </r>
    <r>
      <rPr>
        <b/>
        <vertAlign val="superscript"/>
        <sz val="12"/>
        <rFont val="Times New Roman"/>
        <family val="1"/>
      </rPr>
      <t>(P)</t>
    </r>
  </si>
  <si>
    <r>
      <t xml:space="preserve">Debt Securities  </t>
    </r>
    <r>
      <rPr>
        <b/>
        <sz val="12"/>
        <rFont val="Times New Roman"/>
        <family val="1"/>
      </rPr>
      <t>*</t>
    </r>
  </si>
  <si>
    <t>Feb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</si>
</sst>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_);_(* \(#,##0.000\);_(* &quot;-&quot;???_);_(@_)"/>
    <numFmt numFmtId="170" formatCode="_(* #,##0_);_(* \(#,##0\);_(* &quot;-&quot;??_);_(@_)"/>
    <numFmt numFmtId="171" formatCode="_(* #,##0.000000_);_(* \(#,##0.000000\);_(* &quot;-&quot;??_);_(@_)"/>
    <numFmt numFmtId="172" formatCode="_-\ #,##0.0_-;\-\ #,##0.0_-;_-\ &quot;-&quot;\ _-;_-@_-"/>
    <numFmt numFmtId="173" formatCode="0.000"/>
    <numFmt numFmtId="174" formatCode="#,##0.0"/>
    <numFmt numFmtId="175" formatCode="_(* #,##0.0000000_);_(* \(#,##0.00000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00_);_(* \(#,##0.0000000\);_(* &quot;-&quot;???????_);_(@_)"/>
    <numFmt numFmtId="181" formatCode="0.0"/>
    <numFmt numFmtId="182" formatCode="[$-409]mmm\-yy;@"/>
    <numFmt numFmtId="183" formatCode="#,##0.0_);\(#,##0.0\)"/>
  </numFmts>
  <fonts count="7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70" fillId="27" borderId="8" applyNumberForma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98" applyFont="1" applyAlignment="1">
      <alignment/>
      <protection/>
    </xf>
    <xf numFmtId="0" fontId="3" fillId="0" borderId="0" xfId="98" applyFont="1" applyAlignment="1">
      <alignment horizontal="left" indent="1"/>
      <protection/>
    </xf>
    <xf numFmtId="0" fontId="6" fillId="0" borderId="0" xfId="98" applyFont="1">
      <alignment/>
      <protection/>
    </xf>
    <xf numFmtId="164" fontId="6" fillId="0" borderId="0" xfId="98" applyNumberFormat="1" applyFont="1">
      <alignment/>
      <protection/>
    </xf>
    <xf numFmtId="43" fontId="6" fillId="0" borderId="0" xfId="98" applyNumberFormat="1" applyFont="1">
      <alignment/>
      <protection/>
    </xf>
    <xf numFmtId="0" fontId="8" fillId="0" borderId="0" xfId="98" applyFont="1">
      <alignment/>
      <protection/>
    </xf>
    <xf numFmtId="0" fontId="3" fillId="0" borderId="0" xfId="98" applyFont="1" applyAlignment="1">
      <alignment horizontal="center"/>
      <protection/>
    </xf>
    <xf numFmtId="0" fontId="6" fillId="0" borderId="0" xfId="98" applyNumberFormat="1" applyFont="1">
      <alignment/>
      <protection/>
    </xf>
    <xf numFmtId="0" fontId="6" fillId="0" borderId="0" xfId="98" applyFont="1" applyAlignment="1">
      <alignment horizontal="center"/>
      <protection/>
    </xf>
    <xf numFmtId="170" fontId="6" fillId="0" borderId="0" xfId="98" applyNumberFormat="1" applyFont="1">
      <alignment/>
      <protection/>
    </xf>
    <xf numFmtId="0" fontId="6" fillId="0" borderId="0" xfId="107" applyFont="1">
      <alignment/>
      <protection/>
    </xf>
    <xf numFmtId="0" fontId="6" fillId="0" borderId="0" xfId="89" applyFont="1" applyAlignment="1" applyProtection="1">
      <alignment/>
      <protection/>
    </xf>
    <xf numFmtId="0" fontId="9" fillId="0" borderId="0" xfId="89" applyFont="1" applyAlignment="1" applyProtection="1">
      <alignment/>
      <protection/>
    </xf>
    <xf numFmtId="0" fontId="3" fillId="33" borderId="0" xfId="105" applyFont="1" applyFill="1" applyBorder="1" applyAlignment="1">
      <alignment horizontal="left" vertical="center"/>
      <protection/>
    </xf>
    <xf numFmtId="0" fontId="3" fillId="0" borderId="0" xfId="105" applyFont="1" applyFill="1" applyBorder="1" applyAlignment="1">
      <alignment horizontal="right" vertical="center"/>
      <protection/>
    </xf>
    <xf numFmtId="0" fontId="3" fillId="0" borderId="0" xfId="105" applyFont="1" applyFill="1" applyBorder="1" applyAlignment="1">
      <alignment vertical="center"/>
      <protection/>
    </xf>
    <xf numFmtId="0" fontId="77" fillId="33" borderId="0" xfId="0" applyFont="1" applyFill="1" applyAlignment="1">
      <alignment horizontal="left"/>
    </xf>
    <xf numFmtId="0" fontId="77" fillId="0" borderId="0" xfId="98" applyFont="1" applyAlignment="1">
      <alignment horizontal="right"/>
      <protection/>
    </xf>
    <xf numFmtId="0" fontId="77" fillId="0" borderId="0" xfId="98" applyFont="1" applyAlignment="1">
      <alignment/>
      <protection/>
    </xf>
    <xf numFmtId="0" fontId="77" fillId="0" borderId="0" xfId="0" applyFont="1" applyFill="1" applyAlignment="1">
      <alignment horizontal="right"/>
    </xf>
    <xf numFmtId="0" fontId="77" fillId="0" borderId="0" xfId="0" applyFont="1" applyAlignment="1">
      <alignment/>
    </xf>
    <xf numFmtId="175" fontId="6" fillId="0" borderId="0" xfId="98" applyNumberFormat="1" applyFont="1">
      <alignment/>
      <protection/>
    </xf>
    <xf numFmtId="0" fontId="3" fillId="34" borderId="10" xfId="98" applyFont="1" applyFill="1" applyBorder="1" applyAlignment="1">
      <alignment horizontal="center"/>
      <protection/>
    </xf>
    <xf numFmtId="0" fontId="3" fillId="34" borderId="11" xfId="98" applyFont="1" applyFill="1" applyBorder="1" applyAlignment="1">
      <alignment horizontal="center"/>
      <protection/>
    </xf>
    <xf numFmtId="0" fontId="6" fillId="34" borderId="12" xfId="98" applyFont="1" applyFill="1" applyBorder="1">
      <alignment/>
      <protection/>
    </xf>
    <xf numFmtId="0" fontId="6" fillId="34" borderId="0" xfId="98" applyFont="1" applyFill="1" applyBorder="1">
      <alignment/>
      <protection/>
    </xf>
    <xf numFmtId="0" fontId="6" fillId="34" borderId="13" xfId="98" applyFont="1" applyFill="1" applyBorder="1">
      <alignment/>
      <protection/>
    </xf>
    <xf numFmtId="166" fontId="6" fillId="34" borderId="0" xfId="98" applyNumberFormat="1" applyFont="1" applyFill="1" applyBorder="1">
      <alignment/>
      <protection/>
    </xf>
    <xf numFmtId="164" fontId="6" fillId="34" borderId="0" xfId="98" applyNumberFormat="1" applyFont="1" applyFill="1" applyBorder="1">
      <alignment/>
      <protection/>
    </xf>
    <xf numFmtId="0" fontId="6" fillId="34" borderId="14" xfId="98" applyFont="1" applyFill="1" applyBorder="1">
      <alignment/>
      <protection/>
    </xf>
    <xf numFmtId="0" fontId="6" fillId="34" borderId="15" xfId="98" applyFont="1" applyFill="1" applyBorder="1">
      <alignment/>
      <protection/>
    </xf>
    <xf numFmtId="0" fontId="6" fillId="34" borderId="16" xfId="98" applyFont="1" applyFill="1" applyBorder="1">
      <alignment/>
      <protection/>
    </xf>
    <xf numFmtId="0" fontId="3" fillId="34" borderId="12" xfId="98" applyFont="1" applyFill="1" applyBorder="1" applyAlignment="1">
      <alignment vertical="center"/>
      <protection/>
    </xf>
    <xf numFmtId="0" fontId="6" fillId="34" borderId="0" xfId="98" applyFont="1" applyFill="1" applyBorder="1" applyAlignment="1">
      <alignment vertical="center"/>
      <protection/>
    </xf>
    <xf numFmtId="164" fontId="3" fillId="34" borderId="0" xfId="71" applyNumberFormat="1" applyFont="1" applyFill="1" applyBorder="1" applyAlignment="1">
      <alignment horizontal="left" vertical="center" indent="2"/>
    </xf>
    <xf numFmtId="164" fontId="3" fillId="34" borderId="12" xfId="71" applyNumberFormat="1" applyFont="1" applyFill="1" applyBorder="1" applyAlignment="1">
      <alignment horizontal="left" vertical="center" indent="2"/>
    </xf>
    <xf numFmtId="164" fontId="3" fillId="34" borderId="16" xfId="71" applyNumberFormat="1" applyFont="1" applyFill="1" applyBorder="1" applyAlignment="1">
      <alignment horizontal="left" vertical="center" indent="2"/>
    </xf>
    <xf numFmtId="0" fontId="6" fillId="34" borderId="12" xfId="98" applyFont="1" applyFill="1" applyBorder="1" applyAlignment="1">
      <alignment vertical="center"/>
      <protection/>
    </xf>
    <xf numFmtId="0" fontId="3" fillId="34" borderId="0" xfId="98" applyFont="1" applyFill="1" applyBorder="1" applyAlignment="1">
      <alignment vertical="center"/>
      <protection/>
    </xf>
    <xf numFmtId="0" fontId="3" fillId="34" borderId="0" xfId="98" applyFont="1" applyFill="1" applyBorder="1">
      <alignment/>
      <protection/>
    </xf>
    <xf numFmtId="164" fontId="6" fillId="34" borderId="0" xfId="71" applyNumberFormat="1" applyFont="1" applyFill="1" applyBorder="1" applyAlignment="1">
      <alignment horizontal="left" vertical="center" indent="2"/>
    </xf>
    <xf numFmtId="164" fontId="6" fillId="34" borderId="0" xfId="71" applyNumberFormat="1" applyFont="1" applyFill="1" applyBorder="1" applyAlignment="1">
      <alignment horizontal="right" vertical="center" indent="1"/>
    </xf>
    <xf numFmtId="164" fontId="6" fillId="34" borderId="12" xfId="71" applyNumberFormat="1" applyFont="1" applyFill="1" applyBorder="1" applyAlignment="1">
      <alignment horizontal="center" vertical="center"/>
    </xf>
    <xf numFmtId="164" fontId="6" fillId="34" borderId="16" xfId="71" applyNumberFormat="1" applyFont="1" applyFill="1" applyBorder="1" applyAlignment="1">
      <alignment horizontal="right" vertical="center" indent="1"/>
    </xf>
    <xf numFmtId="164" fontId="6" fillId="34" borderId="12" xfId="71" applyNumberFormat="1" applyFont="1" applyFill="1" applyBorder="1" applyAlignment="1">
      <alignment horizontal="left" vertical="center" indent="2"/>
    </xf>
    <xf numFmtId="0" fontId="8" fillId="34" borderId="12" xfId="98" applyFont="1" applyFill="1" applyBorder="1" applyAlignment="1">
      <alignment vertical="center"/>
      <protection/>
    </xf>
    <xf numFmtId="0" fontId="8" fillId="34" borderId="0" xfId="98" applyFont="1" applyFill="1" applyBorder="1" applyAlignment="1">
      <alignment vertical="center"/>
      <protection/>
    </xf>
    <xf numFmtId="0" fontId="8" fillId="34" borderId="0" xfId="98" applyFont="1" applyFill="1" applyBorder="1">
      <alignment/>
      <protection/>
    </xf>
    <xf numFmtId="164" fontId="8" fillId="34" borderId="0" xfId="71" applyNumberFormat="1" applyFont="1" applyFill="1" applyBorder="1" applyAlignment="1">
      <alignment horizontal="left" vertical="center" indent="2"/>
    </xf>
    <xf numFmtId="164" fontId="8" fillId="34" borderId="0" xfId="71" applyNumberFormat="1" applyFont="1" applyFill="1" applyBorder="1" applyAlignment="1">
      <alignment horizontal="right" vertical="center" indent="1"/>
    </xf>
    <xf numFmtId="164" fontId="8" fillId="34" borderId="12" xfId="71" applyNumberFormat="1" applyFont="1" applyFill="1" applyBorder="1" applyAlignment="1">
      <alignment horizontal="right" vertical="center" indent="1"/>
    </xf>
    <xf numFmtId="164" fontId="8" fillId="34" borderId="16" xfId="71" applyNumberFormat="1" applyFont="1" applyFill="1" applyBorder="1" applyAlignment="1">
      <alignment horizontal="right" vertical="center" indent="1"/>
    </xf>
    <xf numFmtId="164" fontId="3" fillId="34" borderId="0" xfId="71" applyNumberFormat="1" applyFont="1" applyFill="1" applyBorder="1" applyAlignment="1">
      <alignment horizontal="right" vertical="center" indent="1"/>
    </xf>
    <xf numFmtId="164" fontId="3" fillId="34" borderId="16" xfId="71" applyNumberFormat="1" applyFont="1" applyFill="1" applyBorder="1" applyAlignment="1">
      <alignment horizontal="right" vertical="center" indent="1"/>
    </xf>
    <xf numFmtId="164" fontId="6" fillId="34" borderId="16" xfId="71" applyNumberFormat="1" applyFont="1" applyFill="1" applyBorder="1" applyAlignment="1">
      <alignment horizontal="left" vertical="center" indent="2"/>
    </xf>
    <xf numFmtId="164" fontId="8" fillId="34" borderId="0" xfId="98" applyNumberFormat="1" applyFont="1" applyFill="1" applyBorder="1" applyAlignment="1">
      <alignment vertical="top"/>
      <protection/>
    </xf>
    <xf numFmtId="164" fontId="8" fillId="34" borderId="16" xfId="71" applyNumberFormat="1" applyFont="1" applyFill="1" applyBorder="1" applyAlignment="1">
      <alignment horizontal="left" vertical="center" indent="2"/>
    </xf>
    <xf numFmtId="0" fontId="8" fillId="34" borderId="0" xfId="98" applyFont="1" applyFill="1" applyBorder="1" applyAlignment="1">
      <alignment vertical="top"/>
      <protection/>
    </xf>
    <xf numFmtId="164" fontId="6" fillId="34" borderId="0" xfId="71" applyNumberFormat="1" applyFont="1" applyFill="1" applyBorder="1" applyAlignment="1">
      <alignment horizontal="left" vertical="top"/>
    </xf>
    <xf numFmtId="0" fontId="6" fillId="34" borderId="17" xfId="98" applyFont="1" applyFill="1" applyBorder="1" applyAlignment="1">
      <alignment vertical="center"/>
      <protection/>
    </xf>
    <xf numFmtId="0" fontId="6" fillId="34" borderId="18" xfId="98" applyFont="1" applyFill="1" applyBorder="1" applyAlignment="1">
      <alignment vertical="center"/>
      <protection/>
    </xf>
    <xf numFmtId="0" fontId="6" fillId="34" borderId="18" xfId="98" applyFont="1" applyFill="1" applyBorder="1">
      <alignment/>
      <protection/>
    </xf>
    <xf numFmtId="164" fontId="6" fillId="34" borderId="18" xfId="71" applyNumberFormat="1" applyFont="1" applyFill="1" applyBorder="1" applyAlignment="1">
      <alignment horizontal="left" vertical="center" indent="2"/>
    </xf>
    <xf numFmtId="164" fontId="6" fillId="34" borderId="17" xfId="71" applyNumberFormat="1" applyFont="1" applyFill="1" applyBorder="1" applyAlignment="1">
      <alignment horizontal="left" vertical="center" indent="2"/>
    </xf>
    <xf numFmtId="164" fontId="6" fillId="34" borderId="19" xfId="71" applyNumberFormat="1" applyFont="1" applyFill="1" applyBorder="1" applyAlignment="1">
      <alignment horizontal="left" vertical="center" indent="2"/>
    </xf>
    <xf numFmtId="0" fontId="3" fillId="34" borderId="20" xfId="98" applyFont="1" applyFill="1" applyBorder="1" applyAlignment="1">
      <alignment horizontal="left"/>
      <protection/>
    </xf>
    <xf numFmtId="0" fontId="3" fillId="34" borderId="21" xfId="98" applyFont="1" applyFill="1" applyBorder="1" applyAlignment="1">
      <alignment horizontal="left"/>
      <protection/>
    </xf>
    <xf numFmtId="0" fontId="6" fillId="34" borderId="21" xfId="98" applyFont="1" applyFill="1" applyBorder="1">
      <alignment/>
      <protection/>
    </xf>
    <xf numFmtId="164" fontId="3" fillId="34" borderId="11" xfId="98" applyNumberFormat="1" applyFont="1" applyFill="1" applyBorder="1" applyAlignment="1">
      <alignment vertical="center"/>
      <protection/>
    </xf>
    <xf numFmtId="164" fontId="3" fillId="34" borderId="20" xfId="98" applyNumberFormat="1" applyFont="1" applyFill="1" applyBorder="1" applyAlignment="1">
      <alignment vertical="center"/>
      <protection/>
    </xf>
    <xf numFmtId="0" fontId="3" fillId="34" borderId="13" xfId="98" applyFont="1" applyFill="1" applyBorder="1" applyAlignment="1">
      <alignment horizontal="center" vertical="center"/>
      <protection/>
    </xf>
    <xf numFmtId="0" fontId="3" fillId="34" borderId="18" xfId="98" applyFont="1" applyFill="1" applyBorder="1" applyAlignment="1">
      <alignment horizontal="center" vertical="center"/>
      <protection/>
    </xf>
    <xf numFmtId="0" fontId="3" fillId="34" borderId="15" xfId="98" applyFont="1" applyFill="1" applyBorder="1" applyAlignment="1">
      <alignment horizontal="center" vertical="center"/>
      <protection/>
    </xf>
    <xf numFmtId="0" fontId="3" fillId="34" borderId="19" xfId="98" applyFont="1" applyFill="1" applyBorder="1" applyAlignment="1">
      <alignment horizontal="center" vertical="center"/>
      <protection/>
    </xf>
    <xf numFmtId="0" fontId="6" fillId="0" borderId="18" xfId="98" applyFont="1" applyBorder="1" applyAlignment="1">
      <alignment horizontal="right"/>
      <protection/>
    </xf>
    <xf numFmtId="0" fontId="3" fillId="34" borderId="20" xfId="98" applyFont="1" applyFill="1" applyBorder="1" applyAlignment="1" quotePrefix="1">
      <alignment horizontal="center"/>
      <protection/>
    </xf>
    <xf numFmtId="0" fontId="3" fillId="34" borderId="10" xfId="98" applyFont="1" applyFill="1" applyBorder="1" applyAlignment="1">
      <alignment horizontal="center"/>
      <protection/>
    </xf>
    <xf numFmtId="0" fontId="3" fillId="34" borderId="14" xfId="98" applyFont="1" applyFill="1" applyBorder="1" applyAlignment="1">
      <alignment horizontal="center" vertical="center"/>
      <protection/>
    </xf>
    <xf numFmtId="0" fontId="3" fillId="34" borderId="17" xfId="98" applyFont="1" applyFill="1" applyBorder="1" applyAlignment="1">
      <alignment horizontal="center" vertical="center"/>
      <protection/>
    </xf>
    <xf numFmtId="0" fontId="3" fillId="34" borderId="10" xfId="98" applyFont="1" applyFill="1" applyBorder="1" applyAlignment="1">
      <alignment horizontal="center" vertical="center"/>
      <protection/>
    </xf>
    <xf numFmtId="0" fontId="3" fillId="34" borderId="11" xfId="98" applyFont="1" applyFill="1" applyBorder="1" applyAlignment="1">
      <alignment horizontal="center" vertic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- Style1" xfId="96"/>
    <cellStyle name="Normal 2" xfId="97"/>
    <cellStyle name="Normal 2 2" xfId="98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8 2" xfId="105"/>
    <cellStyle name="Normal 9" xfId="106"/>
    <cellStyle name="Normal_FAX-2005-06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5"/>
  <sheetViews>
    <sheetView tabSelected="1" view="pageBreakPreview" zoomScaleSheetLayoutView="100" zoomScalePageLayoutView="0" workbookViewId="0" topLeftCell="A1">
      <pane xSplit="5" topLeftCell="R1" activePane="topRight" state="frozen"/>
      <selection pane="topLeft" activeCell="A3" sqref="A3"/>
      <selection pane="topRight" activeCell="T34" sqref="T34"/>
    </sheetView>
  </sheetViews>
  <sheetFormatPr defaultColWidth="9.140625" defaultRowHeight="15"/>
  <cols>
    <col min="1" max="1" width="2.140625" style="3" customWidth="1"/>
    <col min="2" max="2" width="5.140625" style="3" customWidth="1"/>
    <col min="3" max="3" width="2.8515625" style="3" customWidth="1"/>
    <col min="4" max="4" width="3.28125" style="3" customWidth="1"/>
    <col min="5" max="5" width="25.7109375" style="3" customWidth="1"/>
    <col min="6" max="9" width="12.7109375" style="3" hidden="1" customWidth="1"/>
    <col min="10" max="11" width="12.57421875" style="3" hidden="1" customWidth="1"/>
    <col min="12" max="12" width="12.7109375" style="3" hidden="1" customWidth="1"/>
    <col min="13" max="14" width="12.8515625" style="3" hidden="1" customWidth="1"/>
    <col min="15" max="15" width="12.7109375" style="3" hidden="1" customWidth="1"/>
    <col min="16" max="16" width="13.57421875" style="3" hidden="1" customWidth="1"/>
    <col min="17" max="17" width="12.7109375" style="3" hidden="1" customWidth="1"/>
    <col min="18" max="18" width="12.8515625" style="3" bestFit="1" customWidth="1"/>
    <col min="19" max="19" width="13.7109375" style="3" bestFit="1" customWidth="1"/>
    <col min="20" max="20" width="13.57421875" style="3" customWidth="1"/>
    <col min="21" max="21" width="13.7109375" style="3" bestFit="1" customWidth="1"/>
    <col min="22" max="22" width="13.57421875" style="3" customWidth="1"/>
    <col min="23" max="23" width="13.7109375" style="3" bestFit="1" customWidth="1"/>
    <col min="24" max="24" width="13.57421875" style="3" customWidth="1"/>
    <col min="25" max="25" width="14.8515625" style="3" customWidth="1"/>
    <col min="26" max="26" width="12.421875" style="3" bestFit="1" customWidth="1"/>
    <col min="27" max="28" width="21.421875" style="3" bestFit="1" customWidth="1"/>
    <col min="29" max="16384" width="9.140625" style="3" customWidth="1"/>
  </cols>
  <sheetData>
    <row r="1" ht="6" customHeight="1"/>
    <row r="2" spans="2:23" ht="20.25" customHeight="1">
      <c r="B2" s="1" t="s">
        <v>28</v>
      </c>
      <c r="C2" s="1"/>
      <c r="D2" s="1"/>
      <c r="E2" s="1"/>
      <c r="F2" s="2"/>
      <c r="Q2" s="4"/>
      <c r="R2" s="4"/>
      <c r="U2" s="4"/>
      <c r="W2" s="4"/>
    </row>
    <row r="3" ht="6" customHeight="1"/>
    <row r="4" spans="2:26" ht="15.75">
      <c r="B4" s="75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2:26" ht="17.25" customHeight="1">
      <c r="B5" s="78"/>
      <c r="C5" s="71"/>
      <c r="D5" s="71"/>
      <c r="E5" s="71"/>
      <c r="F5" s="71" t="s">
        <v>1</v>
      </c>
      <c r="G5" s="71" t="s">
        <v>2</v>
      </c>
      <c r="H5" s="71" t="s">
        <v>3</v>
      </c>
      <c r="I5" s="71" t="s">
        <v>4</v>
      </c>
      <c r="J5" s="71" t="s">
        <v>24</v>
      </c>
      <c r="K5" s="71" t="s">
        <v>31</v>
      </c>
      <c r="L5" s="71" t="s">
        <v>38</v>
      </c>
      <c r="M5" s="71" t="s">
        <v>32</v>
      </c>
      <c r="N5" s="71" t="s">
        <v>33</v>
      </c>
      <c r="O5" s="71" t="s">
        <v>34</v>
      </c>
      <c r="P5" s="71" t="s">
        <v>35</v>
      </c>
      <c r="Q5" s="71" t="s">
        <v>36</v>
      </c>
      <c r="R5" s="71" t="s">
        <v>43</v>
      </c>
      <c r="S5" s="71" t="s">
        <v>44</v>
      </c>
      <c r="T5" s="73" t="s">
        <v>49</v>
      </c>
      <c r="U5" s="80" t="s">
        <v>54</v>
      </c>
      <c r="V5" s="81"/>
      <c r="W5" s="76" t="str">
        <f>CONCATENATE("Jul-",LEFT(U5,3))</f>
        <v>Jul-Feb</v>
      </c>
      <c r="X5" s="77"/>
      <c r="Y5" s="76" t="str">
        <f>CONCATENATE("Change over"," ","Jul-",LEFT(U5,3)," FY23")</f>
        <v>Change over Jul-Feb FY23</v>
      </c>
      <c r="Z5" s="77"/>
    </row>
    <row r="6" spans="2:26" ht="18.75">
      <c r="B6" s="7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  <c r="U6" s="23">
        <v>2023</v>
      </c>
      <c r="V6" s="24" t="s">
        <v>52</v>
      </c>
      <c r="W6" s="24" t="s">
        <v>49</v>
      </c>
      <c r="X6" s="24" t="s">
        <v>50</v>
      </c>
      <c r="Y6" s="24" t="s">
        <v>37</v>
      </c>
      <c r="Z6" s="24" t="s">
        <v>5</v>
      </c>
    </row>
    <row r="7" spans="2:26" ht="14.25" customHeight="1">
      <c r="B7" s="25"/>
      <c r="C7" s="26"/>
      <c r="D7" s="26"/>
      <c r="E7" s="27"/>
      <c r="F7" s="26"/>
      <c r="G7" s="26"/>
      <c r="H7" s="28"/>
      <c r="I7" s="29"/>
      <c r="J7" s="26"/>
      <c r="K7" s="26"/>
      <c r="L7" s="26"/>
      <c r="M7" s="26"/>
      <c r="N7" s="26"/>
      <c r="O7" s="26"/>
      <c r="P7" s="26"/>
      <c r="Q7" s="26" t="s">
        <v>29</v>
      </c>
      <c r="R7" s="26" t="s">
        <v>29</v>
      </c>
      <c r="S7" s="26" t="s">
        <v>29</v>
      </c>
      <c r="T7" s="26"/>
      <c r="U7" s="30"/>
      <c r="V7" s="31"/>
      <c r="W7" s="26"/>
      <c r="X7" s="32" t="s">
        <v>29</v>
      </c>
      <c r="Y7" s="27"/>
      <c r="Z7" s="31"/>
    </row>
    <row r="8" spans="2:29" ht="24.75" customHeight="1">
      <c r="B8" s="33" t="s">
        <v>6</v>
      </c>
      <c r="C8" s="34"/>
      <c r="D8" s="34"/>
      <c r="E8" s="26"/>
      <c r="F8" s="35">
        <f aca="true" t="shared" si="0" ref="F8:Q8">F9+F13</f>
        <v>3209.5541019999973</v>
      </c>
      <c r="G8" s="35">
        <f t="shared" si="0"/>
        <v>2738.758336</v>
      </c>
      <c r="H8" s="35">
        <f t="shared" si="0"/>
        <v>1999.3266059999996</v>
      </c>
      <c r="I8" s="35">
        <f t="shared" si="0"/>
        <v>760.6600980000006</v>
      </c>
      <c r="J8" s="35">
        <f t="shared" si="0"/>
        <v>1576.030412</v>
      </c>
      <c r="K8" s="35">
        <f t="shared" si="0"/>
        <v>2321.4485270000005</v>
      </c>
      <c r="L8" s="35">
        <f t="shared" si="0"/>
        <v>1951.136302</v>
      </c>
      <c r="M8" s="35">
        <f t="shared" si="0"/>
        <v>2073.198168</v>
      </c>
      <c r="N8" s="35">
        <f t="shared" si="0"/>
        <v>1893.7855979999995</v>
      </c>
      <c r="O8" s="35">
        <f t="shared" si="0"/>
        <v>2539.5817010000005</v>
      </c>
      <c r="P8" s="35">
        <f t="shared" si="0"/>
        <v>947.1865364999994</v>
      </c>
      <c r="Q8" s="35">
        <f t="shared" si="0"/>
        <v>2315.8127819999995</v>
      </c>
      <c r="R8" s="35">
        <f>R9+R13</f>
        <v>2027.1211026999995</v>
      </c>
      <c r="S8" s="35">
        <f>S9+S13</f>
        <v>1548.3935939141682</v>
      </c>
      <c r="T8" s="35">
        <f>T9+T13</f>
        <v>1532.449211</v>
      </c>
      <c r="U8" s="36">
        <v>121.53161999999999</v>
      </c>
      <c r="V8" s="37">
        <v>140.41339300000004</v>
      </c>
      <c r="W8" s="35">
        <v>983.0707839999998</v>
      </c>
      <c r="X8" s="37">
        <v>866.8941028599997</v>
      </c>
      <c r="Y8" s="36">
        <f>X8-W8</f>
        <v>-116.17668114000003</v>
      </c>
      <c r="Z8" s="37">
        <f>Y8/ABS(W8)*100</f>
        <v>-11.817733069768458</v>
      </c>
      <c r="AA8" s="5"/>
      <c r="AB8" s="4"/>
      <c r="AC8" s="4"/>
    </row>
    <row r="9" spans="2:30" ht="24.75" customHeight="1">
      <c r="B9" s="38"/>
      <c r="C9" s="39" t="s">
        <v>7</v>
      </c>
      <c r="D9" s="39"/>
      <c r="E9" s="40"/>
      <c r="F9" s="35">
        <f aca="true" t="shared" si="1" ref="F9:N9">F10-F11</f>
        <v>3719.8891029999977</v>
      </c>
      <c r="G9" s="35">
        <f t="shared" si="1"/>
        <v>2150.8359140000002</v>
      </c>
      <c r="H9" s="35">
        <f t="shared" si="1"/>
        <v>1634.767525</v>
      </c>
      <c r="I9" s="35">
        <f t="shared" si="1"/>
        <v>820.6376060000002</v>
      </c>
      <c r="J9" s="35">
        <f t="shared" si="1"/>
        <v>1456.453592</v>
      </c>
      <c r="K9" s="35">
        <f>K10-K11</f>
        <v>1698.6269460000005</v>
      </c>
      <c r="L9" s="35">
        <f>L10-L11</f>
        <v>1033.830045</v>
      </c>
      <c r="M9" s="35">
        <f t="shared" si="1"/>
        <v>2392.92205</v>
      </c>
      <c r="N9" s="35">
        <f t="shared" si="1"/>
        <v>2406.5673369999995</v>
      </c>
      <c r="O9" s="35">
        <f aca="true" t="shared" si="2" ref="O9:T9">O10-O11</f>
        <v>2780.2864430000004</v>
      </c>
      <c r="P9" s="35">
        <f t="shared" si="2"/>
        <v>1362.3936799999994</v>
      </c>
      <c r="Q9" s="35">
        <f t="shared" si="2"/>
        <v>2597.5128309999996</v>
      </c>
      <c r="R9" s="35">
        <f t="shared" si="2"/>
        <v>1820.5007721999996</v>
      </c>
      <c r="S9" s="35">
        <f t="shared" si="2"/>
        <v>1935.8941179999997</v>
      </c>
      <c r="T9" s="35">
        <f t="shared" si="2"/>
        <v>1548.572584</v>
      </c>
      <c r="U9" s="36">
        <v>113.36875799999999</v>
      </c>
      <c r="V9" s="37">
        <v>131.17228200000005</v>
      </c>
      <c r="W9" s="35">
        <v>990.1505859999997</v>
      </c>
      <c r="X9" s="37">
        <v>820.6453898599998</v>
      </c>
      <c r="Y9" s="36">
        <f aca="true" t="shared" si="3" ref="Y9:Y23">X9-W9</f>
        <v>-169.50519613999995</v>
      </c>
      <c r="Z9" s="37">
        <f aca="true" t="shared" si="4" ref="Z9:Z23">Y9/ABS(W9)*100</f>
        <v>-17.11913304265822</v>
      </c>
      <c r="AA9" s="5"/>
      <c r="AB9" s="4"/>
      <c r="AC9" s="4"/>
      <c r="AD9" s="5"/>
    </row>
    <row r="10" spans="2:29" ht="24.75" customHeight="1">
      <c r="B10" s="38"/>
      <c r="C10" s="39"/>
      <c r="D10" s="34"/>
      <c r="E10" s="26" t="s">
        <v>8</v>
      </c>
      <c r="F10" s="41">
        <v>4479.395319999998</v>
      </c>
      <c r="G10" s="41">
        <v>3184.375881</v>
      </c>
      <c r="H10" s="41">
        <v>2269.609297</v>
      </c>
      <c r="I10" s="41">
        <v>2098.9536</v>
      </c>
      <c r="J10" s="41">
        <v>2665.341617</v>
      </c>
      <c r="K10" s="41">
        <v>2847.4196150000007</v>
      </c>
      <c r="L10" s="41">
        <v>2842.9453909999997</v>
      </c>
      <c r="M10" s="41">
        <v>3256.331581</v>
      </c>
      <c r="N10" s="41">
        <v>3110.776740999999</v>
      </c>
      <c r="O10" s="41">
        <v>3494.5119480000003</v>
      </c>
      <c r="P10" s="41">
        <v>2785.2179599999995</v>
      </c>
      <c r="Q10" s="42">
        <v>3322.0663689999997</v>
      </c>
      <c r="R10" s="41">
        <v>3061.4407622</v>
      </c>
      <c r="S10" s="41">
        <v>2692.4658699999995</v>
      </c>
      <c r="T10" s="41">
        <v>2376.295854</v>
      </c>
      <c r="U10" s="43">
        <v>152.524577</v>
      </c>
      <c r="V10" s="44">
        <v>177.31437800000003</v>
      </c>
      <c r="W10" s="45">
        <v>1647.6022569999998</v>
      </c>
      <c r="X10" s="44">
        <v>1570.9031289999998</v>
      </c>
      <c r="Y10" s="45">
        <f t="shared" si="3"/>
        <v>-76.69912799999997</v>
      </c>
      <c r="Z10" s="44">
        <f t="shared" si="4"/>
        <v>-4.655196827640664</v>
      </c>
      <c r="AA10" s="5"/>
      <c r="AB10" s="5"/>
      <c r="AC10" s="4"/>
    </row>
    <row r="11" spans="2:29" ht="24.75" customHeight="1">
      <c r="B11" s="38"/>
      <c r="C11" s="39"/>
      <c r="D11" s="34"/>
      <c r="E11" s="26" t="s">
        <v>9</v>
      </c>
      <c r="F11" s="41">
        <v>759.506217</v>
      </c>
      <c r="G11" s="41">
        <v>1033.539967</v>
      </c>
      <c r="H11" s="41">
        <v>634.841772</v>
      </c>
      <c r="I11" s="41">
        <v>1278.3159939999996</v>
      </c>
      <c r="J11" s="41">
        <v>1208.888025</v>
      </c>
      <c r="K11" s="41">
        <v>1148.7926690000002</v>
      </c>
      <c r="L11" s="41">
        <v>1809.1153459999998</v>
      </c>
      <c r="M11" s="41">
        <v>863.409531</v>
      </c>
      <c r="N11" s="41">
        <v>704.2094039999998</v>
      </c>
      <c r="O11" s="41">
        <v>714.225505</v>
      </c>
      <c r="P11" s="41">
        <v>1422.82428</v>
      </c>
      <c r="Q11" s="42">
        <v>724.5535380000001</v>
      </c>
      <c r="R11" s="41">
        <v>1240.9399900000003</v>
      </c>
      <c r="S11" s="41">
        <v>756.571752</v>
      </c>
      <c r="T11" s="41">
        <v>827.7232700000001</v>
      </c>
      <c r="U11" s="45">
        <v>39.155819</v>
      </c>
      <c r="V11" s="44">
        <v>46.142095999999995</v>
      </c>
      <c r="W11" s="45">
        <v>657.451671</v>
      </c>
      <c r="X11" s="44">
        <v>750.25773914</v>
      </c>
      <c r="Y11" s="45">
        <f t="shared" si="3"/>
        <v>92.80606813999998</v>
      </c>
      <c r="Z11" s="44">
        <f t="shared" si="4"/>
        <v>14.116028939258712</v>
      </c>
      <c r="AA11" s="5"/>
      <c r="AB11" s="4"/>
      <c r="AC11" s="4"/>
    </row>
    <row r="12" spans="2:29" s="6" customFormat="1" ht="15.75">
      <c r="B12" s="46"/>
      <c r="C12" s="47"/>
      <c r="D12" s="48" t="s">
        <v>21</v>
      </c>
      <c r="E12" s="48"/>
      <c r="F12" s="49"/>
      <c r="G12" s="49"/>
      <c r="H12" s="49"/>
      <c r="I12" s="49"/>
      <c r="J12" s="49"/>
      <c r="K12" s="49"/>
      <c r="L12" s="49"/>
      <c r="M12" s="49">
        <v>23.975</v>
      </c>
      <c r="N12" s="49">
        <v>36.467258</v>
      </c>
      <c r="O12" s="49">
        <v>0</v>
      </c>
      <c r="P12" s="49">
        <v>0</v>
      </c>
      <c r="Q12" s="50"/>
      <c r="R12" s="49"/>
      <c r="S12" s="49"/>
      <c r="T12" s="49">
        <v>0</v>
      </c>
      <c r="U12" s="51"/>
      <c r="V12" s="52"/>
      <c r="W12" s="51">
        <v>0</v>
      </c>
      <c r="X12" s="52">
        <v>0</v>
      </c>
      <c r="Y12" s="51">
        <f t="shared" si="3"/>
        <v>0</v>
      </c>
      <c r="Z12" s="52"/>
      <c r="AA12" s="5"/>
      <c r="AB12" s="4"/>
      <c r="AC12" s="4"/>
    </row>
    <row r="13" spans="2:29" ht="25.5" customHeight="1">
      <c r="B13" s="38"/>
      <c r="C13" s="39" t="s">
        <v>10</v>
      </c>
      <c r="D13" s="34"/>
      <c r="E13" s="26"/>
      <c r="F13" s="35">
        <f aca="true" t="shared" si="5" ref="F13:M13">F14+F16</f>
        <v>-510.3350010000003</v>
      </c>
      <c r="G13" s="35">
        <f t="shared" si="5"/>
        <v>587.9224219999998</v>
      </c>
      <c r="H13" s="35">
        <f t="shared" si="5"/>
        <v>364.5590809999996</v>
      </c>
      <c r="I13" s="35">
        <f t="shared" si="5"/>
        <v>-59.977507999999645</v>
      </c>
      <c r="J13" s="35">
        <f t="shared" si="5"/>
        <v>119.57681999999997</v>
      </c>
      <c r="K13" s="35">
        <f t="shared" si="5"/>
        <v>622.8215809999999</v>
      </c>
      <c r="L13" s="35">
        <f t="shared" si="5"/>
        <v>917.3062570000001</v>
      </c>
      <c r="M13" s="35">
        <f t="shared" si="5"/>
        <v>-319.723882</v>
      </c>
      <c r="N13" s="35">
        <f aca="true" t="shared" si="6" ref="N13:T13">N14+N16</f>
        <v>-512.7817389999999</v>
      </c>
      <c r="O13" s="35">
        <f t="shared" si="6"/>
        <v>-240.70474199999998</v>
      </c>
      <c r="P13" s="35">
        <f t="shared" si="6"/>
        <v>-415.2071435</v>
      </c>
      <c r="Q13" s="53">
        <f t="shared" si="6"/>
        <v>-281.700049</v>
      </c>
      <c r="R13" s="35">
        <f t="shared" si="6"/>
        <v>206.62033049999997</v>
      </c>
      <c r="S13" s="35">
        <f t="shared" si="6"/>
        <v>-387.5005240858315</v>
      </c>
      <c r="T13" s="35">
        <f t="shared" si="6"/>
        <v>-16.123373</v>
      </c>
      <c r="U13" s="36">
        <v>8.162862</v>
      </c>
      <c r="V13" s="54">
        <v>9.241111</v>
      </c>
      <c r="W13" s="36">
        <v>-7.079802000000001</v>
      </c>
      <c r="X13" s="54">
        <v>46.24871300000001</v>
      </c>
      <c r="Y13" s="36">
        <f t="shared" si="3"/>
        <v>53.32851500000001</v>
      </c>
      <c r="Z13" s="54">
        <f t="shared" si="4"/>
        <v>753.2486784234927</v>
      </c>
      <c r="AA13" s="5"/>
      <c r="AB13" s="4"/>
      <c r="AC13" s="4"/>
    </row>
    <row r="14" spans="2:29" ht="25.5" customHeight="1">
      <c r="B14" s="38"/>
      <c r="C14" s="34"/>
      <c r="D14" s="34" t="s">
        <v>11</v>
      </c>
      <c r="E14" s="26"/>
      <c r="F14" s="41">
        <v>-409.7687410000003</v>
      </c>
      <c r="G14" s="41">
        <v>600.9224219999998</v>
      </c>
      <c r="H14" s="41">
        <v>364.5590809999996</v>
      </c>
      <c r="I14" s="41">
        <v>-59.977507999999645</v>
      </c>
      <c r="J14" s="41">
        <v>119.57681999999997</v>
      </c>
      <c r="K14" s="41">
        <v>735.059581</v>
      </c>
      <c r="L14" s="41">
        <v>917.3062570000001</v>
      </c>
      <c r="M14" s="41">
        <v>-319.723882</v>
      </c>
      <c r="N14" s="41">
        <v>-512.7817389999999</v>
      </c>
      <c r="O14" s="41">
        <v>-240.70474199999998</v>
      </c>
      <c r="P14" s="41">
        <v>-415.2071435</v>
      </c>
      <c r="Q14" s="41">
        <v>-281.700049</v>
      </c>
      <c r="R14" s="41">
        <v>-293.37966950000003</v>
      </c>
      <c r="S14" s="41">
        <v>-387.5005240858315</v>
      </c>
      <c r="T14" s="41">
        <v>-16.123373</v>
      </c>
      <c r="U14" s="45">
        <v>8.162862</v>
      </c>
      <c r="V14" s="55">
        <v>9.241111</v>
      </c>
      <c r="W14" s="45">
        <v>-7.079802000000001</v>
      </c>
      <c r="X14" s="55">
        <v>46.24871300000001</v>
      </c>
      <c r="Y14" s="45">
        <f t="shared" si="3"/>
        <v>53.32851500000001</v>
      </c>
      <c r="Z14" s="55">
        <f t="shared" si="4"/>
        <v>753.2486784234927</v>
      </c>
      <c r="AA14" s="5"/>
      <c r="AB14" s="4"/>
      <c r="AC14" s="4"/>
    </row>
    <row r="15" spans="2:29" ht="20.25" customHeight="1">
      <c r="B15" s="46"/>
      <c r="C15" s="47"/>
      <c r="D15" s="48" t="s">
        <v>21</v>
      </c>
      <c r="E15" s="48"/>
      <c r="F15" s="56"/>
      <c r="G15" s="56"/>
      <c r="H15" s="56"/>
      <c r="I15" s="56"/>
      <c r="J15" s="56"/>
      <c r="K15" s="56">
        <v>309.762612</v>
      </c>
      <c r="L15" s="56">
        <v>756.872582</v>
      </c>
      <c r="M15" s="56"/>
      <c r="N15" s="56">
        <v>27.871016</v>
      </c>
      <c r="O15" s="56"/>
      <c r="P15" s="56">
        <v>0</v>
      </c>
      <c r="Q15" s="50"/>
      <c r="R15" s="56"/>
      <c r="S15" s="56"/>
      <c r="T15" s="56"/>
      <c r="U15" s="45">
        <v>0</v>
      </c>
      <c r="V15" s="57">
        <v>0</v>
      </c>
      <c r="W15" s="45">
        <v>0</v>
      </c>
      <c r="X15" s="57">
        <v>0</v>
      </c>
      <c r="Y15" s="45">
        <f t="shared" si="3"/>
        <v>0</v>
      </c>
      <c r="Z15" s="57"/>
      <c r="AA15" s="5"/>
      <c r="AB15" s="4"/>
      <c r="AC15" s="4"/>
    </row>
    <row r="16" spans="2:29" ht="25.5" customHeight="1">
      <c r="B16" s="38"/>
      <c r="C16" s="34"/>
      <c r="D16" s="34" t="s">
        <v>12</v>
      </c>
      <c r="E16" s="26"/>
      <c r="F16" s="41">
        <v>-100.56626</v>
      </c>
      <c r="G16" s="41">
        <v>-13</v>
      </c>
      <c r="H16" s="41"/>
      <c r="I16" s="41"/>
      <c r="J16" s="41"/>
      <c r="K16" s="41">
        <f>K17</f>
        <v>-112.238</v>
      </c>
      <c r="L16" s="41"/>
      <c r="M16" s="41"/>
      <c r="N16" s="41"/>
      <c r="O16" s="41"/>
      <c r="P16" s="41"/>
      <c r="Q16" s="41"/>
      <c r="R16" s="41">
        <v>500</v>
      </c>
      <c r="S16" s="41"/>
      <c r="T16" s="41"/>
      <c r="U16" s="45"/>
      <c r="V16" s="55">
        <v>0</v>
      </c>
      <c r="W16" s="45"/>
      <c r="X16" s="55">
        <v>0</v>
      </c>
      <c r="Y16" s="45">
        <f t="shared" si="3"/>
        <v>0</v>
      </c>
      <c r="Z16" s="55"/>
      <c r="AA16" s="5"/>
      <c r="AB16" s="4"/>
      <c r="AC16" s="4"/>
    </row>
    <row r="17" spans="2:29" ht="20.25" customHeight="1" hidden="1">
      <c r="B17" s="38"/>
      <c r="C17" s="34"/>
      <c r="D17" s="58" t="s">
        <v>22</v>
      </c>
      <c r="E17" s="48"/>
      <c r="F17" s="59">
        <v>0</v>
      </c>
      <c r="G17" s="59">
        <v>-13</v>
      </c>
      <c r="H17" s="59"/>
      <c r="I17" s="59"/>
      <c r="J17" s="59"/>
      <c r="K17" s="59">
        <v>-112.238</v>
      </c>
      <c r="L17" s="59"/>
      <c r="M17" s="59"/>
      <c r="N17" s="59"/>
      <c r="O17" s="59"/>
      <c r="P17" s="59"/>
      <c r="Q17" s="41"/>
      <c r="R17" s="59"/>
      <c r="S17" s="59"/>
      <c r="T17" s="59"/>
      <c r="U17" s="45">
        <v>0</v>
      </c>
      <c r="V17" s="55">
        <v>0</v>
      </c>
      <c r="W17" s="45">
        <v>0</v>
      </c>
      <c r="X17" s="55">
        <v>0</v>
      </c>
      <c r="Y17" s="45">
        <f t="shared" si="3"/>
        <v>0</v>
      </c>
      <c r="Z17" s="55" t="e">
        <f t="shared" si="4"/>
        <v>#DIV/0!</v>
      </c>
      <c r="AA17" s="5"/>
      <c r="AB17" s="4"/>
      <c r="AC17" s="4"/>
    </row>
    <row r="18" spans="2:29" ht="20.25" customHeight="1" hidden="1">
      <c r="B18" s="46"/>
      <c r="C18" s="47"/>
      <c r="D18" s="58" t="s">
        <v>23</v>
      </c>
      <c r="E18" s="26"/>
      <c r="F18" s="56">
        <v>-100.56626</v>
      </c>
      <c r="G18" s="56">
        <v>0</v>
      </c>
      <c r="H18" s="56"/>
      <c r="I18" s="56"/>
      <c r="J18" s="56"/>
      <c r="K18" s="56"/>
      <c r="L18" s="56"/>
      <c r="M18" s="56"/>
      <c r="N18" s="56"/>
      <c r="O18" s="56"/>
      <c r="P18" s="56"/>
      <c r="Q18" s="49"/>
      <c r="R18" s="56"/>
      <c r="S18" s="56"/>
      <c r="T18" s="56"/>
      <c r="U18" s="45">
        <v>0</v>
      </c>
      <c r="V18" s="57">
        <v>0</v>
      </c>
      <c r="W18" s="45">
        <v>0</v>
      </c>
      <c r="X18" s="57">
        <v>0</v>
      </c>
      <c r="Y18" s="45">
        <f t="shared" si="3"/>
        <v>0</v>
      </c>
      <c r="Z18" s="57" t="e">
        <f t="shared" si="4"/>
        <v>#DIV/0!</v>
      </c>
      <c r="AA18" s="5"/>
      <c r="AB18" s="4"/>
      <c r="AC18" s="4"/>
    </row>
    <row r="19" spans="2:29" ht="24.75" customHeight="1">
      <c r="B19" s="33" t="s">
        <v>13</v>
      </c>
      <c r="C19" s="34"/>
      <c r="D19" s="34"/>
      <c r="E19" s="26"/>
      <c r="F19" s="35">
        <f aca="true" t="shared" si="7" ref="F19:M19">F20</f>
        <v>-544.0899999999999</v>
      </c>
      <c r="G19" s="35">
        <f t="shared" si="7"/>
        <v>-652.42</v>
      </c>
      <c r="H19" s="35">
        <f t="shared" si="7"/>
        <v>-20.13</v>
      </c>
      <c r="I19" s="35">
        <f t="shared" si="7"/>
        <v>-52.81071999999999</v>
      </c>
      <c r="J19" s="35">
        <f t="shared" si="7"/>
        <v>4.620210899999196</v>
      </c>
      <c r="K19" s="35">
        <f t="shared" si="7"/>
        <v>2115.1610054</v>
      </c>
      <c r="L19" s="35">
        <f t="shared" si="7"/>
        <v>927.0593955999999</v>
      </c>
      <c r="M19" s="35">
        <f t="shared" si="7"/>
        <v>-8.821508200000013</v>
      </c>
      <c r="N19" s="35">
        <f aca="true" t="shared" si="8" ref="N19:T19">N20</f>
        <v>262.0924105</v>
      </c>
      <c r="O19" s="35">
        <f t="shared" si="8"/>
        <v>2450.458417</v>
      </c>
      <c r="P19" s="35">
        <f t="shared" si="8"/>
        <v>-1001.9830554</v>
      </c>
      <c r="Q19" s="35">
        <f t="shared" si="8"/>
        <v>-241.3032727999995</v>
      </c>
      <c r="R19" s="35">
        <f t="shared" si="8"/>
        <v>2555.2719529913393</v>
      </c>
      <c r="S19" s="35">
        <f t="shared" si="8"/>
        <v>309.4510777999997</v>
      </c>
      <c r="T19" s="35">
        <f t="shared" si="8"/>
        <v>-1010.1153489000001</v>
      </c>
      <c r="U19" s="36">
        <v>0.0025377</v>
      </c>
      <c r="V19" s="37">
        <v>6.0295434000000006</v>
      </c>
      <c r="W19" s="36">
        <v>-1010.3017427</v>
      </c>
      <c r="X19" s="37">
        <v>65.4936709</v>
      </c>
      <c r="Y19" s="36">
        <f t="shared" si="3"/>
        <v>1075.7954136</v>
      </c>
      <c r="Z19" s="37">
        <f t="shared" si="4"/>
        <v>106.48258516559324</v>
      </c>
      <c r="AA19" s="5"/>
      <c r="AB19" s="4"/>
      <c r="AC19" s="4"/>
    </row>
    <row r="20" spans="2:29" ht="24.75" customHeight="1">
      <c r="B20" s="38"/>
      <c r="C20" s="39" t="s">
        <v>10</v>
      </c>
      <c r="D20" s="34"/>
      <c r="E20" s="26"/>
      <c r="F20" s="35">
        <v>-544.0899999999999</v>
      </c>
      <c r="G20" s="35">
        <v>-652.42</v>
      </c>
      <c r="H20" s="35">
        <v>-20.13</v>
      </c>
      <c r="I20" s="35">
        <v>-52.81071999999999</v>
      </c>
      <c r="J20" s="35">
        <v>4.620210899999196</v>
      </c>
      <c r="K20" s="35">
        <f aca="true" t="shared" si="9" ref="K20:T20">K22</f>
        <v>2115.1610054</v>
      </c>
      <c r="L20" s="35">
        <f t="shared" si="9"/>
        <v>927.0593955999999</v>
      </c>
      <c r="M20" s="35">
        <f t="shared" si="9"/>
        <v>-8.821508200000013</v>
      </c>
      <c r="N20" s="35">
        <f t="shared" si="9"/>
        <v>262.0924105</v>
      </c>
      <c r="O20" s="35">
        <f t="shared" si="9"/>
        <v>2450.458417</v>
      </c>
      <c r="P20" s="35">
        <f t="shared" si="9"/>
        <v>-1001.9830554</v>
      </c>
      <c r="Q20" s="35">
        <f t="shared" si="9"/>
        <v>-241.3032727999995</v>
      </c>
      <c r="R20" s="35">
        <f t="shared" si="9"/>
        <v>2555.2719529913393</v>
      </c>
      <c r="S20" s="35">
        <f t="shared" si="9"/>
        <v>309.4510777999997</v>
      </c>
      <c r="T20" s="35">
        <f t="shared" si="9"/>
        <v>-1010.1153489000001</v>
      </c>
      <c r="U20" s="36">
        <v>0.0025377</v>
      </c>
      <c r="V20" s="37">
        <v>6.0295434000000006</v>
      </c>
      <c r="W20" s="36">
        <v>-1010.3017427</v>
      </c>
      <c r="X20" s="37">
        <v>65.4936709</v>
      </c>
      <c r="Y20" s="36">
        <f t="shared" si="3"/>
        <v>1075.7954136</v>
      </c>
      <c r="Z20" s="37">
        <f t="shared" si="4"/>
        <v>106.48258516559324</v>
      </c>
      <c r="AA20" s="5"/>
      <c r="AB20" s="4"/>
      <c r="AC20" s="4"/>
    </row>
    <row r="21" spans="2:29" ht="18.75" customHeight="1">
      <c r="B21" s="38"/>
      <c r="C21" s="34"/>
      <c r="D21" s="34" t="s">
        <v>11</v>
      </c>
      <c r="E21" s="26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0</v>
      </c>
      <c r="R21" s="41">
        <v>0</v>
      </c>
      <c r="S21" s="41">
        <v>0</v>
      </c>
      <c r="T21" s="41">
        <v>0</v>
      </c>
      <c r="U21" s="45">
        <v>0</v>
      </c>
      <c r="V21" s="41">
        <v>0</v>
      </c>
      <c r="W21" s="45">
        <v>0</v>
      </c>
      <c r="X21" s="55">
        <v>0</v>
      </c>
      <c r="Y21" s="45">
        <f t="shared" si="3"/>
        <v>0</v>
      </c>
      <c r="Z21" s="55"/>
      <c r="AA21" s="5"/>
      <c r="AB21" s="4"/>
      <c r="AC21" s="4"/>
    </row>
    <row r="22" spans="2:29" ht="18.75" customHeight="1">
      <c r="B22" s="60"/>
      <c r="C22" s="61"/>
      <c r="D22" s="61" t="s">
        <v>53</v>
      </c>
      <c r="E22" s="62"/>
      <c r="F22" s="63">
        <v>-544.0899999999999</v>
      </c>
      <c r="G22" s="63">
        <v>-652.42</v>
      </c>
      <c r="H22" s="63">
        <v>-20.13</v>
      </c>
      <c r="I22" s="63">
        <v>-52.81071999999999</v>
      </c>
      <c r="J22" s="63">
        <v>4.620210899999196</v>
      </c>
      <c r="K22" s="63">
        <v>2115.1610054</v>
      </c>
      <c r="L22" s="63">
        <v>927.0593955999999</v>
      </c>
      <c r="M22" s="63">
        <v>-8.821508200000013</v>
      </c>
      <c r="N22" s="63">
        <v>262.0924105</v>
      </c>
      <c r="O22" s="63">
        <v>2450.458417</v>
      </c>
      <c r="P22" s="63">
        <v>-1001.9830554</v>
      </c>
      <c r="Q22" s="63">
        <v>-241.3032727999995</v>
      </c>
      <c r="R22" s="41">
        <v>2555.2719529913393</v>
      </c>
      <c r="S22" s="41">
        <v>309.4510777999997</v>
      </c>
      <c r="T22" s="41">
        <v>-1010.1153489000001</v>
      </c>
      <c r="U22" s="45">
        <v>0.0025377</v>
      </c>
      <c r="V22" s="55">
        <v>6.0295434000000006</v>
      </c>
      <c r="W22" s="64">
        <v>-1010.3017427</v>
      </c>
      <c r="X22" s="65">
        <v>65.4936709</v>
      </c>
      <c r="Y22" s="64">
        <f t="shared" si="3"/>
        <v>1075.7954136</v>
      </c>
      <c r="Z22" s="65">
        <f t="shared" si="4"/>
        <v>106.48258516559324</v>
      </c>
      <c r="AA22" s="5"/>
      <c r="AB22" s="4"/>
      <c r="AC22" s="4"/>
    </row>
    <row r="23" spans="2:29" ht="25.5" customHeight="1">
      <c r="B23" s="66" t="s">
        <v>25</v>
      </c>
      <c r="C23" s="67"/>
      <c r="D23" s="67"/>
      <c r="E23" s="68"/>
      <c r="F23" s="69">
        <f aca="true" t="shared" si="10" ref="F23:W23">F8+F19</f>
        <v>2665.464101999997</v>
      </c>
      <c r="G23" s="69">
        <f t="shared" si="10"/>
        <v>2086.338336</v>
      </c>
      <c r="H23" s="69">
        <f t="shared" si="10"/>
        <v>1979.1966059999995</v>
      </c>
      <c r="I23" s="69">
        <f t="shared" si="10"/>
        <v>707.8493780000007</v>
      </c>
      <c r="J23" s="69">
        <f t="shared" si="10"/>
        <v>1580.6506228999992</v>
      </c>
      <c r="K23" s="69"/>
      <c r="L23" s="69">
        <f t="shared" si="10"/>
        <v>2878.1956975999997</v>
      </c>
      <c r="M23" s="69">
        <f t="shared" si="10"/>
        <v>2064.3766597999997</v>
      </c>
      <c r="N23" s="69">
        <f t="shared" si="10"/>
        <v>2155.8780084999994</v>
      </c>
      <c r="O23" s="69">
        <f t="shared" si="10"/>
        <v>4990.040118000001</v>
      </c>
      <c r="P23" s="69">
        <f>P8+P19</f>
        <v>-54.79651890000059</v>
      </c>
      <c r="Q23" s="70">
        <f>Q8+Q19</f>
        <v>2074.5095092</v>
      </c>
      <c r="R23" s="70">
        <f>R8+R19</f>
        <v>4582.393055691338</v>
      </c>
      <c r="S23" s="70">
        <f>S8+S19</f>
        <v>1857.8446717141678</v>
      </c>
      <c r="T23" s="70">
        <f>T8+T19</f>
        <v>522.3338621</v>
      </c>
      <c r="U23" s="69">
        <f t="shared" si="10"/>
        <v>121.5341577</v>
      </c>
      <c r="V23" s="69">
        <f t="shared" si="10"/>
        <v>146.44293640000004</v>
      </c>
      <c r="W23" s="69">
        <f t="shared" si="10"/>
        <v>-27.2309587000002</v>
      </c>
      <c r="X23" s="69">
        <f>X8+X19</f>
        <v>932.3877737599997</v>
      </c>
      <c r="Y23" s="69">
        <f t="shared" si="3"/>
        <v>959.6187324599999</v>
      </c>
      <c r="Z23" s="69">
        <f t="shared" si="4"/>
        <v>3523.9990741126308</v>
      </c>
      <c r="AB23" s="4"/>
      <c r="AC23" s="4"/>
    </row>
    <row r="24" spans="3:28" ht="6.75" customHeight="1">
      <c r="C24" s="7"/>
      <c r="M24" s="4"/>
      <c r="AB24" s="4"/>
    </row>
    <row r="25" spans="2:3" ht="15.75" hidden="1">
      <c r="B25" s="7" t="s">
        <v>14</v>
      </c>
      <c r="C25" s="3" t="s">
        <v>15</v>
      </c>
    </row>
    <row r="26" spans="2:6" ht="15.75">
      <c r="B26" s="7"/>
      <c r="C26" s="8" t="s">
        <v>16</v>
      </c>
      <c r="F26" s="5"/>
    </row>
    <row r="27" spans="2:24" ht="15.75">
      <c r="B27" s="9"/>
      <c r="C27" s="8" t="s">
        <v>17</v>
      </c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2" ht="15.75">
      <c r="B28" s="11"/>
      <c r="C28" s="8" t="s">
        <v>19</v>
      </c>
      <c r="D28" s="8" t="s">
        <v>20</v>
      </c>
      <c r="F28" s="8"/>
      <c r="G28" s="8"/>
      <c r="H28" s="5"/>
      <c r="I28" s="8"/>
      <c r="J28" s="8"/>
      <c r="K28" s="8"/>
      <c r="L28" s="8"/>
      <c r="M28" s="8"/>
      <c r="N28" s="8"/>
      <c r="O28" s="8"/>
      <c r="P28" s="5"/>
      <c r="S28" s="8"/>
      <c r="T28" s="8"/>
      <c r="U28" s="8"/>
      <c r="V28" s="4"/>
    </row>
    <row r="29" spans="2:22" ht="1.5" customHeight="1">
      <c r="B29" s="11"/>
      <c r="C29" s="12" t="s">
        <v>51</v>
      </c>
      <c r="D29" s="8"/>
      <c r="F29" s="8"/>
      <c r="G29" s="8"/>
      <c r="H29" s="5"/>
      <c r="I29" s="8"/>
      <c r="J29" s="8"/>
      <c r="K29" s="8"/>
      <c r="L29" s="8"/>
      <c r="M29" s="8"/>
      <c r="N29" s="8"/>
      <c r="O29" s="8"/>
      <c r="P29" s="8"/>
      <c r="S29" s="8"/>
      <c r="T29" s="8"/>
      <c r="U29" s="8"/>
      <c r="V29" s="4"/>
    </row>
    <row r="30" spans="3:20" ht="15.75">
      <c r="C30" s="8" t="s">
        <v>30</v>
      </c>
      <c r="D30" s="8" t="s">
        <v>18</v>
      </c>
      <c r="E30" s="8"/>
      <c r="H30" s="10"/>
      <c r="S30" s="4"/>
      <c r="T30" s="4"/>
    </row>
    <row r="31" spans="3:22" ht="15.75">
      <c r="C31" s="8" t="s">
        <v>27</v>
      </c>
      <c r="D31" s="8"/>
      <c r="E31" s="8"/>
      <c r="H31" s="10"/>
      <c r="S31" s="4"/>
      <c r="T31" s="4"/>
      <c r="V31" s="5"/>
    </row>
    <row r="32" spans="2:24" ht="15.75">
      <c r="B32" s="11"/>
      <c r="C32" s="13" t="s">
        <v>26</v>
      </c>
      <c r="I32" s="5"/>
      <c r="N32" s="5"/>
      <c r="O32" s="5"/>
      <c r="P32" s="5"/>
      <c r="Q32" s="5"/>
      <c r="R32" s="5"/>
      <c r="S32" s="5"/>
      <c r="T32" s="5"/>
      <c r="U32" s="4"/>
      <c r="W32" s="5"/>
      <c r="X32" s="4"/>
    </row>
    <row r="33" spans="2:24" ht="15.75">
      <c r="B33" s="11"/>
      <c r="C33" s="14" t="s">
        <v>45</v>
      </c>
      <c r="I33" s="5"/>
      <c r="Q33" s="15" t="s">
        <v>39</v>
      </c>
      <c r="R33" s="16"/>
      <c r="S33" s="16"/>
      <c r="T33" s="16"/>
      <c r="U33" s="4"/>
      <c r="W33" s="5"/>
      <c r="X33" s="4"/>
    </row>
    <row r="34" spans="3:20" ht="15.75">
      <c r="C34" s="17" t="s">
        <v>46</v>
      </c>
      <c r="E34" s="13"/>
      <c r="M34" s="15"/>
      <c r="Q34" s="18" t="s">
        <v>40</v>
      </c>
      <c r="R34" s="19"/>
      <c r="S34" s="19"/>
      <c r="T34" s="19"/>
    </row>
    <row r="35" spans="3:20" ht="15.75">
      <c r="C35" s="17" t="s">
        <v>47</v>
      </c>
      <c r="M35" s="20"/>
      <c r="Q35" s="18" t="s">
        <v>41</v>
      </c>
      <c r="R35" s="21"/>
      <c r="S35" s="19"/>
      <c r="T35" s="19"/>
    </row>
    <row r="36" spans="3:20" ht="15.75">
      <c r="C36" s="17" t="s">
        <v>48</v>
      </c>
      <c r="M36" s="20"/>
      <c r="Q36" s="18" t="s">
        <v>42</v>
      </c>
      <c r="R36" s="13"/>
      <c r="S36" s="19"/>
      <c r="T36" s="19"/>
    </row>
    <row r="37" spans="13:20" ht="15.75">
      <c r="M37" s="20"/>
      <c r="Q37" s="18"/>
      <c r="R37" s="19"/>
      <c r="S37" s="19"/>
      <c r="T37" s="19"/>
    </row>
    <row r="38" spans="13:15" ht="15.75">
      <c r="M38" s="20"/>
      <c r="N38" s="21"/>
      <c r="O38" s="21"/>
    </row>
    <row r="43" spans="6:16" ht="15.75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6:16" ht="15.75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6:16" ht="15.75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</sheetData>
  <sheetProtection/>
  <mergeCells count="20">
    <mergeCell ref="H5:H6"/>
    <mergeCell ref="S5:S6"/>
    <mergeCell ref="O5:O6"/>
    <mergeCell ref="N5:N6"/>
    <mergeCell ref="M5:M6"/>
    <mergeCell ref="B4:Z4"/>
    <mergeCell ref="F5:F6"/>
    <mergeCell ref="L5:L6"/>
    <mergeCell ref="Y5:Z5"/>
    <mergeCell ref="J5:J6"/>
    <mergeCell ref="P5:P6"/>
    <mergeCell ref="W5:X5"/>
    <mergeCell ref="B5:E6"/>
    <mergeCell ref="G5:G6"/>
    <mergeCell ref="U5:V5"/>
    <mergeCell ref="Q5:Q6"/>
    <mergeCell ref="K5:K6"/>
    <mergeCell ref="I5:I6"/>
    <mergeCell ref="T5:T6"/>
    <mergeCell ref="R5:R6"/>
  </mergeCells>
  <hyperlinks>
    <hyperlink ref="C32" r:id="rId1" display="http://www.sbp.org.pk/departments/stats/Notice/Rev-Study-External-Sector.pdf"/>
  </hyperlinks>
  <printOptions horizontalCentered="1"/>
  <pageMargins left="0.36" right="0.2" top="0.72" bottom="0.56" header="0.5" footer="0.5"/>
  <pageSetup fitToHeight="1" fitToWidth="1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mustafa9038</dc:creator>
  <cp:keywords/>
  <dc:description/>
  <cp:lastModifiedBy>Muhammad Saeed - Statistics &amp; DWH</cp:lastModifiedBy>
  <cp:lastPrinted>2023-07-13T07:49:19Z</cp:lastPrinted>
  <dcterms:created xsi:type="dcterms:W3CDTF">2013-10-11T10:11:19Z</dcterms:created>
  <dcterms:modified xsi:type="dcterms:W3CDTF">2024-03-15T05:37:57Z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